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frdeloitte.sharepoint.com/sites/KSV/Shared Documents/General/04_auction_round_1/02_Analyses/02_Contribution_to_KSV_documents/250404_Überprüfung_Erklärhilfe_Auszahlungen/"/>
    </mc:Choice>
  </mc:AlternateContent>
  <xr:revisionPtr revIDLastSave="1402" documentId="8_{AFDD5B4F-0E0F-4B09-AE3C-0302062F228A}" xr6:coauthVersionLast="47" xr6:coauthVersionMax="47" xr10:uidLastSave="{D8D81555-561D-4CDD-A4CE-18F7B0B84199}"/>
  <workbookProtection workbookAlgorithmName="SHA-512" workbookHashValue="0SOepv6mlV8AYaAtC4gf4LlSd5oBsBn9RZm2F7/lE3uIhNa0HlZulfp5QtY+xfqzKYnhaXkGJaSoRRapf0FVrg==" workbookSaltValue="OjNETUC4fh6t/LXULjC6Kg==" workbookSpinCount="100000" lockStructure="1"/>
  <bookViews>
    <workbookView xWindow="-120" yWindow="-16320" windowWidth="29040" windowHeight="15720" tabRatio="725" xr2:uid="{00000000-000D-0000-FFFF-FFFF00000000}"/>
  </bookViews>
  <sheets>
    <sheet name="Inhaltsverzeichnis" sheetId="1" r:id="rId1"/>
    <sheet name="Read Me" sheetId="2" r:id="rId2"/>
    <sheet name="1) Gesamtübersicht" sheetId="4" r:id="rId3"/>
    <sheet name="INPUTS &gt;&gt;" sheetId="5" r:id="rId4"/>
    <sheet name="2a) Preisannahmen" sheetId="3" r:id="rId5"/>
    <sheet name="2b) Allg. Inputs" sheetId="6" r:id="rId6"/>
    <sheet name="2c) Elektrolyseurförderung" sheetId="7" r:id="rId7"/>
    <sheet name="2d) Planwerte (Anlage)" sheetId="8" r:id="rId8"/>
    <sheet name="2e) Realisierte Werte (Anlage)" sheetId="9" r:id="rId9"/>
    <sheet name="KSV PARAMETER &gt;&gt;" sheetId="10" r:id="rId10"/>
    <sheet name="3a) KSV Parameter" sheetId="12" r:id="rId11"/>
    <sheet name="3b) Referenzsysteme" sheetId="11" r:id="rId12"/>
    <sheet name="Berechnungen &gt;&gt;" sheetId="13" r:id="rId13"/>
    <sheet name="4a) Berechnungen zu Planwerten" sheetId="14" r:id="rId14"/>
    <sheet name="4b) Berechnungen zu real. Wert." sheetId="15" r:id="rId15"/>
    <sheet name="4c) Berechnungen_MFS" sheetId="16" r:id="rId16"/>
    <sheet name="4d) Berechnungen_Auszahlung" sheetId="17" r:id="rId17"/>
    <sheet name="5) Eingabeprüfung" sheetId="18" r:id="rId18"/>
  </sheets>
  <definedNames>
    <definedName name="_xlnm._FilterDatabase" localSheetId="11" hidden="1">'3b) Referenzsysteme'!$B$5:$K$5</definedName>
    <definedName name="ChartAB">OFFSET(INDIRECT('1) Gesamtübersicht'!$E$117),,,,'1) Gesamtübersicht'!$F$99)</definedName>
    <definedName name="ChartAndere" localSheetId="4">#NAME?</definedName>
    <definedName name="ChartAndere">OFFSET('1) Gesamtübersicht'!$E$92,,,,IF('1) Gesamtübersicht'!$T$83,16,15))</definedName>
    <definedName name="ChartAuszahlung" localSheetId="4">#NAME?</definedName>
    <definedName name="ChartAuszahlung">OFFSET(INDIRECT('1) Gesamtübersicht'!$E$105),,,,'1) Gesamtübersicht'!$F$99)</definedName>
    <definedName name="ChartBV" localSheetId="4">#NAME?</definedName>
    <definedName name="ChartBV">OFFSET(INDIRECT('1) Gesamtübersicht'!$E$111),,,,'1) Gesamtübersicht'!$F$99)</definedName>
    <definedName name="ChartDV" localSheetId="4">#NAME?</definedName>
    <definedName name="ChartDV">OFFSET(INDIRECT('1) Gesamtübersicht'!$E$99),,,,'1) Gesamtübersicht'!$F$99)</definedName>
    <definedName name="ChartEff" localSheetId="4">#NAME?</definedName>
    <definedName name="ChartEff">OFFSET(INDIRECT('1) Gesamtübersicht'!$E$114),,,,'1) Gesamtübersicht'!$F$99)</definedName>
    <definedName name="ChartÜber" localSheetId="4">#NAME?</definedName>
    <definedName name="ChartÜber">OFFSET(INDIRECT('1) Gesamtübersicht'!$E$108),,,,'1) Gesamtübersicht'!$F$99)</definedName>
    <definedName name="ChartYears" localSheetId="4">#NAME?</definedName>
    <definedName name="ChartYears">OFFSET(INDIRECT('1) Gesamtübersicht'!$E$102),,,,'1) Gesamtübersicht'!$F$99)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44" i="17" l="1"/>
  <c r="D445" i="17"/>
  <c r="D446" i="17"/>
  <c r="D447" i="17"/>
  <c r="D448" i="17"/>
  <c r="D449" i="17"/>
  <c r="D450" i="17"/>
  <c r="D451" i="17"/>
  <c r="D452" i="17"/>
  <c r="D453" i="17"/>
  <c r="D454" i="17"/>
  <c r="D455" i="17"/>
  <c r="D456" i="17"/>
  <c r="D457" i="17"/>
  <c r="D458" i="17"/>
  <c r="D459" i="17"/>
  <c r="D460" i="17"/>
  <c r="D461" i="17"/>
  <c r="D462" i="17"/>
  <c r="D443" i="17"/>
  <c r="D414" i="17"/>
  <c r="D415" i="17"/>
  <c r="D416" i="17"/>
  <c r="D417" i="17"/>
  <c r="D418" i="17"/>
  <c r="D419" i="17"/>
  <c r="D420" i="17"/>
  <c r="D421" i="17"/>
  <c r="D422" i="17"/>
  <c r="D423" i="17"/>
  <c r="D424" i="17"/>
  <c r="D425" i="17"/>
  <c r="D426" i="17"/>
  <c r="D427" i="17"/>
  <c r="D428" i="17"/>
  <c r="D429" i="17"/>
  <c r="D430" i="17"/>
  <c r="D431" i="17"/>
  <c r="D432" i="17"/>
  <c r="D413" i="17"/>
  <c r="T312" i="17"/>
  <c r="F312" i="17"/>
  <c r="G312" i="17"/>
  <c r="H312" i="17"/>
  <c r="I312" i="17"/>
  <c r="J312" i="17"/>
  <c r="K312" i="17"/>
  <c r="L312" i="17"/>
  <c r="M312" i="17"/>
  <c r="N312" i="17"/>
  <c r="O312" i="17"/>
  <c r="P312" i="17"/>
  <c r="Q312" i="17"/>
  <c r="R312" i="17"/>
  <c r="S312" i="17"/>
  <c r="E56" i="15" l="1"/>
  <c r="F56" i="15" s="1"/>
  <c r="G56" i="15" s="1"/>
  <c r="H56" i="15" s="1"/>
  <c r="I56" i="15" s="1"/>
  <c r="J56" i="15" s="1"/>
  <c r="K56" i="15" s="1"/>
  <c r="L56" i="15" s="1"/>
  <c r="M56" i="15" s="1"/>
  <c r="N56" i="15" s="1"/>
  <c r="O56" i="15" s="1"/>
  <c r="P56" i="15" s="1"/>
  <c r="Q56" i="15" s="1"/>
  <c r="R56" i="15" s="1"/>
  <c r="E66" i="14"/>
  <c r="F66" i="14" s="1"/>
  <c r="G66" i="14" s="1"/>
  <c r="H66" i="14" s="1"/>
  <c r="I66" i="14" s="1"/>
  <c r="J66" i="14" s="1"/>
  <c r="K66" i="14" s="1"/>
  <c r="L66" i="14" s="1"/>
  <c r="M66" i="14" s="1"/>
  <c r="N66" i="14" s="1"/>
  <c r="O66" i="14" s="1"/>
  <c r="P66" i="14" s="1"/>
  <c r="Q66" i="14" s="1"/>
  <c r="R66" i="14" s="1"/>
  <c r="E67" i="14" l="1"/>
  <c r="E58" i="15" l="1"/>
  <c r="F58" i="15"/>
  <c r="G58" i="15"/>
  <c r="H58" i="15"/>
  <c r="I58" i="15"/>
  <c r="J58" i="15"/>
  <c r="K58" i="15"/>
  <c r="L58" i="15"/>
  <c r="M58" i="15"/>
  <c r="N58" i="15"/>
  <c r="O58" i="15"/>
  <c r="P58" i="15"/>
  <c r="Q58" i="15"/>
  <c r="R58" i="15"/>
  <c r="S58" i="15"/>
  <c r="T58" i="15"/>
  <c r="U58" i="15"/>
  <c r="E57" i="15"/>
  <c r="F57" i="15"/>
  <c r="G57" i="15"/>
  <c r="H57" i="15"/>
  <c r="I57" i="15"/>
  <c r="J57" i="15"/>
  <c r="K57" i="15"/>
  <c r="L57" i="15"/>
  <c r="M57" i="15"/>
  <c r="N57" i="15"/>
  <c r="O57" i="15"/>
  <c r="P57" i="15"/>
  <c r="Q57" i="15"/>
  <c r="R57" i="15"/>
  <c r="S57" i="15"/>
  <c r="T57" i="15"/>
  <c r="U57" i="15"/>
  <c r="E68" i="14"/>
  <c r="F68" i="14"/>
  <c r="G68" i="14"/>
  <c r="H68" i="14"/>
  <c r="I68" i="14"/>
  <c r="J68" i="14"/>
  <c r="K68" i="14"/>
  <c r="L68" i="14"/>
  <c r="M68" i="14"/>
  <c r="N68" i="14"/>
  <c r="O68" i="14"/>
  <c r="P68" i="14"/>
  <c r="Q68" i="14"/>
  <c r="R68" i="14"/>
  <c r="S68" i="14"/>
  <c r="T68" i="14"/>
  <c r="U68" i="14"/>
  <c r="E59" i="14"/>
  <c r="E46" i="14"/>
  <c r="U67" i="14"/>
  <c r="T67" i="14"/>
  <c r="S67" i="14"/>
  <c r="R67" i="14"/>
  <c r="Q67" i="14"/>
  <c r="P67" i="14"/>
  <c r="O67" i="14"/>
  <c r="N67" i="14"/>
  <c r="M67" i="14"/>
  <c r="L67" i="14"/>
  <c r="K67" i="14"/>
  <c r="J67" i="14"/>
  <c r="I67" i="14"/>
  <c r="H67" i="14"/>
  <c r="G67" i="14"/>
  <c r="F67" i="14"/>
  <c r="D48" i="8" l="1"/>
  <c r="D50" i="8"/>
  <c r="D52" i="8"/>
  <c r="D54" i="8"/>
  <c r="D30" i="9"/>
  <c r="U181" i="14"/>
  <c r="T181" i="14"/>
  <c r="S181" i="14"/>
  <c r="R181" i="14"/>
  <c r="Q181" i="14"/>
  <c r="P181" i="14"/>
  <c r="O181" i="14"/>
  <c r="N181" i="14"/>
  <c r="M181" i="14"/>
  <c r="L181" i="14"/>
  <c r="K181" i="14"/>
  <c r="J181" i="14"/>
  <c r="I181" i="14"/>
  <c r="H181" i="14"/>
  <c r="G181" i="14"/>
  <c r="F181" i="14"/>
  <c r="E181" i="14"/>
  <c r="C26" i="8"/>
  <c r="E12" i="8"/>
  <c r="E9" i="7"/>
  <c r="C7" i="18" l="1"/>
  <c r="E13" i="6" l="1"/>
  <c r="E401" i="17" l="1"/>
  <c r="F17" i="6" l="1"/>
  <c r="B33" i="3" l="1"/>
  <c r="B32" i="3"/>
  <c r="B31" i="3"/>
  <c r="D17" i="8" l="1"/>
  <c r="E115" i="16" l="1"/>
  <c r="E116" i="16" s="1"/>
  <c r="S25" i="15" l="1"/>
  <c r="U244" i="18" l="1"/>
  <c r="T244" i="18"/>
  <c r="S244" i="18"/>
  <c r="R244" i="18"/>
  <c r="Q244" i="18"/>
  <c r="P244" i="18"/>
  <c r="O244" i="18"/>
  <c r="N244" i="18"/>
  <c r="M244" i="18"/>
  <c r="L244" i="18"/>
  <c r="K244" i="18"/>
  <c r="J244" i="18"/>
  <c r="I244" i="18"/>
  <c r="H244" i="18"/>
  <c r="G244" i="18"/>
  <c r="F244" i="18"/>
  <c r="E244" i="18"/>
  <c r="U236" i="18"/>
  <c r="T236" i="18"/>
  <c r="S236" i="18"/>
  <c r="R236" i="18"/>
  <c r="Q236" i="18"/>
  <c r="P236" i="18"/>
  <c r="O236" i="18"/>
  <c r="N236" i="18"/>
  <c r="M236" i="18"/>
  <c r="L236" i="18"/>
  <c r="K236" i="18"/>
  <c r="J236" i="18"/>
  <c r="I236" i="18"/>
  <c r="H236" i="18"/>
  <c r="G236" i="18"/>
  <c r="F236" i="18"/>
  <c r="E236" i="18"/>
  <c r="U228" i="18"/>
  <c r="T228" i="18"/>
  <c r="S228" i="18"/>
  <c r="R228" i="18"/>
  <c r="Q228" i="18"/>
  <c r="P228" i="18"/>
  <c r="O228" i="18"/>
  <c r="N228" i="18"/>
  <c r="M228" i="18"/>
  <c r="L228" i="18"/>
  <c r="K228" i="18"/>
  <c r="J228" i="18"/>
  <c r="I228" i="18"/>
  <c r="H228" i="18"/>
  <c r="G228" i="18"/>
  <c r="F228" i="18"/>
  <c r="E228" i="18"/>
  <c r="U220" i="18"/>
  <c r="T220" i="18"/>
  <c r="S220" i="18"/>
  <c r="R220" i="18"/>
  <c r="Q220" i="18"/>
  <c r="P220" i="18"/>
  <c r="O220" i="18"/>
  <c r="N220" i="18"/>
  <c r="M220" i="18"/>
  <c r="L220" i="18"/>
  <c r="K220" i="18"/>
  <c r="J220" i="18"/>
  <c r="I220" i="18"/>
  <c r="H220" i="18"/>
  <c r="G220" i="18"/>
  <c r="F220" i="18"/>
  <c r="E220" i="18"/>
  <c r="U212" i="18"/>
  <c r="T212" i="18"/>
  <c r="S212" i="18"/>
  <c r="R212" i="18"/>
  <c r="Q212" i="18"/>
  <c r="P212" i="18"/>
  <c r="O212" i="18"/>
  <c r="N212" i="18"/>
  <c r="M212" i="18"/>
  <c r="L212" i="18"/>
  <c r="K212" i="18"/>
  <c r="J212" i="18"/>
  <c r="I212" i="18"/>
  <c r="H212" i="18"/>
  <c r="G212" i="18"/>
  <c r="F212" i="18"/>
  <c r="E212" i="18"/>
  <c r="U205" i="18"/>
  <c r="T205" i="18"/>
  <c r="S205" i="18"/>
  <c r="R205" i="18"/>
  <c r="Q205" i="18"/>
  <c r="P205" i="18"/>
  <c r="O205" i="18"/>
  <c r="N205" i="18"/>
  <c r="M205" i="18"/>
  <c r="L205" i="18"/>
  <c r="K205" i="18"/>
  <c r="J205" i="18"/>
  <c r="I205" i="18"/>
  <c r="H205" i="18"/>
  <c r="G205" i="18"/>
  <c r="F205" i="18"/>
  <c r="E205" i="18"/>
  <c r="U195" i="18"/>
  <c r="T195" i="18"/>
  <c r="S195" i="18"/>
  <c r="R195" i="18"/>
  <c r="Q195" i="18"/>
  <c r="P195" i="18"/>
  <c r="O195" i="18"/>
  <c r="N195" i="18"/>
  <c r="M195" i="18"/>
  <c r="L195" i="18"/>
  <c r="K195" i="18"/>
  <c r="J195" i="18"/>
  <c r="I195" i="18"/>
  <c r="H195" i="18"/>
  <c r="G195" i="18"/>
  <c r="F195" i="18"/>
  <c r="E195" i="18"/>
  <c r="U186" i="18"/>
  <c r="T186" i="18"/>
  <c r="S186" i="18"/>
  <c r="R186" i="18"/>
  <c r="Q186" i="18"/>
  <c r="P186" i="18"/>
  <c r="O186" i="18"/>
  <c r="N186" i="18"/>
  <c r="M186" i="18"/>
  <c r="L186" i="18"/>
  <c r="K186" i="18"/>
  <c r="J186" i="18"/>
  <c r="I186" i="18"/>
  <c r="H186" i="18"/>
  <c r="G186" i="18"/>
  <c r="F186" i="18"/>
  <c r="E186" i="18"/>
  <c r="U169" i="18"/>
  <c r="T169" i="18"/>
  <c r="S169" i="18"/>
  <c r="R169" i="18"/>
  <c r="Q169" i="18"/>
  <c r="P169" i="18"/>
  <c r="O169" i="18"/>
  <c r="N169" i="18"/>
  <c r="M169" i="18"/>
  <c r="L169" i="18"/>
  <c r="K169" i="18"/>
  <c r="J169" i="18"/>
  <c r="I169" i="18"/>
  <c r="H169" i="18"/>
  <c r="G169" i="18"/>
  <c r="F169" i="18"/>
  <c r="E169" i="18"/>
  <c r="U160" i="18"/>
  <c r="T160" i="18"/>
  <c r="S160" i="18"/>
  <c r="R160" i="18"/>
  <c r="Q160" i="18"/>
  <c r="P160" i="18"/>
  <c r="O160" i="18"/>
  <c r="N160" i="18"/>
  <c r="M160" i="18"/>
  <c r="L160" i="18"/>
  <c r="K160" i="18"/>
  <c r="J160" i="18"/>
  <c r="I160" i="18"/>
  <c r="H160" i="18"/>
  <c r="G160" i="18"/>
  <c r="F160" i="18"/>
  <c r="E160" i="18"/>
  <c r="U154" i="18"/>
  <c r="T154" i="18"/>
  <c r="S154" i="18"/>
  <c r="R154" i="18"/>
  <c r="Q154" i="18"/>
  <c r="P154" i="18"/>
  <c r="O154" i="18"/>
  <c r="N154" i="18"/>
  <c r="M154" i="18"/>
  <c r="L154" i="18"/>
  <c r="K154" i="18"/>
  <c r="J154" i="18"/>
  <c r="I154" i="18"/>
  <c r="H154" i="18"/>
  <c r="G154" i="18"/>
  <c r="F154" i="18"/>
  <c r="E154" i="18"/>
  <c r="C55" i="18"/>
  <c r="P61" i="18" s="1"/>
  <c r="S42" i="18"/>
  <c r="R42" i="18"/>
  <c r="Q42" i="18"/>
  <c r="P42" i="18"/>
  <c r="O42" i="18"/>
  <c r="N42" i="18"/>
  <c r="M42" i="18"/>
  <c r="L42" i="18"/>
  <c r="K42" i="18"/>
  <c r="J42" i="18"/>
  <c r="I42" i="18"/>
  <c r="H42" i="18"/>
  <c r="G42" i="18"/>
  <c r="F42" i="18"/>
  <c r="E42" i="18"/>
  <c r="D42" i="18"/>
  <c r="C42" i="18"/>
  <c r="S41" i="18"/>
  <c r="R41" i="18"/>
  <c r="Q41" i="18"/>
  <c r="P41" i="18"/>
  <c r="O41" i="18"/>
  <c r="N41" i="18"/>
  <c r="M41" i="18"/>
  <c r="L41" i="18"/>
  <c r="K41" i="18"/>
  <c r="J41" i="18"/>
  <c r="I41" i="18"/>
  <c r="H41" i="18"/>
  <c r="G41" i="18"/>
  <c r="F41" i="18"/>
  <c r="E41" i="18"/>
  <c r="D41" i="18"/>
  <c r="C41" i="18"/>
  <c r="S40" i="18"/>
  <c r="R40" i="18"/>
  <c r="Q40" i="18"/>
  <c r="P40" i="18"/>
  <c r="O40" i="18"/>
  <c r="N40" i="18"/>
  <c r="M40" i="18"/>
  <c r="L40" i="18"/>
  <c r="K40" i="18"/>
  <c r="J40" i="18"/>
  <c r="I40" i="18"/>
  <c r="H40" i="18"/>
  <c r="G40" i="18"/>
  <c r="F40" i="18"/>
  <c r="E40" i="18"/>
  <c r="D40" i="18"/>
  <c r="C40" i="18"/>
  <c r="S39" i="18"/>
  <c r="R39" i="18"/>
  <c r="Q39" i="18"/>
  <c r="P39" i="18"/>
  <c r="O39" i="18"/>
  <c r="N39" i="18"/>
  <c r="M39" i="18"/>
  <c r="L39" i="18"/>
  <c r="K39" i="18"/>
  <c r="J39" i="18"/>
  <c r="I39" i="18"/>
  <c r="H39" i="18"/>
  <c r="G39" i="18"/>
  <c r="F39" i="18"/>
  <c r="E39" i="18"/>
  <c r="D39" i="18"/>
  <c r="C39" i="18"/>
  <c r="S38" i="18"/>
  <c r="R38" i="18"/>
  <c r="Q38" i="18"/>
  <c r="P38" i="18"/>
  <c r="O38" i="18"/>
  <c r="N38" i="18"/>
  <c r="M38" i="18"/>
  <c r="L38" i="18"/>
  <c r="K38" i="18"/>
  <c r="J38" i="18"/>
  <c r="I38" i="18"/>
  <c r="H38" i="18"/>
  <c r="G38" i="18"/>
  <c r="F38" i="18"/>
  <c r="E38" i="18"/>
  <c r="D38" i="18"/>
  <c r="C38" i="18"/>
  <c r="S37" i="18"/>
  <c r="R37" i="18"/>
  <c r="Q37" i="18"/>
  <c r="P37" i="18"/>
  <c r="O37" i="18"/>
  <c r="N37" i="18"/>
  <c r="M37" i="18"/>
  <c r="L37" i="18"/>
  <c r="K37" i="18"/>
  <c r="J37" i="18"/>
  <c r="I37" i="18"/>
  <c r="H37" i="18"/>
  <c r="G37" i="18"/>
  <c r="F37" i="18"/>
  <c r="E37" i="18"/>
  <c r="D37" i="18"/>
  <c r="C37" i="18"/>
  <c r="S36" i="18"/>
  <c r="R36" i="18"/>
  <c r="Q36" i="18"/>
  <c r="P36" i="18"/>
  <c r="O36" i="18"/>
  <c r="N36" i="18"/>
  <c r="M36" i="18"/>
  <c r="L36" i="18"/>
  <c r="K36" i="18"/>
  <c r="J36" i="18"/>
  <c r="I36" i="18"/>
  <c r="H36" i="18"/>
  <c r="G36" i="18"/>
  <c r="F36" i="18"/>
  <c r="E36" i="18"/>
  <c r="D36" i="18"/>
  <c r="C36" i="18"/>
  <c r="C35" i="18"/>
  <c r="C34" i="18"/>
  <c r="C33" i="18"/>
  <c r="C32" i="18"/>
  <c r="C31" i="18"/>
  <c r="C30" i="18"/>
  <c r="C26" i="18"/>
  <c r="C24" i="18"/>
  <c r="C10" i="18" s="1"/>
  <c r="C10" i="4" s="1"/>
  <c r="C17" i="18"/>
  <c r="D17" i="18" s="1"/>
  <c r="C8" i="18"/>
  <c r="C8" i="4" s="1"/>
  <c r="C7" i="4"/>
  <c r="E40" i="4"/>
  <c r="D40" i="4" s="1"/>
  <c r="E383" i="17"/>
  <c r="E378" i="17"/>
  <c r="E377" i="17" s="1"/>
  <c r="E368" i="17"/>
  <c r="E374" i="17" s="1"/>
  <c r="E134" i="17"/>
  <c r="T76" i="17"/>
  <c r="S76" i="17"/>
  <c r="R76" i="17"/>
  <c r="Q76" i="17"/>
  <c r="P76" i="17"/>
  <c r="O76" i="17"/>
  <c r="N76" i="17"/>
  <c r="M76" i="17"/>
  <c r="L76" i="17"/>
  <c r="K76" i="17"/>
  <c r="J76" i="17"/>
  <c r="I76" i="17"/>
  <c r="H76" i="17"/>
  <c r="G76" i="17"/>
  <c r="F76" i="17"/>
  <c r="E76" i="17"/>
  <c r="B72" i="17"/>
  <c r="D72" i="17" s="1"/>
  <c r="T50" i="17"/>
  <c r="S50" i="17"/>
  <c r="R50" i="17"/>
  <c r="Q50" i="17"/>
  <c r="P50" i="17"/>
  <c r="O50" i="17"/>
  <c r="N50" i="17"/>
  <c r="M50" i="17"/>
  <c r="L50" i="17"/>
  <c r="K50" i="17"/>
  <c r="J50" i="17"/>
  <c r="I50" i="17"/>
  <c r="H50" i="17"/>
  <c r="G50" i="17"/>
  <c r="F50" i="17"/>
  <c r="E50" i="17"/>
  <c r="T49" i="17"/>
  <c r="S49" i="17"/>
  <c r="R49" i="17"/>
  <c r="Q49" i="17"/>
  <c r="P49" i="17"/>
  <c r="O49" i="17"/>
  <c r="N49" i="17"/>
  <c r="M49" i="17"/>
  <c r="L49" i="17"/>
  <c r="K49" i="17"/>
  <c r="J49" i="17"/>
  <c r="I49" i="17"/>
  <c r="H49" i="17"/>
  <c r="G49" i="17"/>
  <c r="F49" i="17"/>
  <c r="E49" i="17"/>
  <c r="T48" i="17"/>
  <c r="S48" i="17"/>
  <c r="R48" i="17"/>
  <c r="Q48" i="17"/>
  <c r="P48" i="17"/>
  <c r="O48" i="17"/>
  <c r="N48" i="17"/>
  <c r="M48" i="17"/>
  <c r="L48" i="17"/>
  <c r="K48" i="17"/>
  <c r="J48" i="17"/>
  <c r="I48" i="17"/>
  <c r="H48" i="17"/>
  <c r="G48" i="17"/>
  <c r="F48" i="17"/>
  <c r="E48" i="17"/>
  <c r="T47" i="17"/>
  <c r="S47" i="17"/>
  <c r="R47" i="17"/>
  <c r="Q47" i="17"/>
  <c r="P47" i="17"/>
  <c r="O47" i="17"/>
  <c r="N47" i="17"/>
  <c r="M47" i="17"/>
  <c r="L47" i="17"/>
  <c r="K47" i="17"/>
  <c r="J47" i="17"/>
  <c r="I47" i="17"/>
  <c r="H47" i="17"/>
  <c r="G47" i="17"/>
  <c r="F47" i="17"/>
  <c r="E47" i="17"/>
  <c r="T46" i="17"/>
  <c r="S46" i="17"/>
  <c r="R46" i="17"/>
  <c r="Q46" i="17"/>
  <c r="P46" i="17"/>
  <c r="O46" i="17"/>
  <c r="N46" i="17"/>
  <c r="M46" i="17"/>
  <c r="L46" i="17"/>
  <c r="K46" i="17"/>
  <c r="J46" i="17"/>
  <c r="I46" i="17"/>
  <c r="H46" i="17"/>
  <c r="G46" i="17"/>
  <c r="F46" i="17"/>
  <c r="E46" i="17"/>
  <c r="T45" i="17"/>
  <c r="S45" i="17"/>
  <c r="R45" i="17"/>
  <c r="Q45" i="17"/>
  <c r="P45" i="17"/>
  <c r="O45" i="17"/>
  <c r="N45" i="17"/>
  <c r="M45" i="17"/>
  <c r="L45" i="17"/>
  <c r="K45" i="17"/>
  <c r="J45" i="17"/>
  <c r="I45" i="17"/>
  <c r="H45" i="17"/>
  <c r="G45" i="17"/>
  <c r="F45" i="17"/>
  <c r="E45" i="17"/>
  <c r="E39" i="17"/>
  <c r="E38" i="17"/>
  <c r="E37" i="17"/>
  <c r="E36" i="17"/>
  <c r="E35" i="17"/>
  <c r="E34" i="17"/>
  <c r="T33" i="17"/>
  <c r="T331" i="17" s="1"/>
  <c r="S33" i="17"/>
  <c r="S331" i="17" s="1"/>
  <c r="R33" i="17"/>
  <c r="R331" i="17" s="1"/>
  <c r="Q33" i="17"/>
  <c r="Q331" i="17" s="1"/>
  <c r="P33" i="17"/>
  <c r="P331" i="17" s="1"/>
  <c r="O33" i="17"/>
  <c r="O331" i="17" s="1"/>
  <c r="N33" i="17"/>
  <c r="N331" i="17" s="1"/>
  <c r="M33" i="17"/>
  <c r="M331" i="17" s="1"/>
  <c r="L33" i="17"/>
  <c r="L331" i="17" s="1"/>
  <c r="K33" i="17"/>
  <c r="K331" i="17" s="1"/>
  <c r="J33" i="17"/>
  <c r="J331" i="17" s="1"/>
  <c r="I33" i="17"/>
  <c r="I331" i="17" s="1"/>
  <c r="H33" i="17"/>
  <c r="H331" i="17" s="1"/>
  <c r="G33" i="17"/>
  <c r="G331" i="17" s="1"/>
  <c r="F33" i="17"/>
  <c r="F331" i="17" s="1"/>
  <c r="E33" i="17"/>
  <c r="E331" i="17" s="1"/>
  <c r="T32" i="17"/>
  <c r="T330" i="17" s="1"/>
  <c r="S32" i="17"/>
  <c r="S330" i="17" s="1"/>
  <c r="R32" i="17"/>
  <c r="R330" i="17" s="1"/>
  <c r="Q32" i="17"/>
  <c r="Q330" i="17" s="1"/>
  <c r="P32" i="17"/>
  <c r="P330" i="17" s="1"/>
  <c r="O32" i="17"/>
  <c r="O330" i="17" s="1"/>
  <c r="N32" i="17"/>
  <c r="N330" i="17" s="1"/>
  <c r="M32" i="17"/>
  <c r="M330" i="17" s="1"/>
  <c r="L32" i="17"/>
  <c r="L330" i="17" s="1"/>
  <c r="K32" i="17"/>
  <c r="K330" i="17" s="1"/>
  <c r="J32" i="17"/>
  <c r="J330" i="17" s="1"/>
  <c r="I32" i="17"/>
  <c r="I330" i="17" s="1"/>
  <c r="H32" i="17"/>
  <c r="H330" i="17" s="1"/>
  <c r="G32" i="17"/>
  <c r="G330" i="17" s="1"/>
  <c r="F32" i="17"/>
  <c r="F330" i="17" s="1"/>
  <c r="E32" i="17"/>
  <c r="E330" i="17" s="1"/>
  <c r="T31" i="17"/>
  <c r="T329" i="17" s="1"/>
  <c r="S31" i="17"/>
  <c r="S329" i="17" s="1"/>
  <c r="R31" i="17"/>
  <c r="R329" i="17" s="1"/>
  <c r="Q31" i="17"/>
  <c r="Q329" i="17" s="1"/>
  <c r="P31" i="17"/>
  <c r="P329" i="17" s="1"/>
  <c r="O31" i="17"/>
  <c r="O329" i="17" s="1"/>
  <c r="N31" i="17"/>
  <c r="N329" i="17" s="1"/>
  <c r="M31" i="17"/>
  <c r="M329" i="17" s="1"/>
  <c r="L31" i="17"/>
  <c r="L329" i="17" s="1"/>
  <c r="K31" i="17"/>
  <c r="K329" i="17" s="1"/>
  <c r="J31" i="17"/>
  <c r="J329" i="17" s="1"/>
  <c r="I31" i="17"/>
  <c r="I329" i="17" s="1"/>
  <c r="H31" i="17"/>
  <c r="H329" i="17" s="1"/>
  <c r="G31" i="17"/>
  <c r="G329" i="17" s="1"/>
  <c r="F31" i="17"/>
  <c r="F329" i="17" s="1"/>
  <c r="E31" i="17"/>
  <c r="E329" i="17" s="1"/>
  <c r="T30" i="17"/>
  <c r="T328" i="17" s="1"/>
  <c r="S30" i="17"/>
  <c r="S328" i="17" s="1"/>
  <c r="R30" i="17"/>
  <c r="R328" i="17" s="1"/>
  <c r="Q30" i="17"/>
  <c r="Q328" i="17" s="1"/>
  <c r="P30" i="17"/>
  <c r="P328" i="17" s="1"/>
  <c r="O30" i="17"/>
  <c r="O328" i="17" s="1"/>
  <c r="N30" i="17"/>
  <c r="N328" i="17" s="1"/>
  <c r="M30" i="17"/>
  <c r="M328" i="17" s="1"/>
  <c r="L30" i="17"/>
  <c r="L328" i="17" s="1"/>
  <c r="K30" i="17"/>
  <c r="K328" i="17" s="1"/>
  <c r="J30" i="17"/>
  <c r="J328" i="17" s="1"/>
  <c r="I30" i="17"/>
  <c r="I328" i="17" s="1"/>
  <c r="H30" i="17"/>
  <c r="H328" i="17" s="1"/>
  <c r="G30" i="17"/>
  <c r="G328" i="17" s="1"/>
  <c r="F30" i="17"/>
  <c r="F328" i="17" s="1"/>
  <c r="E30" i="17"/>
  <c r="E328" i="17" s="1"/>
  <c r="T29" i="17"/>
  <c r="S29" i="17"/>
  <c r="R29" i="17"/>
  <c r="Q29" i="17"/>
  <c r="P29" i="17"/>
  <c r="O29" i="17"/>
  <c r="N29" i="17"/>
  <c r="M29" i="17"/>
  <c r="L29" i="17"/>
  <c r="K29" i="17"/>
  <c r="J29" i="17"/>
  <c r="I29" i="17"/>
  <c r="H29" i="17"/>
  <c r="G29" i="17"/>
  <c r="F29" i="17"/>
  <c r="E29" i="17"/>
  <c r="T28" i="17"/>
  <c r="T325" i="17" s="1"/>
  <c r="S28" i="17"/>
  <c r="S325" i="17" s="1"/>
  <c r="R28" i="17"/>
  <c r="R325" i="17" s="1"/>
  <c r="Q28" i="17"/>
  <c r="Q325" i="17" s="1"/>
  <c r="P28" i="17"/>
  <c r="P325" i="17" s="1"/>
  <c r="O28" i="17"/>
  <c r="O325" i="17" s="1"/>
  <c r="N28" i="17"/>
  <c r="N325" i="17" s="1"/>
  <c r="M28" i="17"/>
  <c r="M325" i="17" s="1"/>
  <c r="L28" i="17"/>
  <c r="L325" i="17" s="1"/>
  <c r="K28" i="17"/>
  <c r="K325" i="17" s="1"/>
  <c r="J28" i="17"/>
  <c r="J325" i="17" s="1"/>
  <c r="I28" i="17"/>
  <c r="I325" i="17" s="1"/>
  <c r="H28" i="17"/>
  <c r="H325" i="17" s="1"/>
  <c r="G28" i="17"/>
  <c r="G325" i="17" s="1"/>
  <c r="F28" i="17"/>
  <c r="F325" i="17" s="1"/>
  <c r="E28" i="17"/>
  <c r="E325" i="17" s="1"/>
  <c r="T24" i="17"/>
  <c r="S24" i="17"/>
  <c r="R24" i="17"/>
  <c r="Q24" i="17"/>
  <c r="P24" i="17"/>
  <c r="O24" i="17"/>
  <c r="N24" i="17"/>
  <c r="M24" i="17"/>
  <c r="L24" i="17"/>
  <c r="K24" i="17"/>
  <c r="J24" i="17"/>
  <c r="I24" i="17"/>
  <c r="H24" i="17"/>
  <c r="G24" i="17"/>
  <c r="F24" i="17"/>
  <c r="E24" i="17"/>
  <c r="T23" i="17"/>
  <c r="S23" i="17"/>
  <c r="R23" i="17"/>
  <c r="Q23" i="17"/>
  <c r="P23" i="17"/>
  <c r="O23" i="17"/>
  <c r="N23" i="17"/>
  <c r="M23" i="17"/>
  <c r="L23" i="17"/>
  <c r="K23" i="17"/>
  <c r="J23" i="17"/>
  <c r="I23" i="17"/>
  <c r="H23" i="17"/>
  <c r="G23" i="17"/>
  <c r="F23" i="17"/>
  <c r="E23" i="17"/>
  <c r="T22" i="17"/>
  <c r="S22" i="17"/>
  <c r="R22" i="17"/>
  <c r="Q22" i="17"/>
  <c r="P22" i="17"/>
  <c r="O22" i="17"/>
  <c r="N22" i="17"/>
  <c r="M22" i="17"/>
  <c r="L22" i="17"/>
  <c r="K22" i="17"/>
  <c r="J22" i="17"/>
  <c r="I22" i="17"/>
  <c r="H22" i="17"/>
  <c r="G22" i="17"/>
  <c r="F22" i="17"/>
  <c r="E22" i="17"/>
  <c r="T21" i="17"/>
  <c r="S21" i="17"/>
  <c r="R21" i="17"/>
  <c r="Q21" i="17"/>
  <c r="P21" i="17"/>
  <c r="O21" i="17"/>
  <c r="N21" i="17"/>
  <c r="M21" i="17"/>
  <c r="L21" i="17"/>
  <c r="K21" i="17"/>
  <c r="J21" i="17"/>
  <c r="I21" i="17"/>
  <c r="H21" i="17"/>
  <c r="G21" i="17"/>
  <c r="F21" i="17"/>
  <c r="E21" i="17"/>
  <c r="T20" i="17"/>
  <c r="S20" i="17"/>
  <c r="R20" i="17"/>
  <c r="Q20" i="17"/>
  <c r="P20" i="17"/>
  <c r="O20" i="17"/>
  <c r="N20" i="17"/>
  <c r="M20" i="17"/>
  <c r="L20" i="17"/>
  <c r="K20" i="17"/>
  <c r="J20" i="17"/>
  <c r="I20" i="17"/>
  <c r="H20" i="17"/>
  <c r="G20" i="17"/>
  <c r="F20" i="17"/>
  <c r="E20" i="17"/>
  <c r="T19" i="17"/>
  <c r="S19" i="17"/>
  <c r="R19" i="17"/>
  <c r="Q19" i="17"/>
  <c r="P19" i="17"/>
  <c r="O19" i="17"/>
  <c r="N19" i="17"/>
  <c r="M19" i="17"/>
  <c r="L19" i="17"/>
  <c r="K19" i="17"/>
  <c r="J19" i="17"/>
  <c r="I19" i="17"/>
  <c r="H19" i="17"/>
  <c r="G19" i="17"/>
  <c r="F19" i="17"/>
  <c r="E19" i="17"/>
  <c r="T18" i="17"/>
  <c r="S18" i="17"/>
  <c r="R18" i="17"/>
  <c r="Q18" i="17"/>
  <c r="Q223" i="17" s="1"/>
  <c r="P18" i="17"/>
  <c r="O18" i="17"/>
  <c r="N18" i="17"/>
  <c r="M18" i="17"/>
  <c r="L18" i="17"/>
  <c r="K18" i="17"/>
  <c r="J18" i="17"/>
  <c r="I18" i="17"/>
  <c r="H18" i="17"/>
  <c r="G18" i="17"/>
  <c r="F18" i="17"/>
  <c r="E18" i="17"/>
  <c r="T17" i="17"/>
  <c r="S17" i="17"/>
  <c r="R17" i="17"/>
  <c r="Q17" i="17"/>
  <c r="P17" i="17"/>
  <c r="P222" i="17" s="1"/>
  <c r="O17" i="17"/>
  <c r="O222" i="17" s="1"/>
  <c r="N17" i="17"/>
  <c r="M17" i="17"/>
  <c r="L17" i="17"/>
  <c r="K17" i="17"/>
  <c r="J17" i="17"/>
  <c r="I17" i="17"/>
  <c r="H17" i="17"/>
  <c r="G17" i="17"/>
  <c r="F17" i="17"/>
  <c r="E17" i="17"/>
  <c r="T16" i="17"/>
  <c r="S16" i="17"/>
  <c r="R16" i="17"/>
  <c r="Q16" i="17"/>
  <c r="P16" i="17"/>
  <c r="O16" i="17"/>
  <c r="N16" i="17"/>
  <c r="M16" i="17"/>
  <c r="L16" i="17"/>
  <c r="K16" i="17"/>
  <c r="J16" i="17"/>
  <c r="I16" i="17"/>
  <c r="H16" i="17"/>
  <c r="G16" i="17"/>
  <c r="F16" i="17"/>
  <c r="E16" i="17"/>
  <c r="T15" i="17"/>
  <c r="S15" i="17"/>
  <c r="R15" i="17"/>
  <c r="Q15" i="17"/>
  <c r="P15" i="17"/>
  <c r="O15" i="17"/>
  <c r="N15" i="17"/>
  <c r="M15" i="17"/>
  <c r="L15" i="17"/>
  <c r="K15" i="17"/>
  <c r="J15" i="17"/>
  <c r="I15" i="17"/>
  <c r="H15" i="17"/>
  <c r="G15" i="17"/>
  <c r="F15" i="17"/>
  <c r="E15" i="17"/>
  <c r="T14" i="17"/>
  <c r="S14" i="17"/>
  <c r="R14" i="17"/>
  <c r="Q14" i="17"/>
  <c r="P14" i="17"/>
  <c r="O14" i="17"/>
  <c r="N14" i="17"/>
  <c r="M14" i="17"/>
  <c r="L14" i="17"/>
  <c r="K14" i="17"/>
  <c r="J14" i="17"/>
  <c r="I14" i="17"/>
  <c r="H14" i="17"/>
  <c r="G14" i="17"/>
  <c r="F14" i="17"/>
  <c r="E14" i="17"/>
  <c r="T13" i="17"/>
  <c r="S13" i="17"/>
  <c r="R13" i="17"/>
  <c r="Q13" i="17"/>
  <c r="P13" i="17"/>
  <c r="O13" i="17"/>
  <c r="N13" i="17"/>
  <c r="M13" i="17"/>
  <c r="L13" i="17"/>
  <c r="K13" i="17"/>
  <c r="J13" i="17"/>
  <c r="I13" i="17"/>
  <c r="H13" i="17"/>
  <c r="G13" i="17"/>
  <c r="G217" i="17" s="1"/>
  <c r="F13" i="17"/>
  <c r="E13" i="17"/>
  <c r="E217" i="17" s="1"/>
  <c r="E6" i="17"/>
  <c r="D50" i="16"/>
  <c r="D49" i="16"/>
  <c r="D48" i="16"/>
  <c r="D47" i="16"/>
  <c r="D46" i="16"/>
  <c r="D45" i="16"/>
  <c r="B39" i="16"/>
  <c r="D38" i="16"/>
  <c r="D37" i="16"/>
  <c r="D36" i="16"/>
  <c r="D35" i="16"/>
  <c r="D34" i="16"/>
  <c r="E29" i="16"/>
  <c r="E28" i="16"/>
  <c r="E27" i="16"/>
  <c r="E26" i="16"/>
  <c r="E25" i="16"/>
  <c r="E24" i="16"/>
  <c r="E23" i="16"/>
  <c r="E22" i="16"/>
  <c r="E21" i="16"/>
  <c r="E20" i="16"/>
  <c r="E19" i="16"/>
  <c r="E18" i="16"/>
  <c r="E13" i="16"/>
  <c r="E12" i="16"/>
  <c r="K11" i="16"/>
  <c r="J11" i="16"/>
  <c r="I11" i="16"/>
  <c r="H11" i="16"/>
  <c r="G11" i="16"/>
  <c r="F11" i="16"/>
  <c r="E11" i="16"/>
  <c r="E10" i="16"/>
  <c r="E142" i="15"/>
  <c r="F142" i="15" s="1"/>
  <c r="G142" i="15" s="1"/>
  <c r="H142" i="15" s="1"/>
  <c r="I142" i="15" s="1"/>
  <c r="J142" i="15" s="1"/>
  <c r="K142" i="15" s="1"/>
  <c r="L142" i="15" s="1"/>
  <c r="M142" i="15" s="1"/>
  <c r="N142" i="15" s="1"/>
  <c r="O142" i="15" s="1"/>
  <c r="P142" i="15" s="1"/>
  <c r="Q142" i="15" s="1"/>
  <c r="R142" i="15" s="1"/>
  <c r="E125" i="15"/>
  <c r="F125" i="15" s="1"/>
  <c r="G125" i="15" s="1"/>
  <c r="H125" i="15" s="1"/>
  <c r="I125" i="15" s="1"/>
  <c r="J125" i="15" s="1"/>
  <c r="K125" i="15" s="1"/>
  <c r="L125" i="15" s="1"/>
  <c r="M125" i="15" s="1"/>
  <c r="N125" i="15" s="1"/>
  <c r="O125" i="15" s="1"/>
  <c r="P125" i="15" s="1"/>
  <c r="Q125" i="15" s="1"/>
  <c r="R125" i="15" s="1"/>
  <c r="E108" i="15"/>
  <c r="F108" i="15" s="1"/>
  <c r="G108" i="15" s="1"/>
  <c r="H108" i="15" s="1"/>
  <c r="I108" i="15" s="1"/>
  <c r="J108" i="15" s="1"/>
  <c r="K108" i="15" s="1"/>
  <c r="L108" i="15" s="1"/>
  <c r="M108" i="15" s="1"/>
  <c r="N108" i="15" s="1"/>
  <c r="O108" i="15" s="1"/>
  <c r="P108" i="15" s="1"/>
  <c r="Q108" i="15" s="1"/>
  <c r="R108" i="15" s="1"/>
  <c r="E91" i="15"/>
  <c r="F91" i="15" s="1"/>
  <c r="G91" i="15" s="1"/>
  <c r="H91" i="15" s="1"/>
  <c r="I91" i="15" s="1"/>
  <c r="J91" i="15" s="1"/>
  <c r="K91" i="15" s="1"/>
  <c r="L91" i="15" s="1"/>
  <c r="M91" i="15" s="1"/>
  <c r="N91" i="15" s="1"/>
  <c r="O91" i="15" s="1"/>
  <c r="P91" i="15" s="1"/>
  <c r="Q91" i="15" s="1"/>
  <c r="R91" i="15" s="1"/>
  <c r="E86" i="15"/>
  <c r="F86" i="15" s="1"/>
  <c r="G86" i="15" s="1"/>
  <c r="H86" i="15" s="1"/>
  <c r="I86" i="15" s="1"/>
  <c r="J86" i="15" s="1"/>
  <c r="K86" i="15" s="1"/>
  <c r="L86" i="15" s="1"/>
  <c r="M86" i="15" s="1"/>
  <c r="N86" i="15" s="1"/>
  <c r="O86" i="15" s="1"/>
  <c r="P86" i="15" s="1"/>
  <c r="Q86" i="15" s="1"/>
  <c r="R86" i="15" s="1"/>
  <c r="E83" i="15"/>
  <c r="F83" i="15" s="1"/>
  <c r="G83" i="15" s="1"/>
  <c r="H83" i="15" s="1"/>
  <c r="I83" i="15" s="1"/>
  <c r="J83" i="15" s="1"/>
  <c r="K83" i="15" s="1"/>
  <c r="L83" i="15" s="1"/>
  <c r="M83" i="15" s="1"/>
  <c r="N83" i="15" s="1"/>
  <c r="O83" i="15" s="1"/>
  <c r="P83" i="15" s="1"/>
  <c r="Q83" i="15" s="1"/>
  <c r="R83" i="15" s="1"/>
  <c r="E80" i="15"/>
  <c r="F80" i="15" s="1"/>
  <c r="G80" i="15" s="1"/>
  <c r="H80" i="15" s="1"/>
  <c r="I80" i="15" s="1"/>
  <c r="J80" i="15" s="1"/>
  <c r="K80" i="15" s="1"/>
  <c r="L80" i="15" s="1"/>
  <c r="M80" i="15" s="1"/>
  <c r="N80" i="15" s="1"/>
  <c r="O80" i="15" s="1"/>
  <c r="P80" i="15" s="1"/>
  <c r="Q80" i="15" s="1"/>
  <c r="R80" i="15" s="1"/>
  <c r="E77" i="15"/>
  <c r="F77" i="15" s="1"/>
  <c r="G77" i="15" s="1"/>
  <c r="H77" i="15" s="1"/>
  <c r="I77" i="15" s="1"/>
  <c r="J77" i="15" s="1"/>
  <c r="K77" i="15" s="1"/>
  <c r="L77" i="15" s="1"/>
  <c r="M77" i="15" s="1"/>
  <c r="N77" i="15" s="1"/>
  <c r="O77" i="15" s="1"/>
  <c r="P77" i="15" s="1"/>
  <c r="Q77" i="15" s="1"/>
  <c r="R77" i="15" s="1"/>
  <c r="E74" i="15"/>
  <c r="F74" i="15" s="1"/>
  <c r="G74" i="15" s="1"/>
  <c r="H74" i="15" s="1"/>
  <c r="I74" i="15" s="1"/>
  <c r="J74" i="15" s="1"/>
  <c r="K74" i="15" s="1"/>
  <c r="L74" i="15" s="1"/>
  <c r="M74" i="15" s="1"/>
  <c r="N74" i="15" s="1"/>
  <c r="O74" i="15" s="1"/>
  <c r="P74" i="15" s="1"/>
  <c r="Q74" i="15" s="1"/>
  <c r="R74" i="15" s="1"/>
  <c r="E71" i="15"/>
  <c r="F71" i="15" s="1"/>
  <c r="G71" i="15" s="1"/>
  <c r="H71" i="15" s="1"/>
  <c r="I71" i="15" s="1"/>
  <c r="J71" i="15" s="1"/>
  <c r="K71" i="15" s="1"/>
  <c r="L71" i="15" s="1"/>
  <c r="M71" i="15" s="1"/>
  <c r="N71" i="15" s="1"/>
  <c r="O71" i="15" s="1"/>
  <c r="P71" i="15" s="1"/>
  <c r="Q71" i="15" s="1"/>
  <c r="R71" i="15" s="1"/>
  <c r="E68" i="15"/>
  <c r="F68" i="15" s="1"/>
  <c r="G68" i="15" s="1"/>
  <c r="H68" i="15" s="1"/>
  <c r="I68" i="15" s="1"/>
  <c r="J68" i="15" s="1"/>
  <c r="K68" i="15" s="1"/>
  <c r="L68" i="15" s="1"/>
  <c r="M68" i="15" s="1"/>
  <c r="N68" i="15" s="1"/>
  <c r="O68" i="15" s="1"/>
  <c r="P68" i="15" s="1"/>
  <c r="Q68" i="15" s="1"/>
  <c r="R68" i="15" s="1"/>
  <c r="E62" i="15"/>
  <c r="F62" i="15" s="1"/>
  <c r="G62" i="15" s="1"/>
  <c r="H62" i="15" s="1"/>
  <c r="I62" i="15" s="1"/>
  <c r="J62" i="15" s="1"/>
  <c r="K62" i="15" s="1"/>
  <c r="L62" i="15" s="1"/>
  <c r="M62" i="15" s="1"/>
  <c r="N62" i="15" s="1"/>
  <c r="O62" i="15" s="1"/>
  <c r="P62" i="15" s="1"/>
  <c r="Q62" i="15" s="1"/>
  <c r="R62" i="15" s="1"/>
  <c r="U51" i="15"/>
  <c r="T51" i="15"/>
  <c r="S51" i="15"/>
  <c r="R51" i="15"/>
  <c r="Q51" i="15"/>
  <c r="P51" i="15"/>
  <c r="O51" i="15"/>
  <c r="N51" i="15"/>
  <c r="M51" i="15"/>
  <c r="L51" i="15"/>
  <c r="K51" i="15"/>
  <c r="J51" i="15"/>
  <c r="I51" i="15"/>
  <c r="H51" i="15"/>
  <c r="G51" i="15"/>
  <c r="F51" i="15"/>
  <c r="E51" i="15"/>
  <c r="C51" i="15"/>
  <c r="B51" i="15"/>
  <c r="U50" i="15"/>
  <c r="T50" i="15"/>
  <c r="S50" i="15"/>
  <c r="R50" i="15"/>
  <c r="Q50" i="15"/>
  <c r="P50" i="15"/>
  <c r="O50" i="15"/>
  <c r="N50" i="15"/>
  <c r="M50" i="15"/>
  <c r="L50" i="15"/>
  <c r="K50" i="15"/>
  <c r="J50" i="15"/>
  <c r="I50" i="15"/>
  <c r="H50" i="15"/>
  <c r="G50" i="15"/>
  <c r="F50" i="15"/>
  <c r="E50" i="15"/>
  <c r="C50" i="15"/>
  <c r="B50" i="15"/>
  <c r="U49" i="15"/>
  <c r="T49" i="15"/>
  <c r="S49" i="15"/>
  <c r="R49" i="15"/>
  <c r="Q49" i="15"/>
  <c r="P49" i="15"/>
  <c r="O49" i="15"/>
  <c r="N49" i="15"/>
  <c r="M49" i="15"/>
  <c r="L49" i="15"/>
  <c r="K49" i="15"/>
  <c r="J49" i="15"/>
  <c r="I49" i="15"/>
  <c r="H49" i="15"/>
  <c r="G49" i="15"/>
  <c r="F49" i="15"/>
  <c r="E49" i="15"/>
  <c r="C49" i="15"/>
  <c r="B49" i="15"/>
  <c r="U48" i="15"/>
  <c r="T48" i="15"/>
  <c r="S48" i="15"/>
  <c r="R48" i="15"/>
  <c r="Q48" i="15"/>
  <c r="P48" i="15"/>
  <c r="O48" i="15"/>
  <c r="N48" i="15"/>
  <c r="M48" i="15"/>
  <c r="L48" i="15"/>
  <c r="K48" i="15"/>
  <c r="J48" i="15"/>
  <c r="I48" i="15"/>
  <c r="H48" i="15"/>
  <c r="G48" i="15"/>
  <c r="F48" i="15"/>
  <c r="E48" i="15"/>
  <c r="C48" i="15"/>
  <c r="B48" i="15"/>
  <c r="U47" i="15"/>
  <c r="T47" i="15"/>
  <c r="S47" i="15"/>
  <c r="R47" i="15"/>
  <c r="Q47" i="15"/>
  <c r="P47" i="15"/>
  <c r="O47" i="15"/>
  <c r="N47" i="15"/>
  <c r="M47" i="15"/>
  <c r="L47" i="15"/>
  <c r="K47" i="15"/>
  <c r="J47" i="15"/>
  <c r="I47" i="15"/>
  <c r="H47" i="15"/>
  <c r="G47" i="15"/>
  <c r="F47" i="15"/>
  <c r="E47" i="15"/>
  <c r="C47" i="15"/>
  <c r="B47" i="15"/>
  <c r="U46" i="15"/>
  <c r="T46" i="15"/>
  <c r="S46" i="15"/>
  <c r="R46" i="15"/>
  <c r="Q46" i="15"/>
  <c r="P46" i="15"/>
  <c r="O46" i="15"/>
  <c r="N46" i="15"/>
  <c r="M46" i="15"/>
  <c r="L46" i="15"/>
  <c r="K46" i="15"/>
  <c r="J46" i="15"/>
  <c r="I46" i="15"/>
  <c r="H46" i="15"/>
  <c r="G46" i="15"/>
  <c r="F46" i="15"/>
  <c r="E46" i="15"/>
  <c r="C46" i="15"/>
  <c r="B46" i="15"/>
  <c r="U45" i="15"/>
  <c r="T45" i="15"/>
  <c r="S45" i="15"/>
  <c r="R45" i="15"/>
  <c r="Q45" i="15"/>
  <c r="P45" i="15"/>
  <c r="O45" i="15"/>
  <c r="N45" i="15"/>
  <c r="M45" i="15"/>
  <c r="L45" i="15"/>
  <c r="K45" i="15"/>
  <c r="J45" i="15"/>
  <c r="I45" i="15"/>
  <c r="H45" i="15"/>
  <c r="G45" i="15"/>
  <c r="F45" i="15"/>
  <c r="E45" i="15"/>
  <c r="C45" i="15"/>
  <c r="B45" i="15"/>
  <c r="U44" i="15"/>
  <c r="T44" i="15"/>
  <c r="S44" i="15"/>
  <c r="R44" i="15"/>
  <c r="Q44" i="15"/>
  <c r="P44" i="15"/>
  <c r="O44" i="15"/>
  <c r="N44" i="15"/>
  <c r="M44" i="15"/>
  <c r="L44" i="15"/>
  <c r="K44" i="15"/>
  <c r="J44" i="15"/>
  <c r="I44" i="15"/>
  <c r="H44" i="15"/>
  <c r="G44" i="15"/>
  <c r="F44" i="15"/>
  <c r="E44" i="15"/>
  <c r="C44" i="15"/>
  <c r="B44" i="15"/>
  <c r="U43" i="15"/>
  <c r="T43" i="15"/>
  <c r="S43" i="15"/>
  <c r="R43" i="15"/>
  <c r="Q43" i="15"/>
  <c r="P43" i="15"/>
  <c r="O43" i="15"/>
  <c r="N43" i="15"/>
  <c r="M43" i="15"/>
  <c r="L43" i="15"/>
  <c r="K43" i="15"/>
  <c r="J43" i="15"/>
  <c r="I43" i="15"/>
  <c r="H43" i="15"/>
  <c r="G43" i="15"/>
  <c r="F43" i="15"/>
  <c r="E43" i="15"/>
  <c r="C43" i="15"/>
  <c r="B43" i="15"/>
  <c r="U42" i="15"/>
  <c r="T42" i="15"/>
  <c r="S42" i="15"/>
  <c r="R42" i="15"/>
  <c r="Q42" i="15"/>
  <c r="P42" i="15"/>
  <c r="O42" i="15"/>
  <c r="N42" i="15"/>
  <c r="M42" i="15"/>
  <c r="L42" i="15"/>
  <c r="K42" i="15"/>
  <c r="J42" i="15"/>
  <c r="I42" i="15"/>
  <c r="H42" i="15"/>
  <c r="G42" i="15"/>
  <c r="F42" i="15"/>
  <c r="E42" i="15"/>
  <c r="C42" i="15"/>
  <c r="B42" i="15"/>
  <c r="U41" i="15"/>
  <c r="T41" i="15"/>
  <c r="S41" i="15"/>
  <c r="R41" i="15"/>
  <c r="Q41" i="15"/>
  <c r="P41" i="15"/>
  <c r="O41" i="15"/>
  <c r="N41" i="15"/>
  <c r="M41" i="15"/>
  <c r="L41" i="15"/>
  <c r="K41" i="15"/>
  <c r="J41" i="15"/>
  <c r="I41" i="15"/>
  <c r="H41" i="15"/>
  <c r="G41" i="15"/>
  <c r="F41" i="15"/>
  <c r="E41" i="15"/>
  <c r="U40" i="15"/>
  <c r="T40" i="15"/>
  <c r="S40" i="15"/>
  <c r="R40" i="15"/>
  <c r="Q40" i="15"/>
  <c r="P40" i="15"/>
  <c r="O40" i="15"/>
  <c r="N40" i="15"/>
  <c r="M40" i="15"/>
  <c r="L40" i="15"/>
  <c r="K40" i="15"/>
  <c r="J40" i="15"/>
  <c r="I40" i="15"/>
  <c r="H40" i="15"/>
  <c r="G40" i="15"/>
  <c r="F40" i="15"/>
  <c r="E40" i="15"/>
  <c r="U39" i="15"/>
  <c r="T39" i="15"/>
  <c r="S39" i="15"/>
  <c r="R39" i="15"/>
  <c r="Q39" i="15"/>
  <c r="P39" i="15"/>
  <c r="O39" i="15"/>
  <c r="N39" i="15"/>
  <c r="M39" i="15"/>
  <c r="L39" i="15"/>
  <c r="K39" i="15"/>
  <c r="J39" i="15"/>
  <c r="I39" i="15"/>
  <c r="H39" i="15"/>
  <c r="G39" i="15"/>
  <c r="F39" i="15"/>
  <c r="E39" i="15"/>
  <c r="U38" i="15"/>
  <c r="T38" i="15"/>
  <c r="S38" i="15"/>
  <c r="R38" i="15"/>
  <c r="Q38" i="15"/>
  <c r="P38" i="15"/>
  <c r="O38" i="15"/>
  <c r="N38" i="15"/>
  <c r="M38" i="15"/>
  <c r="L38" i="15"/>
  <c r="K38" i="15"/>
  <c r="J38" i="15"/>
  <c r="I38" i="15"/>
  <c r="H38" i="15"/>
  <c r="G38" i="15"/>
  <c r="F38" i="15"/>
  <c r="E38" i="15"/>
  <c r="U37" i="15"/>
  <c r="T37" i="15"/>
  <c r="S37" i="15"/>
  <c r="R37" i="15"/>
  <c r="Q37" i="15"/>
  <c r="P37" i="15"/>
  <c r="O37" i="15"/>
  <c r="N37" i="15"/>
  <c r="M37" i="15"/>
  <c r="L37" i="15"/>
  <c r="K37" i="15"/>
  <c r="J37" i="15"/>
  <c r="I37" i="15"/>
  <c r="H37" i="15"/>
  <c r="G37" i="15"/>
  <c r="F37" i="15"/>
  <c r="E37" i="15"/>
  <c r="U36" i="15"/>
  <c r="T36" i="15"/>
  <c r="S36" i="15"/>
  <c r="R36" i="15"/>
  <c r="Q36" i="15"/>
  <c r="P36" i="15"/>
  <c r="O36" i="15"/>
  <c r="N36" i="15"/>
  <c r="M36" i="15"/>
  <c r="L36" i="15"/>
  <c r="K36" i="15"/>
  <c r="J36" i="15"/>
  <c r="I36" i="15"/>
  <c r="H36" i="15"/>
  <c r="G36" i="15"/>
  <c r="F36" i="15"/>
  <c r="E36" i="15"/>
  <c r="U35" i="15"/>
  <c r="T35" i="15"/>
  <c r="S35" i="15"/>
  <c r="R35" i="15"/>
  <c r="Q35" i="15"/>
  <c r="P35" i="15"/>
  <c r="O35" i="15"/>
  <c r="N35" i="15"/>
  <c r="M35" i="15"/>
  <c r="L35" i="15"/>
  <c r="K35" i="15"/>
  <c r="J35" i="15"/>
  <c r="I35" i="15"/>
  <c r="H35" i="15"/>
  <c r="G35" i="15"/>
  <c r="F35" i="15"/>
  <c r="E35" i="15"/>
  <c r="U34" i="15"/>
  <c r="T34" i="15"/>
  <c r="S34" i="15"/>
  <c r="R34" i="15"/>
  <c r="Q34" i="15"/>
  <c r="P34" i="15"/>
  <c r="O34" i="15"/>
  <c r="N34" i="15"/>
  <c r="M34" i="15"/>
  <c r="L34" i="15"/>
  <c r="K34" i="15"/>
  <c r="J34" i="15"/>
  <c r="I34" i="15"/>
  <c r="H34" i="15"/>
  <c r="G34" i="15"/>
  <c r="F34" i="15"/>
  <c r="E34" i="15"/>
  <c r="E33" i="15"/>
  <c r="F33" i="15" s="1"/>
  <c r="G33" i="15" s="1"/>
  <c r="H33" i="15" s="1"/>
  <c r="I33" i="15" s="1"/>
  <c r="J33" i="15" s="1"/>
  <c r="K33" i="15" s="1"/>
  <c r="L33" i="15" s="1"/>
  <c r="M33" i="15" s="1"/>
  <c r="N33" i="15" s="1"/>
  <c r="O33" i="15" s="1"/>
  <c r="P33" i="15" s="1"/>
  <c r="Q33" i="15" s="1"/>
  <c r="R33" i="15" s="1"/>
  <c r="U28" i="15"/>
  <c r="T28" i="15"/>
  <c r="S28" i="15"/>
  <c r="R28" i="15"/>
  <c r="Q28" i="15"/>
  <c r="P28" i="15"/>
  <c r="O28" i="15"/>
  <c r="N28" i="15"/>
  <c r="M28" i="15"/>
  <c r="L28" i="15"/>
  <c r="K28" i="15"/>
  <c r="J28" i="15"/>
  <c r="I28" i="15"/>
  <c r="H28" i="15"/>
  <c r="G28" i="15"/>
  <c r="F28" i="15"/>
  <c r="E28" i="15"/>
  <c r="U27" i="15"/>
  <c r="T27" i="15"/>
  <c r="S27" i="15"/>
  <c r="R27" i="15"/>
  <c r="Q27" i="15"/>
  <c r="P27" i="15"/>
  <c r="O27" i="15"/>
  <c r="N27" i="15"/>
  <c r="M27" i="15"/>
  <c r="L27" i="15"/>
  <c r="K27" i="15"/>
  <c r="J27" i="15"/>
  <c r="I27" i="15"/>
  <c r="H27" i="15"/>
  <c r="G27" i="15"/>
  <c r="F27" i="15"/>
  <c r="E27" i="15"/>
  <c r="U26" i="15"/>
  <c r="T26" i="15"/>
  <c r="S26" i="15"/>
  <c r="R26" i="15"/>
  <c r="Q26" i="15"/>
  <c r="P26" i="15"/>
  <c r="O26" i="15"/>
  <c r="N26" i="15"/>
  <c r="M26" i="15"/>
  <c r="L26" i="15"/>
  <c r="K26" i="15"/>
  <c r="J26" i="15"/>
  <c r="I26" i="15"/>
  <c r="H26" i="15"/>
  <c r="G26" i="15"/>
  <c r="F26" i="15"/>
  <c r="E26" i="15"/>
  <c r="U25" i="15"/>
  <c r="T25" i="15"/>
  <c r="R25" i="15"/>
  <c r="Q25" i="15"/>
  <c r="P25" i="15"/>
  <c r="O25" i="15"/>
  <c r="N25" i="15"/>
  <c r="M25" i="15"/>
  <c r="L25" i="15"/>
  <c r="K25" i="15"/>
  <c r="J25" i="15"/>
  <c r="I25" i="15"/>
  <c r="H25" i="15"/>
  <c r="G25" i="15"/>
  <c r="F25" i="15"/>
  <c r="E25" i="15"/>
  <c r="U24" i="15"/>
  <c r="T24" i="15"/>
  <c r="S24" i="15"/>
  <c r="S17" i="15" s="1"/>
  <c r="R24" i="15"/>
  <c r="Q24" i="15"/>
  <c r="P24" i="15"/>
  <c r="O24" i="15"/>
  <c r="N24" i="15"/>
  <c r="M24" i="15"/>
  <c r="L24" i="15"/>
  <c r="K24" i="15"/>
  <c r="J24" i="15"/>
  <c r="I24" i="15"/>
  <c r="H24" i="15"/>
  <c r="G24" i="15"/>
  <c r="F24" i="15"/>
  <c r="E24" i="15"/>
  <c r="U23" i="15"/>
  <c r="T23" i="15"/>
  <c r="S23" i="15"/>
  <c r="R23" i="15"/>
  <c r="Q23" i="15"/>
  <c r="P23" i="15"/>
  <c r="O23" i="15"/>
  <c r="N23" i="15"/>
  <c r="M23" i="15"/>
  <c r="L23" i="15"/>
  <c r="K23" i="15"/>
  <c r="J23" i="15"/>
  <c r="I23" i="15"/>
  <c r="H23" i="15"/>
  <c r="G23" i="15"/>
  <c r="F23" i="15"/>
  <c r="E23" i="15"/>
  <c r="E22" i="15"/>
  <c r="F22" i="15" s="1"/>
  <c r="G22" i="15" s="1"/>
  <c r="H22" i="15" s="1"/>
  <c r="I22" i="15" s="1"/>
  <c r="J22" i="15" s="1"/>
  <c r="K22" i="15" s="1"/>
  <c r="L22" i="15" s="1"/>
  <c r="M22" i="15" s="1"/>
  <c r="N22" i="15" s="1"/>
  <c r="O22" i="15" s="1"/>
  <c r="P22" i="15" s="1"/>
  <c r="Q22" i="15" s="1"/>
  <c r="R22" i="15" s="1"/>
  <c r="E16" i="15"/>
  <c r="F16" i="15" s="1"/>
  <c r="G16" i="15" s="1"/>
  <c r="H16" i="15" s="1"/>
  <c r="I16" i="15" s="1"/>
  <c r="J16" i="15" s="1"/>
  <c r="K16" i="15" s="1"/>
  <c r="L16" i="15" s="1"/>
  <c r="M16" i="15" s="1"/>
  <c r="N16" i="15" s="1"/>
  <c r="O16" i="15" s="1"/>
  <c r="P16" i="15" s="1"/>
  <c r="Q16" i="15" s="1"/>
  <c r="R16" i="15" s="1"/>
  <c r="S9" i="15"/>
  <c r="R9" i="15"/>
  <c r="Q9" i="15"/>
  <c r="P9" i="15"/>
  <c r="O9" i="15"/>
  <c r="N9" i="15"/>
  <c r="M9" i="15"/>
  <c r="L9" i="15"/>
  <c r="K9" i="15"/>
  <c r="J9" i="15"/>
  <c r="I9" i="15"/>
  <c r="H9" i="15"/>
  <c r="G9" i="15"/>
  <c r="F9" i="15"/>
  <c r="E9" i="15"/>
  <c r="E8" i="15"/>
  <c r="F8" i="15" s="1"/>
  <c r="G8" i="15" s="1"/>
  <c r="H8" i="15" s="1"/>
  <c r="I8" i="15" s="1"/>
  <c r="J8" i="15" s="1"/>
  <c r="K8" i="15" s="1"/>
  <c r="L8" i="15" s="1"/>
  <c r="M8" i="15" s="1"/>
  <c r="N8" i="15" s="1"/>
  <c r="O8" i="15" s="1"/>
  <c r="P8" i="15" s="1"/>
  <c r="Q8" i="15" s="1"/>
  <c r="R8" i="15" s="1"/>
  <c r="U235" i="14"/>
  <c r="T235" i="14"/>
  <c r="S235" i="14"/>
  <c r="R235" i="14"/>
  <c r="Q235" i="14"/>
  <c r="P235" i="14"/>
  <c r="O235" i="14"/>
  <c r="N235" i="14"/>
  <c r="M235" i="14"/>
  <c r="L235" i="14"/>
  <c r="K235" i="14"/>
  <c r="J235" i="14"/>
  <c r="I235" i="14"/>
  <c r="H235" i="14"/>
  <c r="G235" i="14"/>
  <c r="F235" i="14"/>
  <c r="E235" i="14"/>
  <c r="U234" i="14"/>
  <c r="T234" i="14"/>
  <c r="S234" i="14"/>
  <c r="R234" i="14"/>
  <c r="Q234" i="14"/>
  <c r="P234" i="14"/>
  <c r="O234" i="14"/>
  <c r="N234" i="14"/>
  <c r="M234" i="14"/>
  <c r="L234" i="14"/>
  <c r="K234" i="14"/>
  <c r="J234" i="14"/>
  <c r="I234" i="14"/>
  <c r="H234" i="14"/>
  <c r="G234" i="14"/>
  <c r="F234" i="14"/>
  <c r="E234" i="14"/>
  <c r="U233" i="14"/>
  <c r="T233" i="14"/>
  <c r="S233" i="14"/>
  <c r="R233" i="14"/>
  <c r="Q233" i="14"/>
  <c r="P233" i="14"/>
  <c r="O233" i="14"/>
  <c r="N233" i="14"/>
  <c r="M233" i="14"/>
  <c r="L233" i="14"/>
  <c r="K233" i="14"/>
  <c r="J233" i="14"/>
  <c r="I233" i="14"/>
  <c r="H233" i="14"/>
  <c r="G233" i="14"/>
  <c r="F233" i="14"/>
  <c r="E233" i="14"/>
  <c r="U232" i="14"/>
  <c r="T232" i="14"/>
  <c r="S232" i="14"/>
  <c r="R232" i="14"/>
  <c r="Q232" i="14"/>
  <c r="P232" i="14"/>
  <c r="O232" i="14"/>
  <c r="N232" i="14"/>
  <c r="M232" i="14"/>
  <c r="L232" i="14"/>
  <c r="K232" i="14"/>
  <c r="J232" i="14"/>
  <c r="I232" i="14"/>
  <c r="H232" i="14"/>
  <c r="G232" i="14"/>
  <c r="F232" i="14"/>
  <c r="E232" i="14"/>
  <c r="E221" i="14"/>
  <c r="F221" i="14" s="1"/>
  <c r="G221" i="14" s="1"/>
  <c r="H221" i="14" s="1"/>
  <c r="I221" i="14" s="1"/>
  <c r="J221" i="14" s="1"/>
  <c r="K221" i="14" s="1"/>
  <c r="L221" i="14" s="1"/>
  <c r="M221" i="14" s="1"/>
  <c r="N221" i="14" s="1"/>
  <c r="O221" i="14" s="1"/>
  <c r="P221" i="14" s="1"/>
  <c r="Q221" i="14" s="1"/>
  <c r="R221" i="14" s="1"/>
  <c r="U218" i="14"/>
  <c r="T218" i="14"/>
  <c r="S218" i="14"/>
  <c r="R218" i="14"/>
  <c r="Q218" i="14"/>
  <c r="P218" i="14"/>
  <c r="O218" i="14"/>
  <c r="N218" i="14"/>
  <c r="M218" i="14"/>
  <c r="L218" i="14"/>
  <c r="K218" i="14"/>
  <c r="J218" i="14"/>
  <c r="I218" i="14"/>
  <c r="H218" i="14"/>
  <c r="G218" i="14"/>
  <c r="F218" i="14"/>
  <c r="E218" i="14"/>
  <c r="U217" i="14"/>
  <c r="T217" i="14"/>
  <c r="S217" i="14"/>
  <c r="R217" i="14"/>
  <c r="Q217" i="14"/>
  <c r="P217" i="14"/>
  <c r="O217" i="14"/>
  <c r="N217" i="14"/>
  <c r="M217" i="14"/>
  <c r="L217" i="14"/>
  <c r="K217" i="14"/>
  <c r="J217" i="14"/>
  <c r="I217" i="14"/>
  <c r="H217" i="14"/>
  <c r="G217" i="14"/>
  <c r="F217" i="14"/>
  <c r="E217" i="14"/>
  <c r="U216" i="14"/>
  <c r="T216" i="14"/>
  <c r="S216" i="14"/>
  <c r="R216" i="14"/>
  <c r="Q216" i="14"/>
  <c r="P216" i="14"/>
  <c r="O216" i="14"/>
  <c r="N216" i="14"/>
  <c r="M216" i="14"/>
  <c r="L216" i="14"/>
  <c r="K216" i="14"/>
  <c r="J216" i="14"/>
  <c r="I216" i="14"/>
  <c r="H216" i="14"/>
  <c r="G216" i="14"/>
  <c r="F216" i="14"/>
  <c r="E216" i="14"/>
  <c r="U215" i="14"/>
  <c r="T215" i="14"/>
  <c r="S215" i="14"/>
  <c r="R215" i="14"/>
  <c r="Q215" i="14"/>
  <c r="P215" i="14"/>
  <c r="O215" i="14"/>
  <c r="N215" i="14"/>
  <c r="M215" i="14"/>
  <c r="L215" i="14"/>
  <c r="K215" i="14"/>
  <c r="J215" i="14"/>
  <c r="I215" i="14"/>
  <c r="H215" i="14"/>
  <c r="G215" i="14"/>
  <c r="F215" i="14"/>
  <c r="E215" i="14"/>
  <c r="E204" i="14"/>
  <c r="F204" i="14" s="1"/>
  <c r="G204" i="14" s="1"/>
  <c r="H204" i="14" s="1"/>
  <c r="I204" i="14" s="1"/>
  <c r="J204" i="14" s="1"/>
  <c r="K204" i="14" s="1"/>
  <c r="L204" i="14" s="1"/>
  <c r="M204" i="14" s="1"/>
  <c r="N204" i="14" s="1"/>
  <c r="O204" i="14" s="1"/>
  <c r="P204" i="14" s="1"/>
  <c r="Q204" i="14" s="1"/>
  <c r="R204" i="14" s="1"/>
  <c r="U201" i="14"/>
  <c r="T201" i="14"/>
  <c r="S201" i="14"/>
  <c r="R201" i="14"/>
  <c r="Q201" i="14"/>
  <c r="P201" i="14"/>
  <c r="O201" i="14"/>
  <c r="N201" i="14"/>
  <c r="M201" i="14"/>
  <c r="L201" i="14"/>
  <c r="K201" i="14"/>
  <c r="J201" i="14"/>
  <c r="I201" i="14"/>
  <c r="H201" i="14"/>
  <c r="G201" i="14"/>
  <c r="F201" i="14"/>
  <c r="E201" i="14"/>
  <c r="U200" i="14"/>
  <c r="T200" i="14"/>
  <c r="S200" i="14"/>
  <c r="R200" i="14"/>
  <c r="Q200" i="14"/>
  <c r="P200" i="14"/>
  <c r="O200" i="14"/>
  <c r="N200" i="14"/>
  <c r="M200" i="14"/>
  <c r="L200" i="14"/>
  <c r="K200" i="14"/>
  <c r="J200" i="14"/>
  <c r="I200" i="14"/>
  <c r="H200" i="14"/>
  <c r="G200" i="14"/>
  <c r="F200" i="14"/>
  <c r="E200" i="14"/>
  <c r="U199" i="14"/>
  <c r="T199" i="14"/>
  <c r="S199" i="14"/>
  <c r="R199" i="14"/>
  <c r="Q199" i="14"/>
  <c r="P199" i="14"/>
  <c r="O199" i="14"/>
  <c r="N199" i="14"/>
  <c r="M199" i="14"/>
  <c r="L199" i="14"/>
  <c r="K199" i="14"/>
  <c r="J199" i="14"/>
  <c r="I199" i="14"/>
  <c r="H199" i="14"/>
  <c r="G199" i="14"/>
  <c r="F199" i="14"/>
  <c r="E199" i="14"/>
  <c r="U198" i="14"/>
  <c r="T198" i="14"/>
  <c r="S198" i="14"/>
  <c r="R198" i="14"/>
  <c r="Q198" i="14"/>
  <c r="P198" i="14"/>
  <c r="O198" i="14"/>
  <c r="N198" i="14"/>
  <c r="M198" i="14"/>
  <c r="L198" i="14"/>
  <c r="K198" i="14"/>
  <c r="J198" i="14"/>
  <c r="I198" i="14"/>
  <c r="H198" i="14"/>
  <c r="G198" i="14"/>
  <c r="F198" i="14"/>
  <c r="E198" i="14"/>
  <c r="E187" i="14"/>
  <c r="F187" i="14" s="1"/>
  <c r="G187" i="14" s="1"/>
  <c r="H187" i="14" s="1"/>
  <c r="I187" i="14" s="1"/>
  <c r="J187" i="14" s="1"/>
  <c r="K187" i="14" s="1"/>
  <c r="L187" i="14" s="1"/>
  <c r="M187" i="14" s="1"/>
  <c r="N187" i="14" s="1"/>
  <c r="O187" i="14" s="1"/>
  <c r="P187" i="14" s="1"/>
  <c r="Q187" i="14" s="1"/>
  <c r="R187" i="14" s="1"/>
  <c r="U184" i="14"/>
  <c r="T184" i="14"/>
  <c r="S184" i="14"/>
  <c r="R184" i="14"/>
  <c r="Q184" i="14"/>
  <c r="P184" i="14"/>
  <c r="O184" i="14"/>
  <c r="N184" i="14"/>
  <c r="M184" i="14"/>
  <c r="L184" i="14"/>
  <c r="K184" i="14"/>
  <c r="J184" i="14"/>
  <c r="I184" i="14"/>
  <c r="H184" i="14"/>
  <c r="G184" i="14"/>
  <c r="F184" i="14"/>
  <c r="E184" i="14"/>
  <c r="U183" i="14"/>
  <c r="T183" i="14"/>
  <c r="S183" i="14"/>
  <c r="R183" i="14"/>
  <c r="Q183" i="14"/>
  <c r="P183" i="14"/>
  <c r="O183" i="14"/>
  <c r="N183" i="14"/>
  <c r="M183" i="14"/>
  <c r="L183" i="14"/>
  <c r="K183" i="14"/>
  <c r="J183" i="14"/>
  <c r="I183" i="14"/>
  <c r="H183" i="14"/>
  <c r="G183" i="14"/>
  <c r="F183" i="14"/>
  <c r="E183" i="14"/>
  <c r="U182" i="14"/>
  <c r="T182" i="14"/>
  <c r="S182" i="14"/>
  <c r="R182" i="14"/>
  <c r="Q182" i="14"/>
  <c r="P182" i="14"/>
  <c r="O182" i="14"/>
  <c r="N182" i="14"/>
  <c r="M182" i="14"/>
  <c r="L182" i="14"/>
  <c r="K182" i="14"/>
  <c r="J182" i="14"/>
  <c r="I182" i="14"/>
  <c r="H182" i="14"/>
  <c r="G182" i="14"/>
  <c r="F182" i="14"/>
  <c r="E182" i="14"/>
  <c r="E170" i="14"/>
  <c r="F170" i="14" s="1"/>
  <c r="G170" i="14" s="1"/>
  <c r="H170" i="14" s="1"/>
  <c r="I170" i="14" s="1"/>
  <c r="J170" i="14" s="1"/>
  <c r="K170" i="14" s="1"/>
  <c r="L170" i="14" s="1"/>
  <c r="M170" i="14" s="1"/>
  <c r="N170" i="14" s="1"/>
  <c r="O170" i="14" s="1"/>
  <c r="P170" i="14" s="1"/>
  <c r="Q170" i="14" s="1"/>
  <c r="R170" i="14" s="1"/>
  <c r="U166" i="14"/>
  <c r="T166" i="14"/>
  <c r="S166" i="14"/>
  <c r="R166" i="14"/>
  <c r="Q166" i="14"/>
  <c r="P166" i="14"/>
  <c r="O166" i="14"/>
  <c r="N166" i="14"/>
  <c r="M166" i="14"/>
  <c r="L166" i="14"/>
  <c r="K166" i="14"/>
  <c r="J166" i="14"/>
  <c r="I166" i="14"/>
  <c r="H166" i="14"/>
  <c r="G166" i="14"/>
  <c r="F166" i="14"/>
  <c r="E166" i="14"/>
  <c r="D166" i="14"/>
  <c r="U165" i="14"/>
  <c r="T165" i="14"/>
  <c r="S165" i="14"/>
  <c r="R165" i="14"/>
  <c r="Q165" i="14"/>
  <c r="P165" i="14"/>
  <c r="O165" i="14"/>
  <c r="N165" i="14"/>
  <c r="M165" i="14"/>
  <c r="L165" i="14"/>
  <c r="K165" i="14"/>
  <c r="J165" i="14"/>
  <c r="I165" i="14"/>
  <c r="H165" i="14"/>
  <c r="G165" i="14"/>
  <c r="F165" i="14"/>
  <c r="E165" i="14"/>
  <c r="D165" i="14"/>
  <c r="U164" i="14"/>
  <c r="T164" i="14"/>
  <c r="S164" i="14"/>
  <c r="R164" i="14"/>
  <c r="Q164" i="14"/>
  <c r="P164" i="14"/>
  <c r="O164" i="14"/>
  <c r="N164" i="14"/>
  <c r="M164" i="14"/>
  <c r="L164" i="14"/>
  <c r="K164" i="14"/>
  <c r="J164" i="14"/>
  <c r="I164" i="14"/>
  <c r="H164" i="14"/>
  <c r="G164" i="14"/>
  <c r="F164" i="14"/>
  <c r="E164" i="14"/>
  <c r="D164" i="14"/>
  <c r="U163" i="14"/>
  <c r="T163" i="14"/>
  <c r="S163" i="14"/>
  <c r="R163" i="14"/>
  <c r="Q163" i="14"/>
  <c r="P163" i="14"/>
  <c r="O163" i="14"/>
  <c r="N163" i="14"/>
  <c r="M163" i="14"/>
  <c r="L163" i="14"/>
  <c r="K163" i="14"/>
  <c r="J163" i="14"/>
  <c r="I163" i="14"/>
  <c r="H163" i="14"/>
  <c r="G163" i="14"/>
  <c r="F163" i="14"/>
  <c r="E163" i="14"/>
  <c r="D163" i="14"/>
  <c r="U162" i="14"/>
  <c r="T162" i="14"/>
  <c r="S162" i="14"/>
  <c r="R162" i="14"/>
  <c r="Q162" i="14"/>
  <c r="P162" i="14"/>
  <c r="O162" i="14"/>
  <c r="N162" i="14"/>
  <c r="M162" i="14"/>
  <c r="L162" i="14"/>
  <c r="K162" i="14"/>
  <c r="J162" i="14"/>
  <c r="I162" i="14"/>
  <c r="H162" i="14"/>
  <c r="G162" i="14"/>
  <c r="F162" i="14"/>
  <c r="E162" i="14"/>
  <c r="D162" i="14"/>
  <c r="U161" i="14"/>
  <c r="T161" i="14"/>
  <c r="S161" i="14"/>
  <c r="R161" i="14"/>
  <c r="Q161" i="14"/>
  <c r="P161" i="14"/>
  <c r="O161" i="14"/>
  <c r="N161" i="14"/>
  <c r="M161" i="14"/>
  <c r="L161" i="14"/>
  <c r="K161" i="14"/>
  <c r="J161" i="14"/>
  <c r="I161" i="14"/>
  <c r="H161" i="14"/>
  <c r="G161" i="14"/>
  <c r="F161" i="14"/>
  <c r="E161" i="14"/>
  <c r="D161" i="14"/>
  <c r="U160" i="14"/>
  <c r="T160" i="14"/>
  <c r="S160" i="14"/>
  <c r="R160" i="14"/>
  <c r="Q160" i="14"/>
  <c r="P160" i="14"/>
  <c r="O160" i="14"/>
  <c r="N160" i="14"/>
  <c r="M160" i="14"/>
  <c r="L160" i="14"/>
  <c r="K160" i="14"/>
  <c r="J160" i="14"/>
  <c r="I160" i="14"/>
  <c r="H160" i="14"/>
  <c r="G160" i="14"/>
  <c r="F160" i="14"/>
  <c r="E160" i="14"/>
  <c r="D160" i="14"/>
  <c r="U159" i="14"/>
  <c r="T159" i="14"/>
  <c r="S159" i="14"/>
  <c r="R159" i="14"/>
  <c r="Q159" i="14"/>
  <c r="P159" i="14"/>
  <c r="O159" i="14"/>
  <c r="N159" i="14"/>
  <c r="M159" i="14"/>
  <c r="L159" i="14"/>
  <c r="K159" i="14"/>
  <c r="J159" i="14"/>
  <c r="I159" i="14"/>
  <c r="H159" i="14"/>
  <c r="G159" i="14"/>
  <c r="F159" i="14"/>
  <c r="E159" i="14"/>
  <c r="D159" i="14"/>
  <c r="E158" i="14"/>
  <c r="F158" i="14" s="1"/>
  <c r="G158" i="14" s="1"/>
  <c r="H158" i="14" s="1"/>
  <c r="I158" i="14" s="1"/>
  <c r="J158" i="14" s="1"/>
  <c r="K158" i="14" s="1"/>
  <c r="L158" i="14" s="1"/>
  <c r="M158" i="14" s="1"/>
  <c r="N158" i="14" s="1"/>
  <c r="O158" i="14" s="1"/>
  <c r="P158" i="14" s="1"/>
  <c r="Q158" i="14" s="1"/>
  <c r="R158" i="14" s="1"/>
  <c r="U156" i="14"/>
  <c r="T156" i="14"/>
  <c r="S156" i="14"/>
  <c r="R156" i="14"/>
  <c r="Q156" i="14"/>
  <c r="P156" i="14"/>
  <c r="O156" i="14"/>
  <c r="N156" i="14"/>
  <c r="M156" i="14"/>
  <c r="L156" i="14"/>
  <c r="K156" i="14"/>
  <c r="J156" i="14"/>
  <c r="I156" i="14"/>
  <c r="H156" i="14"/>
  <c r="G156" i="14"/>
  <c r="F156" i="14"/>
  <c r="E156" i="14"/>
  <c r="D156" i="14"/>
  <c r="U155" i="14"/>
  <c r="T155" i="14"/>
  <c r="S155" i="14"/>
  <c r="R155" i="14"/>
  <c r="Q155" i="14"/>
  <c r="P155" i="14"/>
  <c r="O155" i="14"/>
  <c r="N155" i="14"/>
  <c r="M155" i="14"/>
  <c r="L155" i="14"/>
  <c r="K155" i="14"/>
  <c r="J155" i="14"/>
  <c r="I155" i="14"/>
  <c r="H155" i="14"/>
  <c r="G155" i="14"/>
  <c r="F155" i="14"/>
  <c r="E155" i="14"/>
  <c r="D155" i="14"/>
  <c r="U154" i="14"/>
  <c r="T154" i="14"/>
  <c r="S154" i="14"/>
  <c r="R154" i="14"/>
  <c r="Q154" i="14"/>
  <c r="P154" i="14"/>
  <c r="O154" i="14"/>
  <c r="N154" i="14"/>
  <c r="M154" i="14"/>
  <c r="L154" i="14"/>
  <c r="K154" i="14"/>
  <c r="J154" i="14"/>
  <c r="I154" i="14"/>
  <c r="H154" i="14"/>
  <c r="G154" i="14"/>
  <c r="F154" i="14"/>
  <c r="E154" i="14"/>
  <c r="D154" i="14"/>
  <c r="U153" i="14"/>
  <c r="T153" i="14"/>
  <c r="S153" i="14"/>
  <c r="R153" i="14"/>
  <c r="Q153" i="14"/>
  <c r="P153" i="14"/>
  <c r="O153" i="14"/>
  <c r="N153" i="14"/>
  <c r="M153" i="14"/>
  <c r="L153" i="14"/>
  <c r="K153" i="14"/>
  <c r="J153" i="14"/>
  <c r="I153" i="14"/>
  <c r="H153" i="14"/>
  <c r="G153" i="14"/>
  <c r="F153" i="14"/>
  <c r="E153" i="14"/>
  <c r="D153" i="14"/>
  <c r="U152" i="14"/>
  <c r="T152" i="14"/>
  <c r="S152" i="14"/>
  <c r="R152" i="14"/>
  <c r="Q152" i="14"/>
  <c r="P152" i="14"/>
  <c r="O152" i="14"/>
  <c r="N152" i="14"/>
  <c r="M152" i="14"/>
  <c r="L152" i="14"/>
  <c r="K152" i="14"/>
  <c r="J152" i="14"/>
  <c r="I152" i="14"/>
  <c r="H152" i="14"/>
  <c r="G152" i="14"/>
  <c r="F152" i="14"/>
  <c r="E152" i="14"/>
  <c r="D152" i="14"/>
  <c r="U151" i="14"/>
  <c r="T151" i="14"/>
  <c r="S151" i="14"/>
  <c r="R151" i="14"/>
  <c r="Q151" i="14"/>
  <c r="P151" i="14"/>
  <c r="O151" i="14"/>
  <c r="N151" i="14"/>
  <c r="M151" i="14"/>
  <c r="L151" i="14"/>
  <c r="K151" i="14"/>
  <c r="J151" i="14"/>
  <c r="I151" i="14"/>
  <c r="H151" i="14"/>
  <c r="G151" i="14"/>
  <c r="F151" i="14"/>
  <c r="E151" i="14"/>
  <c r="D151" i="14"/>
  <c r="U150" i="14"/>
  <c r="T150" i="14"/>
  <c r="S150" i="14"/>
  <c r="R150" i="14"/>
  <c r="Q150" i="14"/>
  <c r="P150" i="14"/>
  <c r="O150" i="14"/>
  <c r="N150" i="14"/>
  <c r="M150" i="14"/>
  <c r="L150" i="14"/>
  <c r="K150" i="14"/>
  <c r="J150" i="14"/>
  <c r="I150" i="14"/>
  <c r="H150" i="14"/>
  <c r="G150" i="14"/>
  <c r="F150" i="14"/>
  <c r="E150" i="14"/>
  <c r="D150" i="14"/>
  <c r="U149" i="14"/>
  <c r="T149" i="14"/>
  <c r="S149" i="14"/>
  <c r="R149" i="14"/>
  <c r="Q149" i="14"/>
  <c r="P149" i="14"/>
  <c r="O149" i="14"/>
  <c r="N149" i="14"/>
  <c r="M149" i="14"/>
  <c r="L149" i="14"/>
  <c r="K149" i="14"/>
  <c r="J149" i="14"/>
  <c r="I149" i="14"/>
  <c r="H149" i="14"/>
  <c r="G149" i="14"/>
  <c r="F149" i="14"/>
  <c r="E149" i="14"/>
  <c r="D149" i="14"/>
  <c r="E148" i="14"/>
  <c r="F148" i="14" s="1"/>
  <c r="G148" i="14" s="1"/>
  <c r="H148" i="14" s="1"/>
  <c r="I148" i="14" s="1"/>
  <c r="J148" i="14" s="1"/>
  <c r="K148" i="14" s="1"/>
  <c r="L148" i="14" s="1"/>
  <c r="M148" i="14" s="1"/>
  <c r="N148" i="14" s="1"/>
  <c r="O148" i="14" s="1"/>
  <c r="P148" i="14" s="1"/>
  <c r="Q148" i="14" s="1"/>
  <c r="R148" i="14" s="1"/>
  <c r="U146" i="14"/>
  <c r="T146" i="14"/>
  <c r="S146" i="14"/>
  <c r="R146" i="14"/>
  <c r="Q146" i="14"/>
  <c r="P146" i="14"/>
  <c r="O146" i="14"/>
  <c r="N146" i="14"/>
  <c r="M146" i="14"/>
  <c r="L146" i="14"/>
  <c r="K146" i="14"/>
  <c r="J146" i="14"/>
  <c r="I146" i="14"/>
  <c r="H146" i="14"/>
  <c r="G146" i="14"/>
  <c r="F146" i="14"/>
  <c r="E146" i="14"/>
  <c r="D146" i="14"/>
  <c r="U145" i="14"/>
  <c r="T145" i="14"/>
  <c r="S145" i="14"/>
  <c r="R145" i="14"/>
  <c r="Q145" i="14"/>
  <c r="P145" i="14"/>
  <c r="O145" i="14"/>
  <c r="N145" i="14"/>
  <c r="M145" i="14"/>
  <c r="L145" i="14"/>
  <c r="K145" i="14"/>
  <c r="J145" i="14"/>
  <c r="I145" i="14"/>
  <c r="H145" i="14"/>
  <c r="G145" i="14"/>
  <c r="F145" i="14"/>
  <c r="E145" i="14"/>
  <c r="D145" i="14"/>
  <c r="U144" i="14"/>
  <c r="T144" i="14"/>
  <c r="S144" i="14"/>
  <c r="R144" i="14"/>
  <c r="Q144" i="14"/>
  <c r="P144" i="14"/>
  <c r="O144" i="14"/>
  <c r="N144" i="14"/>
  <c r="M144" i="14"/>
  <c r="L144" i="14"/>
  <c r="K144" i="14"/>
  <c r="J144" i="14"/>
  <c r="I144" i="14"/>
  <c r="H144" i="14"/>
  <c r="G144" i="14"/>
  <c r="F144" i="14"/>
  <c r="E144" i="14"/>
  <c r="D144" i="14"/>
  <c r="U143" i="14"/>
  <c r="T143" i="14"/>
  <c r="S143" i="14"/>
  <c r="R143" i="14"/>
  <c r="Q143" i="14"/>
  <c r="P143" i="14"/>
  <c r="O143" i="14"/>
  <c r="N143" i="14"/>
  <c r="M143" i="14"/>
  <c r="L143" i="14"/>
  <c r="K143" i="14"/>
  <c r="J143" i="14"/>
  <c r="I143" i="14"/>
  <c r="H143" i="14"/>
  <c r="G143" i="14"/>
  <c r="F143" i="14"/>
  <c r="E143" i="14"/>
  <c r="D143" i="14"/>
  <c r="U142" i="14"/>
  <c r="T142" i="14"/>
  <c r="S142" i="14"/>
  <c r="R142" i="14"/>
  <c r="Q142" i="14"/>
  <c r="P142" i="14"/>
  <c r="O142" i="14"/>
  <c r="N142" i="14"/>
  <c r="M142" i="14"/>
  <c r="L142" i="14"/>
  <c r="K142" i="14"/>
  <c r="J142" i="14"/>
  <c r="I142" i="14"/>
  <c r="H142" i="14"/>
  <c r="G142" i="14"/>
  <c r="F142" i="14"/>
  <c r="E142" i="14"/>
  <c r="D142" i="14"/>
  <c r="U141" i="14"/>
  <c r="T141" i="14"/>
  <c r="S141" i="14"/>
  <c r="R141" i="14"/>
  <c r="Q141" i="14"/>
  <c r="P141" i="14"/>
  <c r="O141" i="14"/>
  <c r="N141" i="14"/>
  <c r="M141" i="14"/>
  <c r="L141" i="14"/>
  <c r="K141" i="14"/>
  <c r="J141" i="14"/>
  <c r="I141" i="14"/>
  <c r="H141" i="14"/>
  <c r="G141" i="14"/>
  <c r="F141" i="14"/>
  <c r="E141" i="14"/>
  <c r="D141" i="14"/>
  <c r="U140" i="14"/>
  <c r="T140" i="14"/>
  <c r="S140" i="14"/>
  <c r="R140" i="14"/>
  <c r="Q140" i="14"/>
  <c r="P140" i="14"/>
  <c r="O140" i="14"/>
  <c r="N140" i="14"/>
  <c r="M140" i="14"/>
  <c r="L140" i="14"/>
  <c r="K140" i="14"/>
  <c r="J140" i="14"/>
  <c r="I140" i="14"/>
  <c r="H140" i="14"/>
  <c r="G140" i="14"/>
  <c r="F140" i="14"/>
  <c r="E140" i="14"/>
  <c r="D140" i="14"/>
  <c r="U139" i="14"/>
  <c r="T139" i="14"/>
  <c r="S139" i="14"/>
  <c r="R139" i="14"/>
  <c r="Q139" i="14"/>
  <c r="P139" i="14"/>
  <c r="O139" i="14"/>
  <c r="N139" i="14"/>
  <c r="M139" i="14"/>
  <c r="L139" i="14"/>
  <c r="K139" i="14"/>
  <c r="J139" i="14"/>
  <c r="I139" i="14"/>
  <c r="H139" i="14"/>
  <c r="G139" i="14"/>
  <c r="F139" i="14"/>
  <c r="E139" i="14"/>
  <c r="D139" i="14"/>
  <c r="E138" i="14"/>
  <c r="F138" i="14" s="1"/>
  <c r="G138" i="14" s="1"/>
  <c r="H138" i="14" s="1"/>
  <c r="I138" i="14" s="1"/>
  <c r="J138" i="14" s="1"/>
  <c r="K138" i="14" s="1"/>
  <c r="L138" i="14" s="1"/>
  <c r="M138" i="14" s="1"/>
  <c r="N138" i="14" s="1"/>
  <c r="O138" i="14" s="1"/>
  <c r="P138" i="14" s="1"/>
  <c r="Q138" i="14" s="1"/>
  <c r="R138" i="14" s="1"/>
  <c r="U136" i="14"/>
  <c r="T136" i="14"/>
  <c r="S136" i="14"/>
  <c r="R136" i="14"/>
  <c r="Q136" i="14"/>
  <c r="P136" i="14"/>
  <c r="O136" i="14"/>
  <c r="N136" i="14"/>
  <c r="M136" i="14"/>
  <c r="L136" i="14"/>
  <c r="K136" i="14"/>
  <c r="J136" i="14"/>
  <c r="I136" i="14"/>
  <c r="H136" i="14"/>
  <c r="G136" i="14"/>
  <c r="F136" i="14"/>
  <c r="E136" i="14"/>
  <c r="D136" i="14"/>
  <c r="U135" i="14"/>
  <c r="T135" i="14"/>
  <c r="S135" i="14"/>
  <c r="R135" i="14"/>
  <c r="Q135" i="14"/>
  <c r="P135" i="14"/>
  <c r="O135" i="14"/>
  <c r="N135" i="14"/>
  <c r="M135" i="14"/>
  <c r="L135" i="14"/>
  <c r="K135" i="14"/>
  <c r="J135" i="14"/>
  <c r="I135" i="14"/>
  <c r="H135" i="14"/>
  <c r="G135" i="14"/>
  <c r="F135" i="14"/>
  <c r="E135" i="14"/>
  <c r="D135" i="14"/>
  <c r="U134" i="14"/>
  <c r="T134" i="14"/>
  <c r="S134" i="14"/>
  <c r="R134" i="14"/>
  <c r="Q134" i="14"/>
  <c r="P134" i="14"/>
  <c r="O134" i="14"/>
  <c r="N134" i="14"/>
  <c r="M134" i="14"/>
  <c r="L134" i="14"/>
  <c r="K134" i="14"/>
  <c r="J134" i="14"/>
  <c r="I134" i="14"/>
  <c r="H134" i="14"/>
  <c r="G134" i="14"/>
  <c r="F134" i="14"/>
  <c r="E134" i="14"/>
  <c r="D134" i="14"/>
  <c r="U133" i="14"/>
  <c r="T133" i="14"/>
  <c r="S133" i="14"/>
  <c r="R133" i="14"/>
  <c r="Q133" i="14"/>
  <c r="P133" i="14"/>
  <c r="O133" i="14"/>
  <c r="N133" i="14"/>
  <c r="M133" i="14"/>
  <c r="L133" i="14"/>
  <c r="K133" i="14"/>
  <c r="J133" i="14"/>
  <c r="I133" i="14"/>
  <c r="H133" i="14"/>
  <c r="G133" i="14"/>
  <c r="F133" i="14"/>
  <c r="E133" i="14"/>
  <c r="D133" i="14"/>
  <c r="U132" i="14"/>
  <c r="T132" i="14"/>
  <c r="S132" i="14"/>
  <c r="R132" i="14"/>
  <c r="Q132" i="14"/>
  <c r="P132" i="14"/>
  <c r="O132" i="14"/>
  <c r="N132" i="14"/>
  <c r="M132" i="14"/>
  <c r="L132" i="14"/>
  <c r="K132" i="14"/>
  <c r="J132" i="14"/>
  <c r="I132" i="14"/>
  <c r="H132" i="14"/>
  <c r="G132" i="14"/>
  <c r="F132" i="14"/>
  <c r="E132" i="14"/>
  <c r="D132" i="14"/>
  <c r="U131" i="14"/>
  <c r="T131" i="14"/>
  <c r="S131" i="14"/>
  <c r="R131" i="14"/>
  <c r="Q131" i="14"/>
  <c r="P131" i="14"/>
  <c r="O131" i="14"/>
  <c r="N131" i="14"/>
  <c r="M131" i="14"/>
  <c r="L131" i="14"/>
  <c r="K131" i="14"/>
  <c r="J131" i="14"/>
  <c r="I131" i="14"/>
  <c r="H131" i="14"/>
  <c r="G131" i="14"/>
  <c r="F131" i="14"/>
  <c r="E131" i="14"/>
  <c r="D131" i="14"/>
  <c r="U130" i="14"/>
  <c r="T130" i="14"/>
  <c r="S130" i="14"/>
  <c r="R130" i="14"/>
  <c r="Q130" i="14"/>
  <c r="P130" i="14"/>
  <c r="O130" i="14"/>
  <c r="N130" i="14"/>
  <c r="M130" i="14"/>
  <c r="L130" i="14"/>
  <c r="K130" i="14"/>
  <c r="J130" i="14"/>
  <c r="I130" i="14"/>
  <c r="H130" i="14"/>
  <c r="G130" i="14"/>
  <c r="F130" i="14"/>
  <c r="E130" i="14"/>
  <c r="D130" i="14"/>
  <c r="U129" i="14"/>
  <c r="T129" i="14"/>
  <c r="S129" i="14"/>
  <c r="R129" i="14"/>
  <c r="Q129" i="14"/>
  <c r="P129" i="14"/>
  <c r="O129" i="14"/>
  <c r="N129" i="14"/>
  <c r="M129" i="14"/>
  <c r="L129" i="14"/>
  <c r="K129" i="14"/>
  <c r="J129" i="14"/>
  <c r="I129" i="14"/>
  <c r="H129" i="14"/>
  <c r="G129" i="14"/>
  <c r="F129" i="14"/>
  <c r="E129" i="14"/>
  <c r="D129" i="14"/>
  <c r="E128" i="14"/>
  <c r="F128" i="14" s="1"/>
  <c r="G128" i="14" s="1"/>
  <c r="H128" i="14" s="1"/>
  <c r="I128" i="14" s="1"/>
  <c r="J128" i="14" s="1"/>
  <c r="K128" i="14" s="1"/>
  <c r="L128" i="14" s="1"/>
  <c r="M128" i="14" s="1"/>
  <c r="N128" i="14" s="1"/>
  <c r="O128" i="14" s="1"/>
  <c r="P128" i="14" s="1"/>
  <c r="Q128" i="14" s="1"/>
  <c r="R128" i="14" s="1"/>
  <c r="D126" i="14"/>
  <c r="U125" i="14"/>
  <c r="T125" i="14"/>
  <c r="S125" i="14"/>
  <c r="R125" i="14"/>
  <c r="Q125" i="14"/>
  <c r="P125" i="14"/>
  <c r="O125" i="14"/>
  <c r="N125" i="14"/>
  <c r="M125" i="14"/>
  <c r="L125" i="14"/>
  <c r="K125" i="14"/>
  <c r="J125" i="14"/>
  <c r="I125" i="14"/>
  <c r="H125" i="14"/>
  <c r="G125" i="14"/>
  <c r="F125" i="14"/>
  <c r="E125" i="14"/>
  <c r="D125" i="14"/>
  <c r="U124" i="14"/>
  <c r="T124" i="14"/>
  <c r="S124" i="14"/>
  <c r="R124" i="14"/>
  <c r="Q124" i="14"/>
  <c r="P124" i="14"/>
  <c r="O124" i="14"/>
  <c r="N124" i="14"/>
  <c r="M124" i="14"/>
  <c r="L124" i="14"/>
  <c r="K124" i="14"/>
  <c r="J124" i="14"/>
  <c r="I124" i="14"/>
  <c r="H124" i="14"/>
  <c r="G124" i="14"/>
  <c r="F124" i="14"/>
  <c r="E124" i="14"/>
  <c r="D124" i="14"/>
  <c r="U123" i="14"/>
  <c r="T123" i="14"/>
  <c r="S123" i="14"/>
  <c r="R123" i="14"/>
  <c r="Q123" i="14"/>
  <c r="P123" i="14"/>
  <c r="O123" i="14"/>
  <c r="N123" i="14"/>
  <c r="M123" i="14"/>
  <c r="L123" i="14"/>
  <c r="K123" i="14"/>
  <c r="J123" i="14"/>
  <c r="I123" i="14"/>
  <c r="H123" i="14"/>
  <c r="G123" i="14"/>
  <c r="F123" i="14"/>
  <c r="E123" i="14"/>
  <c r="D123" i="14"/>
  <c r="U122" i="14"/>
  <c r="T122" i="14"/>
  <c r="S122" i="14"/>
  <c r="R122" i="14"/>
  <c r="Q122" i="14"/>
  <c r="P122" i="14"/>
  <c r="O122" i="14"/>
  <c r="N122" i="14"/>
  <c r="M122" i="14"/>
  <c r="L122" i="14"/>
  <c r="K122" i="14"/>
  <c r="J122" i="14"/>
  <c r="I122" i="14"/>
  <c r="H122" i="14"/>
  <c r="G122" i="14"/>
  <c r="F122" i="14"/>
  <c r="E122" i="14"/>
  <c r="D122" i="14"/>
  <c r="U121" i="14"/>
  <c r="T121" i="14"/>
  <c r="S121" i="14"/>
  <c r="R121" i="14"/>
  <c r="Q121" i="14"/>
  <c r="P121" i="14"/>
  <c r="O121" i="14"/>
  <c r="N121" i="14"/>
  <c r="M121" i="14"/>
  <c r="L121" i="14"/>
  <c r="K121" i="14"/>
  <c r="J121" i="14"/>
  <c r="I121" i="14"/>
  <c r="H121" i="14"/>
  <c r="G121" i="14"/>
  <c r="F121" i="14"/>
  <c r="E121" i="14"/>
  <c r="D121" i="14"/>
  <c r="U120" i="14"/>
  <c r="T120" i="14"/>
  <c r="S120" i="14"/>
  <c r="R120" i="14"/>
  <c r="Q120" i="14"/>
  <c r="P120" i="14"/>
  <c r="O120" i="14"/>
  <c r="N120" i="14"/>
  <c r="M120" i="14"/>
  <c r="L120" i="14"/>
  <c r="K120" i="14"/>
  <c r="J120" i="14"/>
  <c r="I120" i="14"/>
  <c r="H120" i="14"/>
  <c r="G120" i="14"/>
  <c r="F120" i="14"/>
  <c r="E120" i="14"/>
  <c r="D120" i="14"/>
  <c r="U119" i="14"/>
  <c r="T119" i="14"/>
  <c r="S119" i="14"/>
  <c r="R119" i="14"/>
  <c r="Q119" i="14"/>
  <c r="P119" i="14"/>
  <c r="O119" i="14"/>
  <c r="N119" i="14"/>
  <c r="M119" i="14"/>
  <c r="L119" i="14"/>
  <c r="K119" i="14"/>
  <c r="J119" i="14"/>
  <c r="I119" i="14"/>
  <c r="H119" i="14"/>
  <c r="G119" i="14"/>
  <c r="F119" i="14"/>
  <c r="E119" i="14"/>
  <c r="D119" i="14"/>
  <c r="E118" i="14"/>
  <c r="F118" i="14" s="1"/>
  <c r="G118" i="14" s="1"/>
  <c r="H118" i="14" s="1"/>
  <c r="I118" i="14" s="1"/>
  <c r="J118" i="14" s="1"/>
  <c r="K118" i="14" s="1"/>
  <c r="L118" i="14" s="1"/>
  <c r="M118" i="14" s="1"/>
  <c r="N118" i="14" s="1"/>
  <c r="O118" i="14" s="1"/>
  <c r="P118" i="14" s="1"/>
  <c r="Q118" i="14" s="1"/>
  <c r="R118" i="14" s="1"/>
  <c r="D116" i="14"/>
  <c r="U115" i="14"/>
  <c r="T115" i="14"/>
  <c r="S115" i="14"/>
  <c r="R115" i="14"/>
  <c r="Q115" i="14"/>
  <c r="P115" i="14"/>
  <c r="O115" i="14"/>
  <c r="N115" i="14"/>
  <c r="M115" i="14"/>
  <c r="L115" i="14"/>
  <c r="K115" i="14"/>
  <c r="J115" i="14"/>
  <c r="I115" i="14"/>
  <c r="H115" i="14"/>
  <c r="G115" i="14"/>
  <c r="F115" i="14"/>
  <c r="E115" i="14"/>
  <c r="D115" i="14"/>
  <c r="U114" i="14"/>
  <c r="T114" i="14"/>
  <c r="S114" i="14"/>
  <c r="R114" i="14"/>
  <c r="Q114" i="14"/>
  <c r="P114" i="14"/>
  <c r="O114" i="14"/>
  <c r="N114" i="14"/>
  <c r="M114" i="14"/>
  <c r="L114" i="14"/>
  <c r="K114" i="14"/>
  <c r="J114" i="14"/>
  <c r="I114" i="14"/>
  <c r="H114" i="14"/>
  <c r="G114" i="14"/>
  <c r="F114" i="14"/>
  <c r="E114" i="14"/>
  <c r="D114" i="14"/>
  <c r="U113" i="14"/>
  <c r="T113" i="14"/>
  <c r="S113" i="14"/>
  <c r="R113" i="14"/>
  <c r="Q113" i="14"/>
  <c r="P113" i="14"/>
  <c r="O113" i="14"/>
  <c r="N113" i="14"/>
  <c r="M113" i="14"/>
  <c r="L113" i="14"/>
  <c r="K113" i="14"/>
  <c r="J113" i="14"/>
  <c r="I113" i="14"/>
  <c r="H113" i="14"/>
  <c r="G113" i="14"/>
  <c r="F113" i="14"/>
  <c r="E113" i="14"/>
  <c r="D113" i="14"/>
  <c r="U112" i="14"/>
  <c r="T112" i="14"/>
  <c r="S112" i="14"/>
  <c r="R112" i="14"/>
  <c r="Q112" i="14"/>
  <c r="P112" i="14"/>
  <c r="O112" i="14"/>
  <c r="N112" i="14"/>
  <c r="M112" i="14"/>
  <c r="L112" i="14"/>
  <c r="K112" i="14"/>
  <c r="J112" i="14"/>
  <c r="I112" i="14"/>
  <c r="H112" i="14"/>
  <c r="G112" i="14"/>
  <c r="F112" i="14"/>
  <c r="E112" i="14"/>
  <c r="D112" i="14"/>
  <c r="U111" i="14"/>
  <c r="T111" i="14"/>
  <c r="S111" i="14"/>
  <c r="R111" i="14"/>
  <c r="Q111" i="14"/>
  <c r="P111" i="14"/>
  <c r="O111" i="14"/>
  <c r="N111" i="14"/>
  <c r="M111" i="14"/>
  <c r="L111" i="14"/>
  <c r="K111" i="14"/>
  <c r="J111" i="14"/>
  <c r="I111" i="14"/>
  <c r="H111" i="14"/>
  <c r="G111" i="14"/>
  <c r="F111" i="14"/>
  <c r="E111" i="14"/>
  <c r="D111" i="14"/>
  <c r="U110" i="14"/>
  <c r="T110" i="14"/>
  <c r="S110" i="14"/>
  <c r="R110" i="14"/>
  <c r="Q110" i="14"/>
  <c r="P110" i="14"/>
  <c r="O110" i="14"/>
  <c r="N110" i="14"/>
  <c r="M110" i="14"/>
  <c r="L110" i="14"/>
  <c r="K110" i="14"/>
  <c r="J110" i="14"/>
  <c r="I110" i="14"/>
  <c r="H110" i="14"/>
  <c r="G110" i="14"/>
  <c r="F110" i="14"/>
  <c r="E110" i="14"/>
  <c r="D110" i="14"/>
  <c r="U109" i="14"/>
  <c r="T109" i="14"/>
  <c r="S109" i="14"/>
  <c r="R109" i="14"/>
  <c r="Q109" i="14"/>
  <c r="P109" i="14"/>
  <c r="O109" i="14"/>
  <c r="N109" i="14"/>
  <c r="M109" i="14"/>
  <c r="L109" i="14"/>
  <c r="K109" i="14"/>
  <c r="J109" i="14"/>
  <c r="I109" i="14"/>
  <c r="H109" i="14"/>
  <c r="G109" i="14"/>
  <c r="F109" i="14"/>
  <c r="E109" i="14"/>
  <c r="D109" i="14"/>
  <c r="E108" i="14"/>
  <c r="F108" i="14" s="1"/>
  <c r="G108" i="14" s="1"/>
  <c r="H108" i="14" s="1"/>
  <c r="I108" i="14" s="1"/>
  <c r="J108" i="14" s="1"/>
  <c r="K108" i="14" s="1"/>
  <c r="L108" i="14" s="1"/>
  <c r="M108" i="14" s="1"/>
  <c r="N108" i="14" s="1"/>
  <c r="O108" i="14" s="1"/>
  <c r="P108" i="14" s="1"/>
  <c r="Q108" i="14" s="1"/>
  <c r="R108" i="14" s="1"/>
  <c r="D106" i="14"/>
  <c r="U105" i="14"/>
  <c r="T105" i="14"/>
  <c r="S105" i="14"/>
  <c r="R105" i="14"/>
  <c r="Q105" i="14"/>
  <c r="P105" i="14"/>
  <c r="O105" i="14"/>
  <c r="N105" i="14"/>
  <c r="M105" i="14"/>
  <c r="L105" i="14"/>
  <c r="K105" i="14"/>
  <c r="J105" i="14"/>
  <c r="I105" i="14"/>
  <c r="H105" i="14"/>
  <c r="G105" i="14"/>
  <c r="F105" i="14"/>
  <c r="E105" i="14"/>
  <c r="D105" i="14"/>
  <c r="U104" i="14"/>
  <c r="T104" i="14"/>
  <c r="S104" i="14"/>
  <c r="R104" i="14"/>
  <c r="Q104" i="14"/>
  <c r="P104" i="14"/>
  <c r="O104" i="14"/>
  <c r="N104" i="14"/>
  <c r="M104" i="14"/>
  <c r="L104" i="14"/>
  <c r="K104" i="14"/>
  <c r="J104" i="14"/>
  <c r="I104" i="14"/>
  <c r="H104" i="14"/>
  <c r="G104" i="14"/>
  <c r="F104" i="14"/>
  <c r="E104" i="14"/>
  <c r="D104" i="14"/>
  <c r="U103" i="14"/>
  <c r="T103" i="14"/>
  <c r="S103" i="14"/>
  <c r="R103" i="14"/>
  <c r="Q103" i="14"/>
  <c r="P103" i="14"/>
  <c r="O103" i="14"/>
  <c r="N103" i="14"/>
  <c r="M103" i="14"/>
  <c r="L103" i="14"/>
  <c r="K103" i="14"/>
  <c r="J103" i="14"/>
  <c r="I103" i="14"/>
  <c r="H103" i="14"/>
  <c r="G103" i="14"/>
  <c r="F103" i="14"/>
  <c r="E103" i="14"/>
  <c r="D103" i="14"/>
  <c r="U102" i="14"/>
  <c r="T102" i="14"/>
  <c r="S102" i="14"/>
  <c r="R102" i="14"/>
  <c r="Q102" i="14"/>
  <c r="P102" i="14"/>
  <c r="O102" i="14"/>
  <c r="N102" i="14"/>
  <c r="M102" i="14"/>
  <c r="L102" i="14"/>
  <c r="K102" i="14"/>
  <c r="J102" i="14"/>
  <c r="I102" i="14"/>
  <c r="H102" i="14"/>
  <c r="G102" i="14"/>
  <c r="F102" i="14"/>
  <c r="E102" i="14"/>
  <c r="D102" i="14"/>
  <c r="U101" i="14"/>
  <c r="T101" i="14"/>
  <c r="S101" i="14"/>
  <c r="R101" i="14"/>
  <c r="Q101" i="14"/>
  <c r="P101" i="14"/>
  <c r="O101" i="14"/>
  <c r="N101" i="14"/>
  <c r="M101" i="14"/>
  <c r="L101" i="14"/>
  <c r="K101" i="14"/>
  <c r="J101" i="14"/>
  <c r="I101" i="14"/>
  <c r="H101" i="14"/>
  <c r="G101" i="14"/>
  <c r="F101" i="14"/>
  <c r="E101" i="14"/>
  <c r="D101" i="14"/>
  <c r="U100" i="14"/>
  <c r="T100" i="14"/>
  <c r="S100" i="14"/>
  <c r="R100" i="14"/>
  <c r="Q100" i="14"/>
  <c r="P100" i="14"/>
  <c r="O100" i="14"/>
  <c r="N100" i="14"/>
  <c r="M100" i="14"/>
  <c r="L100" i="14"/>
  <c r="K100" i="14"/>
  <c r="J100" i="14"/>
  <c r="I100" i="14"/>
  <c r="H100" i="14"/>
  <c r="G100" i="14"/>
  <c r="F100" i="14"/>
  <c r="E100" i="14"/>
  <c r="D100" i="14"/>
  <c r="U99" i="14"/>
  <c r="T99" i="14"/>
  <c r="S99" i="14"/>
  <c r="R99" i="14"/>
  <c r="Q99" i="14"/>
  <c r="P99" i="14"/>
  <c r="O99" i="14"/>
  <c r="N99" i="14"/>
  <c r="M99" i="14"/>
  <c r="L99" i="14"/>
  <c r="K99" i="14"/>
  <c r="J99" i="14"/>
  <c r="I99" i="14"/>
  <c r="H99" i="14"/>
  <c r="G99" i="14"/>
  <c r="F99" i="14"/>
  <c r="E99" i="14"/>
  <c r="D99" i="14"/>
  <c r="E98" i="14"/>
  <c r="F98" i="14" s="1"/>
  <c r="G98" i="14" s="1"/>
  <c r="H98" i="14" s="1"/>
  <c r="I98" i="14" s="1"/>
  <c r="J98" i="14" s="1"/>
  <c r="K98" i="14" s="1"/>
  <c r="L98" i="14" s="1"/>
  <c r="M98" i="14" s="1"/>
  <c r="N98" i="14" s="1"/>
  <c r="O98" i="14" s="1"/>
  <c r="P98" i="14" s="1"/>
  <c r="Q98" i="14" s="1"/>
  <c r="R98" i="14" s="1"/>
  <c r="E84" i="14"/>
  <c r="F84" i="14" s="1"/>
  <c r="G84" i="14" s="1"/>
  <c r="H84" i="14" s="1"/>
  <c r="I84" i="14" s="1"/>
  <c r="J84" i="14" s="1"/>
  <c r="K84" i="14" s="1"/>
  <c r="L84" i="14" s="1"/>
  <c r="M84" i="14" s="1"/>
  <c r="N84" i="14" s="1"/>
  <c r="O84" i="14" s="1"/>
  <c r="P84" i="14" s="1"/>
  <c r="Q84" i="14" s="1"/>
  <c r="R84" i="14" s="1"/>
  <c r="E72" i="14"/>
  <c r="F72" i="14" s="1"/>
  <c r="G72" i="14" s="1"/>
  <c r="H72" i="14" s="1"/>
  <c r="I72" i="14" s="1"/>
  <c r="J72" i="14" s="1"/>
  <c r="K72" i="14" s="1"/>
  <c r="L72" i="14" s="1"/>
  <c r="M72" i="14" s="1"/>
  <c r="N72" i="14" s="1"/>
  <c r="O72" i="14" s="1"/>
  <c r="P72" i="14" s="1"/>
  <c r="Q72" i="14" s="1"/>
  <c r="R72" i="14" s="1"/>
  <c r="U61" i="14"/>
  <c r="T61" i="14"/>
  <c r="S61" i="14"/>
  <c r="R61" i="14"/>
  <c r="Q61" i="14"/>
  <c r="P61" i="14"/>
  <c r="O61" i="14"/>
  <c r="N61" i="14"/>
  <c r="M61" i="14"/>
  <c r="L61" i="14"/>
  <c r="K61" i="14"/>
  <c r="J61" i="14"/>
  <c r="I61" i="14"/>
  <c r="H61" i="14"/>
  <c r="G61" i="14"/>
  <c r="F61" i="14"/>
  <c r="E61" i="14"/>
  <c r="C61" i="14"/>
  <c r="B61" i="14"/>
  <c r="B422" i="17" s="1"/>
  <c r="U60" i="14"/>
  <c r="T60" i="14"/>
  <c r="S60" i="14"/>
  <c r="R60" i="14"/>
  <c r="Q60" i="14"/>
  <c r="P60" i="14"/>
  <c r="O60" i="14"/>
  <c r="N60" i="14"/>
  <c r="M60" i="14"/>
  <c r="L60" i="14"/>
  <c r="K60" i="14"/>
  <c r="J60" i="14"/>
  <c r="I60" i="14"/>
  <c r="H60" i="14"/>
  <c r="G60" i="14"/>
  <c r="F60" i="14"/>
  <c r="E60" i="14"/>
  <c r="C60" i="14"/>
  <c r="B60" i="14"/>
  <c r="B421" i="17" s="1"/>
  <c r="U59" i="14"/>
  <c r="T59" i="14"/>
  <c r="S59" i="14"/>
  <c r="R59" i="14"/>
  <c r="Q59" i="14"/>
  <c r="P59" i="14"/>
  <c r="O59" i="14"/>
  <c r="N59" i="14"/>
  <c r="M59" i="14"/>
  <c r="L59" i="14"/>
  <c r="K59" i="14"/>
  <c r="J59" i="14"/>
  <c r="I59" i="14"/>
  <c r="H59" i="14"/>
  <c r="G59" i="14"/>
  <c r="F59" i="14"/>
  <c r="C59" i="14"/>
  <c r="B59" i="14"/>
  <c r="B420" i="17" s="1"/>
  <c r="U58" i="14"/>
  <c r="T58" i="14"/>
  <c r="S58" i="14"/>
  <c r="R58" i="14"/>
  <c r="Q58" i="14"/>
  <c r="P58" i="14"/>
  <c r="O58" i="14"/>
  <c r="N58" i="14"/>
  <c r="M58" i="14"/>
  <c r="L58" i="14"/>
  <c r="K58" i="14"/>
  <c r="J58" i="14"/>
  <c r="I58" i="14"/>
  <c r="H58" i="14"/>
  <c r="G58" i="14"/>
  <c r="F58" i="14"/>
  <c r="E58" i="14"/>
  <c r="C58" i="14"/>
  <c r="B58" i="14"/>
  <c r="B419" i="17" s="1"/>
  <c r="U57" i="14"/>
  <c r="T57" i="14"/>
  <c r="S57" i="14"/>
  <c r="R57" i="14"/>
  <c r="Q57" i="14"/>
  <c r="P57" i="14"/>
  <c r="O57" i="14"/>
  <c r="N57" i="14"/>
  <c r="M57" i="14"/>
  <c r="L57" i="14"/>
  <c r="K57" i="14"/>
  <c r="J57" i="14"/>
  <c r="I57" i="14"/>
  <c r="H57" i="14"/>
  <c r="G57" i="14"/>
  <c r="F57" i="14"/>
  <c r="E57" i="14"/>
  <c r="C57" i="14"/>
  <c r="B57" i="14"/>
  <c r="B418" i="17" s="1"/>
  <c r="U56" i="14"/>
  <c r="T56" i="14"/>
  <c r="S56" i="14"/>
  <c r="R56" i="14"/>
  <c r="Q56" i="14"/>
  <c r="P56" i="14"/>
  <c r="O56" i="14"/>
  <c r="N56" i="14"/>
  <c r="M56" i="14"/>
  <c r="L56" i="14"/>
  <c r="K56" i="14"/>
  <c r="J56" i="14"/>
  <c r="I56" i="14"/>
  <c r="H56" i="14"/>
  <c r="G56" i="14"/>
  <c r="F56" i="14"/>
  <c r="E56" i="14"/>
  <c r="C56" i="14"/>
  <c r="B56" i="14"/>
  <c r="B417" i="17" s="1"/>
  <c r="U55" i="14"/>
  <c r="T55" i="14"/>
  <c r="S55" i="14"/>
  <c r="R55" i="14"/>
  <c r="Q55" i="14"/>
  <c r="P55" i="14"/>
  <c r="O55" i="14"/>
  <c r="N55" i="14"/>
  <c r="M55" i="14"/>
  <c r="L55" i="14"/>
  <c r="K55" i="14"/>
  <c r="J55" i="14"/>
  <c r="I55" i="14"/>
  <c r="H55" i="14"/>
  <c r="G55" i="14"/>
  <c r="F55" i="14"/>
  <c r="E55" i="14"/>
  <c r="C55" i="14"/>
  <c r="B55" i="14"/>
  <c r="B416" i="17" s="1"/>
  <c r="U54" i="14"/>
  <c r="T54" i="14"/>
  <c r="S54" i="14"/>
  <c r="R54" i="14"/>
  <c r="Q54" i="14"/>
  <c r="P54" i="14"/>
  <c r="O54" i="14"/>
  <c r="N54" i="14"/>
  <c r="M54" i="14"/>
  <c r="L54" i="14"/>
  <c r="K54" i="14"/>
  <c r="J54" i="14"/>
  <c r="I54" i="14"/>
  <c r="H54" i="14"/>
  <c r="G54" i="14"/>
  <c r="F54" i="14"/>
  <c r="E54" i="14"/>
  <c r="C54" i="14"/>
  <c r="B54" i="14"/>
  <c r="B415" i="17" s="1"/>
  <c r="U53" i="14"/>
  <c r="T53" i="14"/>
  <c r="S53" i="14"/>
  <c r="R53" i="14"/>
  <c r="Q53" i="14"/>
  <c r="P53" i="14"/>
  <c r="O53" i="14"/>
  <c r="N53" i="14"/>
  <c r="M53" i="14"/>
  <c r="L53" i="14"/>
  <c r="K53" i="14"/>
  <c r="J53" i="14"/>
  <c r="I53" i="14"/>
  <c r="H53" i="14"/>
  <c r="G53" i="14"/>
  <c r="F53" i="14"/>
  <c r="E53" i="14"/>
  <c r="C53" i="14"/>
  <c r="B53" i="14"/>
  <c r="B414" i="17" s="1"/>
  <c r="U52" i="14"/>
  <c r="T52" i="14"/>
  <c r="S52" i="14"/>
  <c r="R52" i="14"/>
  <c r="Q52" i="14"/>
  <c r="P52" i="14"/>
  <c r="O52" i="14"/>
  <c r="N52" i="14"/>
  <c r="M52" i="14"/>
  <c r="L52" i="14"/>
  <c r="K52" i="14"/>
  <c r="J52" i="14"/>
  <c r="I52" i="14"/>
  <c r="H52" i="14"/>
  <c r="G52" i="14"/>
  <c r="F52" i="14"/>
  <c r="E52" i="14"/>
  <c r="C52" i="14"/>
  <c r="B52" i="14"/>
  <c r="B413" i="17" s="1"/>
  <c r="U51" i="14"/>
  <c r="T51" i="14"/>
  <c r="S51" i="14"/>
  <c r="R51" i="14"/>
  <c r="Q51" i="14"/>
  <c r="P51" i="14"/>
  <c r="O51" i="14"/>
  <c r="N51" i="14"/>
  <c r="M51" i="14"/>
  <c r="L51" i="14"/>
  <c r="K51" i="14"/>
  <c r="J51" i="14"/>
  <c r="I51" i="14"/>
  <c r="H51" i="14"/>
  <c r="G51" i="14"/>
  <c r="F51" i="14"/>
  <c r="E51" i="14"/>
  <c r="U50" i="14"/>
  <c r="T50" i="14"/>
  <c r="S50" i="14"/>
  <c r="R50" i="14"/>
  <c r="Q50" i="14"/>
  <c r="P50" i="14"/>
  <c r="O50" i="14"/>
  <c r="N50" i="14"/>
  <c r="M50" i="14"/>
  <c r="L50" i="14"/>
  <c r="K50" i="14"/>
  <c r="J50" i="14"/>
  <c r="I50" i="14"/>
  <c r="H50" i="14"/>
  <c r="G50" i="14"/>
  <c r="F50" i="14"/>
  <c r="E50" i="14"/>
  <c r="U49" i="14"/>
  <c r="T49" i="14"/>
  <c r="S49" i="14"/>
  <c r="R49" i="14"/>
  <c r="Q49" i="14"/>
  <c r="P49" i="14"/>
  <c r="O49" i="14"/>
  <c r="N49" i="14"/>
  <c r="M49" i="14"/>
  <c r="L49" i="14"/>
  <c r="K49" i="14"/>
  <c r="J49" i="14"/>
  <c r="I49" i="14"/>
  <c r="H49" i="14"/>
  <c r="G49" i="14"/>
  <c r="F49" i="14"/>
  <c r="E49" i="14"/>
  <c r="U48" i="14"/>
  <c r="T48" i="14"/>
  <c r="S48" i="14"/>
  <c r="R48" i="14"/>
  <c r="Q48" i="14"/>
  <c r="P48" i="14"/>
  <c r="O48" i="14"/>
  <c r="N48" i="14"/>
  <c r="M48" i="14"/>
  <c r="L48" i="14"/>
  <c r="K48" i="14"/>
  <c r="J48" i="14"/>
  <c r="I48" i="14"/>
  <c r="H48" i="14"/>
  <c r="G48" i="14"/>
  <c r="F48" i="14"/>
  <c r="E48" i="14"/>
  <c r="U47" i="14"/>
  <c r="T47" i="14"/>
  <c r="S47" i="14"/>
  <c r="R47" i="14"/>
  <c r="Q47" i="14"/>
  <c r="P47" i="14"/>
  <c r="O47" i="14"/>
  <c r="N47" i="14"/>
  <c r="M47" i="14"/>
  <c r="L47" i="14"/>
  <c r="K47" i="14"/>
  <c r="J47" i="14"/>
  <c r="I47" i="14"/>
  <c r="H47" i="14"/>
  <c r="G47" i="14"/>
  <c r="F47" i="14"/>
  <c r="E47" i="14"/>
  <c r="U46" i="14"/>
  <c r="T46" i="14"/>
  <c r="S46" i="14"/>
  <c r="R46" i="14"/>
  <c r="Q46" i="14"/>
  <c r="P46" i="14"/>
  <c r="O46" i="14"/>
  <c r="N46" i="14"/>
  <c r="M46" i="14"/>
  <c r="L46" i="14"/>
  <c r="K46" i="14"/>
  <c r="J46" i="14"/>
  <c r="I46" i="14"/>
  <c r="H46" i="14"/>
  <c r="G46" i="14"/>
  <c r="F46" i="14"/>
  <c r="U45" i="14"/>
  <c r="T45" i="14"/>
  <c r="S45" i="14"/>
  <c r="R45" i="14"/>
  <c r="Q45" i="14"/>
  <c r="P45" i="14"/>
  <c r="O45" i="14"/>
  <c r="N45" i="14"/>
  <c r="M45" i="14"/>
  <c r="L45" i="14"/>
  <c r="K45" i="14"/>
  <c r="J45" i="14"/>
  <c r="I45" i="14"/>
  <c r="H45" i="14"/>
  <c r="G45" i="14"/>
  <c r="F45" i="14"/>
  <c r="E45" i="14"/>
  <c r="U44" i="14"/>
  <c r="T44" i="14"/>
  <c r="S44" i="14"/>
  <c r="R44" i="14"/>
  <c r="Q44" i="14"/>
  <c r="P44" i="14"/>
  <c r="O44" i="14"/>
  <c r="N44" i="14"/>
  <c r="M44" i="14"/>
  <c r="L44" i="14"/>
  <c r="K44" i="14"/>
  <c r="J44" i="14"/>
  <c r="I44" i="14"/>
  <c r="H44" i="14"/>
  <c r="G44" i="14"/>
  <c r="F44" i="14"/>
  <c r="E44" i="14"/>
  <c r="E43" i="14"/>
  <c r="F43" i="14" s="1"/>
  <c r="G43" i="14" s="1"/>
  <c r="H43" i="14" s="1"/>
  <c r="I43" i="14" s="1"/>
  <c r="J43" i="14" s="1"/>
  <c r="K43" i="14" s="1"/>
  <c r="L43" i="14" s="1"/>
  <c r="M43" i="14" s="1"/>
  <c r="N43" i="14" s="1"/>
  <c r="O43" i="14" s="1"/>
  <c r="P43" i="14" s="1"/>
  <c r="Q43" i="14" s="1"/>
  <c r="R43" i="14" s="1"/>
  <c r="U38" i="14"/>
  <c r="T38" i="14"/>
  <c r="S38" i="14"/>
  <c r="R38" i="14"/>
  <c r="Q38" i="14"/>
  <c r="P38" i="14"/>
  <c r="O38" i="14"/>
  <c r="N38" i="14"/>
  <c r="M38" i="14"/>
  <c r="L38" i="14"/>
  <c r="K38" i="14"/>
  <c r="J38" i="14"/>
  <c r="I38" i="14"/>
  <c r="H38" i="14"/>
  <c r="G38" i="14"/>
  <c r="F38" i="14"/>
  <c r="E38" i="14"/>
  <c r="U37" i="14"/>
  <c r="T37" i="14"/>
  <c r="S37" i="14"/>
  <c r="R37" i="14"/>
  <c r="Q37" i="14"/>
  <c r="P37" i="14"/>
  <c r="O37" i="14"/>
  <c r="N37" i="14"/>
  <c r="M37" i="14"/>
  <c r="L37" i="14"/>
  <c r="K37" i="14"/>
  <c r="J37" i="14"/>
  <c r="I37" i="14"/>
  <c r="H37" i="14"/>
  <c r="G37" i="14"/>
  <c r="F37" i="14"/>
  <c r="E37" i="14"/>
  <c r="U36" i="14"/>
  <c r="T36" i="14"/>
  <c r="S36" i="14"/>
  <c r="R36" i="14"/>
  <c r="Q36" i="14"/>
  <c r="P36" i="14"/>
  <c r="O36" i="14"/>
  <c r="N36" i="14"/>
  <c r="M36" i="14"/>
  <c r="L36" i="14"/>
  <c r="K36" i="14"/>
  <c r="J36" i="14"/>
  <c r="I36" i="14"/>
  <c r="H36" i="14"/>
  <c r="G36" i="14"/>
  <c r="F36" i="14"/>
  <c r="E36" i="14"/>
  <c r="U35" i="14"/>
  <c r="T35" i="14"/>
  <c r="S35" i="14"/>
  <c r="R35" i="14"/>
  <c r="Q35" i="14"/>
  <c r="P35" i="14"/>
  <c r="O35" i="14"/>
  <c r="N35" i="14"/>
  <c r="M35" i="14"/>
  <c r="L35" i="14"/>
  <c r="K35" i="14"/>
  <c r="J35" i="14"/>
  <c r="I35" i="14"/>
  <c r="H35" i="14"/>
  <c r="G35" i="14"/>
  <c r="F35" i="14"/>
  <c r="E35" i="14"/>
  <c r="U34" i="14"/>
  <c r="T34" i="14"/>
  <c r="S34" i="14"/>
  <c r="R34" i="14"/>
  <c r="Q34" i="14"/>
  <c r="P34" i="14"/>
  <c r="O34" i="14"/>
  <c r="N34" i="14"/>
  <c r="M34" i="14"/>
  <c r="L34" i="14"/>
  <c r="K34" i="14"/>
  <c r="J34" i="14"/>
  <c r="I34" i="14"/>
  <c r="H34" i="14"/>
  <c r="G34" i="14"/>
  <c r="F34" i="14"/>
  <c r="E34" i="14"/>
  <c r="U33" i="14"/>
  <c r="T33" i="14"/>
  <c r="S33" i="14"/>
  <c r="R33" i="14"/>
  <c r="Q33" i="14"/>
  <c r="P33" i="14"/>
  <c r="O33" i="14"/>
  <c r="N33" i="14"/>
  <c r="M33" i="14"/>
  <c r="L33" i="14"/>
  <c r="K33" i="14"/>
  <c r="J33" i="14"/>
  <c r="I33" i="14"/>
  <c r="H33" i="14"/>
  <c r="G33" i="14"/>
  <c r="F33" i="14"/>
  <c r="E33" i="14"/>
  <c r="E32" i="14"/>
  <c r="F32" i="14" s="1"/>
  <c r="G32" i="14" s="1"/>
  <c r="H32" i="14" s="1"/>
  <c r="I32" i="14" s="1"/>
  <c r="J32" i="14" s="1"/>
  <c r="K32" i="14" s="1"/>
  <c r="L32" i="14" s="1"/>
  <c r="M32" i="14" s="1"/>
  <c r="N32" i="14" s="1"/>
  <c r="O32" i="14" s="1"/>
  <c r="P32" i="14" s="1"/>
  <c r="Q32" i="14" s="1"/>
  <c r="R32" i="14" s="1"/>
  <c r="E26" i="14"/>
  <c r="F26" i="14" s="1"/>
  <c r="G26" i="14" s="1"/>
  <c r="H26" i="14" s="1"/>
  <c r="I26" i="14" s="1"/>
  <c r="J26" i="14" s="1"/>
  <c r="K26" i="14" s="1"/>
  <c r="L26" i="14" s="1"/>
  <c r="M26" i="14" s="1"/>
  <c r="N26" i="14" s="1"/>
  <c r="O26" i="14" s="1"/>
  <c r="P26" i="14" s="1"/>
  <c r="Q26" i="14" s="1"/>
  <c r="R26" i="14" s="1"/>
  <c r="S19" i="14"/>
  <c r="R19" i="14"/>
  <c r="Q19" i="14"/>
  <c r="P19" i="14"/>
  <c r="O19" i="14"/>
  <c r="N19" i="14"/>
  <c r="M19" i="14"/>
  <c r="L19" i="14"/>
  <c r="K19" i="14"/>
  <c r="J19" i="14"/>
  <c r="I19" i="14"/>
  <c r="H19" i="14"/>
  <c r="G19" i="14"/>
  <c r="F19" i="14"/>
  <c r="E19" i="14"/>
  <c r="E18" i="14"/>
  <c r="F18" i="14" s="1"/>
  <c r="G18" i="14" s="1"/>
  <c r="H18" i="14" s="1"/>
  <c r="I18" i="14" s="1"/>
  <c r="J18" i="14" s="1"/>
  <c r="K18" i="14" s="1"/>
  <c r="L18" i="14" s="1"/>
  <c r="M18" i="14" s="1"/>
  <c r="N18" i="14" s="1"/>
  <c r="O18" i="14" s="1"/>
  <c r="P18" i="14" s="1"/>
  <c r="Q18" i="14" s="1"/>
  <c r="R18" i="14" s="1"/>
  <c r="E8" i="14"/>
  <c r="F8" i="14" s="1"/>
  <c r="G8" i="14" s="1"/>
  <c r="H8" i="14" s="1"/>
  <c r="I8" i="14" s="1"/>
  <c r="J8" i="14" s="1"/>
  <c r="K8" i="14" s="1"/>
  <c r="L8" i="14" s="1"/>
  <c r="M8" i="14" s="1"/>
  <c r="N8" i="14" s="1"/>
  <c r="O8" i="14" s="1"/>
  <c r="P8" i="14" s="1"/>
  <c r="Q8" i="14" s="1"/>
  <c r="R8" i="14" s="1"/>
  <c r="F35" i="12"/>
  <c r="G35" i="12" s="1"/>
  <c r="H35" i="12" s="1"/>
  <c r="I35" i="12" s="1"/>
  <c r="J35" i="12" s="1"/>
  <c r="K35" i="12" s="1"/>
  <c r="L35" i="12" s="1"/>
  <c r="M35" i="12" s="1"/>
  <c r="N35" i="12" s="1"/>
  <c r="O35" i="12" s="1"/>
  <c r="P35" i="12" s="1"/>
  <c r="Q35" i="12" s="1"/>
  <c r="R35" i="12" s="1"/>
  <c r="S35" i="12" s="1"/>
  <c r="T35" i="12" s="1"/>
  <c r="U35" i="12" s="1"/>
  <c r="V35" i="12" s="1"/>
  <c r="W35" i="12" s="1"/>
  <c r="X35" i="12" s="1"/>
  <c r="Y35" i="12" s="1"/>
  <c r="Z35" i="12" s="1"/>
  <c r="AA35" i="12" s="1"/>
  <c r="AB35" i="12" s="1"/>
  <c r="AC35" i="12" s="1"/>
  <c r="AD35" i="12" s="1"/>
  <c r="AE35" i="12" s="1"/>
  <c r="XFD119" i="9"/>
  <c r="XFC119" i="9"/>
  <c r="XFB119" i="9"/>
  <c r="XFA119" i="9"/>
  <c r="XEZ119" i="9"/>
  <c r="XEY119" i="9"/>
  <c r="XEX119" i="9"/>
  <c r="XEW119" i="9"/>
  <c r="XEV119" i="9"/>
  <c r="XEU119" i="9"/>
  <c r="XET119" i="9"/>
  <c r="XES119" i="9"/>
  <c r="XER119" i="9"/>
  <c r="XEQ119" i="9"/>
  <c r="XEP119" i="9"/>
  <c r="XEO119" i="9"/>
  <c r="XEN119" i="9"/>
  <c r="XEM119" i="9"/>
  <c r="XEL119" i="9"/>
  <c r="XEK119" i="9"/>
  <c r="XEJ119" i="9"/>
  <c r="XEI119" i="9"/>
  <c r="XEH119" i="9"/>
  <c r="XEG119" i="9"/>
  <c r="XEF119" i="9"/>
  <c r="XEE119" i="9"/>
  <c r="XED119" i="9"/>
  <c r="XEC119" i="9"/>
  <c r="XEB119" i="9"/>
  <c r="XEA119" i="9"/>
  <c r="XDZ119" i="9"/>
  <c r="XDY119" i="9"/>
  <c r="XDX119" i="9"/>
  <c r="XDW119" i="9"/>
  <c r="XDV119" i="9"/>
  <c r="XDU119" i="9"/>
  <c r="XDT119" i="9"/>
  <c r="XDS119" i="9"/>
  <c r="XDR119" i="9"/>
  <c r="XDQ119" i="9"/>
  <c r="XDP119" i="9"/>
  <c r="XDO119" i="9"/>
  <c r="XDN119" i="9"/>
  <c r="XDM119" i="9"/>
  <c r="XDL119" i="9"/>
  <c r="XDK119" i="9"/>
  <c r="XDJ119" i="9"/>
  <c r="XDI119" i="9"/>
  <c r="XDH119" i="9"/>
  <c r="XDG119" i="9"/>
  <c r="XDF119" i="9"/>
  <c r="XDE119" i="9"/>
  <c r="XDD119" i="9"/>
  <c r="XDC119" i="9"/>
  <c r="XDB119" i="9"/>
  <c r="XDA119" i="9"/>
  <c r="XCZ119" i="9"/>
  <c r="XCY119" i="9"/>
  <c r="XCX119" i="9"/>
  <c r="XCW119" i="9"/>
  <c r="XCV119" i="9"/>
  <c r="XCU119" i="9"/>
  <c r="XCT119" i="9"/>
  <c r="XCS119" i="9"/>
  <c r="XCR119" i="9"/>
  <c r="XCQ119" i="9"/>
  <c r="XCP119" i="9"/>
  <c r="XCO119" i="9"/>
  <c r="XCN119" i="9"/>
  <c r="XCM119" i="9"/>
  <c r="XCL119" i="9"/>
  <c r="XCK119" i="9"/>
  <c r="XCJ119" i="9"/>
  <c r="XCI119" i="9"/>
  <c r="XCH119" i="9"/>
  <c r="XCG119" i="9"/>
  <c r="XCF119" i="9"/>
  <c r="XCE119" i="9"/>
  <c r="XCD119" i="9"/>
  <c r="XCC119" i="9"/>
  <c r="XCB119" i="9"/>
  <c r="XCA119" i="9"/>
  <c r="XBZ119" i="9"/>
  <c r="XBY119" i="9"/>
  <c r="XBX119" i="9"/>
  <c r="XBW119" i="9"/>
  <c r="XBV119" i="9"/>
  <c r="XBU119" i="9"/>
  <c r="XBT119" i="9"/>
  <c r="XBS119" i="9"/>
  <c r="XBR119" i="9"/>
  <c r="XBQ119" i="9"/>
  <c r="XBP119" i="9"/>
  <c r="XBO119" i="9"/>
  <c r="XBN119" i="9"/>
  <c r="XBM119" i="9"/>
  <c r="XBL119" i="9"/>
  <c r="XBK119" i="9"/>
  <c r="XBJ119" i="9"/>
  <c r="XBI119" i="9"/>
  <c r="XBH119" i="9"/>
  <c r="XBG119" i="9"/>
  <c r="XBF119" i="9"/>
  <c r="XBE119" i="9"/>
  <c r="XBD119" i="9"/>
  <c r="XBC119" i="9"/>
  <c r="XBB119" i="9"/>
  <c r="XBA119" i="9"/>
  <c r="XAZ119" i="9"/>
  <c r="XAY119" i="9"/>
  <c r="XAX119" i="9"/>
  <c r="XAW119" i="9"/>
  <c r="XAV119" i="9"/>
  <c r="XAU119" i="9"/>
  <c r="XAT119" i="9"/>
  <c r="XAS119" i="9"/>
  <c r="XAR119" i="9"/>
  <c r="XAQ119" i="9"/>
  <c r="XAP119" i="9"/>
  <c r="XAO119" i="9"/>
  <c r="XAN119" i="9"/>
  <c r="XAM119" i="9"/>
  <c r="XAL119" i="9"/>
  <c r="XAK119" i="9"/>
  <c r="XAJ119" i="9"/>
  <c r="XAI119" i="9"/>
  <c r="XAH119" i="9"/>
  <c r="XAG119" i="9"/>
  <c r="XAF119" i="9"/>
  <c r="XAE119" i="9"/>
  <c r="XAD119" i="9"/>
  <c r="XAC119" i="9"/>
  <c r="XAB119" i="9"/>
  <c r="XAA119" i="9"/>
  <c r="WZZ119" i="9"/>
  <c r="WZY119" i="9"/>
  <c r="WZX119" i="9"/>
  <c r="WZW119" i="9"/>
  <c r="WZV119" i="9"/>
  <c r="WZU119" i="9"/>
  <c r="WZT119" i="9"/>
  <c r="WZS119" i="9"/>
  <c r="WZR119" i="9"/>
  <c r="WZQ119" i="9"/>
  <c r="WZP119" i="9"/>
  <c r="WZO119" i="9"/>
  <c r="WZN119" i="9"/>
  <c r="WZM119" i="9"/>
  <c r="WZL119" i="9"/>
  <c r="WZK119" i="9"/>
  <c r="WZJ119" i="9"/>
  <c r="WZI119" i="9"/>
  <c r="WZH119" i="9"/>
  <c r="WZG119" i="9"/>
  <c r="WZF119" i="9"/>
  <c r="WZE119" i="9"/>
  <c r="WZD119" i="9"/>
  <c r="WZC119" i="9"/>
  <c r="WZB119" i="9"/>
  <c r="WZA119" i="9"/>
  <c r="WYZ119" i="9"/>
  <c r="WYY119" i="9"/>
  <c r="WYX119" i="9"/>
  <c r="WYW119" i="9"/>
  <c r="WYV119" i="9"/>
  <c r="WYU119" i="9"/>
  <c r="WYT119" i="9"/>
  <c r="WYS119" i="9"/>
  <c r="WYR119" i="9"/>
  <c r="WYQ119" i="9"/>
  <c r="WYP119" i="9"/>
  <c r="WYO119" i="9"/>
  <c r="WYN119" i="9"/>
  <c r="WYM119" i="9"/>
  <c r="WYL119" i="9"/>
  <c r="WYK119" i="9"/>
  <c r="WYJ119" i="9"/>
  <c r="WYI119" i="9"/>
  <c r="WYH119" i="9"/>
  <c r="WYG119" i="9"/>
  <c r="WYF119" i="9"/>
  <c r="WYE119" i="9"/>
  <c r="WYD119" i="9"/>
  <c r="WYC119" i="9"/>
  <c r="WYB119" i="9"/>
  <c r="WYA119" i="9"/>
  <c r="WXZ119" i="9"/>
  <c r="WXY119" i="9"/>
  <c r="WXX119" i="9"/>
  <c r="WXW119" i="9"/>
  <c r="WXV119" i="9"/>
  <c r="WXU119" i="9"/>
  <c r="WXT119" i="9"/>
  <c r="WXS119" i="9"/>
  <c r="WXR119" i="9"/>
  <c r="WXQ119" i="9"/>
  <c r="WXP119" i="9"/>
  <c r="WXO119" i="9"/>
  <c r="WXN119" i="9"/>
  <c r="WXM119" i="9"/>
  <c r="WXL119" i="9"/>
  <c r="WXK119" i="9"/>
  <c r="WXJ119" i="9"/>
  <c r="WXI119" i="9"/>
  <c r="WXH119" i="9"/>
  <c r="WXG119" i="9"/>
  <c r="WXF119" i="9"/>
  <c r="WXE119" i="9"/>
  <c r="WXD119" i="9"/>
  <c r="WXC119" i="9"/>
  <c r="WXB119" i="9"/>
  <c r="WXA119" i="9"/>
  <c r="WWZ119" i="9"/>
  <c r="WWY119" i="9"/>
  <c r="WWX119" i="9"/>
  <c r="WWW119" i="9"/>
  <c r="WWV119" i="9"/>
  <c r="WWU119" i="9"/>
  <c r="WWT119" i="9"/>
  <c r="WWS119" i="9"/>
  <c r="WWR119" i="9"/>
  <c r="WWQ119" i="9"/>
  <c r="WWP119" i="9"/>
  <c r="WWO119" i="9"/>
  <c r="WWN119" i="9"/>
  <c r="WWM119" i="9"/>
  <c r="WWL119" i="9"/>
  <c r="WWK119" i="9"/>
  <c r="WWJ119" i="9"/>
  <c r="WWI119" i="9"/>
  <c r="WWH119" i="9"/>
  <c r="WWG119" i="9"/>
  <c r="WWF119" i="9"/>
  <c r="WWE119" i="9"/>
  <c r="WWD119" i="9"/>
  <c r="WWC119" i="9"/>
  <c r="WWB119" i="9"/>
  <c r="WWA119" i="9"/>
  <c r="WVZ119" i="9"/>
  <c r="WVY119" i="9"/>
  <c r="WVX119" i="9"/>
  <c r="WVW119" i="9"/>
  <c r="WVV119" i="9"/>
  <c r="WVU119" i="9"/>
  <c r="WVT119" i="9"/>
  <c r="WVS119" i="9"/>
  <c r="WVR119" i="9"/>
  <c r="WVQ119" i="9"/>
  <c r="WVP119" i="9"/>
  <c r="WVO119" i="9"/>
  <c r="WVN119" i="9"/>
  <c r="WVM119" i="9"/>
  <c r="WVL119" i="9"/>
  <c r="WVK119" i="9"/>
  <c r="WVJ119" i="9"/>
  <c r="WVI119" i="9"/>
  <c r="WVH119" i="9"/>
  <c r="WVG119" i="9"/>
  <c r="WVF119" i="9"/>
  <c r="WVE119" i="9"/>
  <c r="WVD119" i="9"/>
  <c r="WVC119" i="9"/>
  <c r="WVB119" i="9"/>
  <c r="WVA119" i="9"/>
  <c r="WUZ119" i="9"/>
  <c r="WUY119" i="9"/>
  <c r="WUX119" i="9"/>
  <c r="WUW119" i="9"/>
  <c r="WUV119" i="9"/>
  <c r="WUU119" i="9"/>
  <c r="WUT119" i="9"/>
  <c r="WUS119" i="9"/>
  <c r="WUR119" i="9"/>
  <c r="WUQ119" i="9"/>
  <c r="WUP119" i="9"/>
  <c r="WUO119" i="9"/>
  <c r="WUN119" i="9"/>
  <c r="WUM119" i="9"/>
  <c r="WUL119" i="9"/>
  <c r="WUK119" i="9"/>
  <c r="WUJ119" i="9"/>
  <c r="WUI119" i="9"/>
  <c r="WUH119" i="9"/>
  <c r="WUG119" i="9"/>
  <c r="WUF119" i="9"/>
  <c r="WUE119" i="9"/>
  <c r="WUD119" i="9"/>
  <c r="WUC119" i="9"/>
  <c r="WUB119" i="9"/>
  <c r="WUA119" i="9"/>
  <c r="WTZ119" i="9"/>
  <c r="WTY119" i="9"/>
  <c r="WTX119" i="9"/>
  <c r="WTW119" i="9"/>
  <c r="WTV119" i="9"/>
  <c r="WTU119" i="9"/>
  <c r="WTT119" i="9"/>
  <c r="WTS119" i="9"/>
  <c r="WTR119" i="9"/>
  <c r="WTQ119" i="9"/>
  <c r="WTP119" i="9"/>
  <c r="WTO119" i="9"/>
  <c r="WTN119" i="9"/>
  <c r="WTM119" i="9"/>
  <c r="WTL119" i="9"/>
  <c r="WTK119" i="9"/>
  <c r="WTJ119" i="9"/>
  <c r="WTI119" i="9"/>
  <c r="WTH119" i="9"/>
  <c r="WTG119" i="9"/>
  <c r="WTF119" i="9"/>
  <c r="WTE119" i="9"/>
  <c r="WTD119" i="9"/>
  <c r="WTC119" i="9"/>
  <c r="WTB119" i="9"/>
  <c r="WTA119" i="9"/>
  <c r="WSZ119" i="9"/>
  <c r="WSY119" i="9"/>
  <c r="WSX119" i="9"/>
  <c r="WSW119" i="9"/>
  <c r="WSV119" i="9"/>
  <c r="WSU119" i="9"/>
  <c r="WST119" i="9"/>
  <c r="WSS119" i="9"/>
  <c r="WSR119" i="9"/>
  <c r="WSQ119" i="9"/>
  <c r="WSP119" i="9"/>
  <c r="WSO119" i="9"/>
  <c r="WSN119" i="9"/>
  <c r="WSM119" i="9"/>
  <c r="WSL119" i="9"/>
  <c r="WSK119" i="9"/>
  <c r="WSJ119" i="9"/>
  <c r="WSI119" i="9"/>
  <c r="WSH119" i="9"/>
  <c r="WSG119" i="9"/>
  <c r="WSF119" i="9"/>
  <c r="WSE119" i="9"/>
  <c r="WSD119" i="9"/>
  <c r="WSC119" i="9"/>
  <c r="WSB119" i="9"/>
  <c r="WSA119" i="9"/>
  <c r="WRZ119" i="9"/>
  <c r="WRY119" i="9"/>
  <c r="WRX119" i="9"/>
  <c r="WRW119" i="9"/>
  <c r="WRV119" i="9"/>
  <c r="WRU119" i="9"/>
  <c r="WRT119" i="9"/>
  <c r="WRS119" i="9"/>
  <c r="WRR119" i="9"/>
  <c r="WRQ119" i="9"/>
  <c r="WRP119" i="9"/>
  <c r="WRO119" i="9"/>
  <c r="WRN119" i="9"/>
  <c r="WRM119" i="9"/>
  <c r="WRL119" i="9"/>
  <c r="WRK119" i="9"/>
  <c r="WRJ119" i="9"/>
  <c r="WRI119" i="9"/>
  <c r="WRH119" i="9"/>
  <c r="WRG119" i="9"/>
  <c r="WRF119" i="9"/>
  <c r="WRE119" i="9"/>
  <c r="WRD119" i="9"/>
  <c r="WRC119" i="9"/>
  <c r="WRB119" i="9"/>
  <c r="WRA119" i="9"/>
  <c r="WQZ119" i="9"/>
  <c r="WQY119" i="9"/>
  <c r="WQX119" i="9"/>
  <c r="WQW119" i="9"/>
  <c r="WQV119" i="9"/>
  <c r="WQU119" i="9"/>
  <c r="WQT119" i="9"/>
  <c r="WQS119" i="9"/>
  <c r="WQR119" i="9"/>
  <c r="WQQ119" i="9"/>
  <c r="WQP119" i="9"/>
  <c r="WQO119" i="9"/>
  <c r="WQN119" i="9"/>
  <c r="WQM119" i="9"/>
  <c r="WQL119" i="9"/>
  <c r="WQK119" i="9"/>
  <c r="WQJ119" i="9"/>
  <c r="WQI119" i="9"/>
  <c r="WQH119" i="9"/>
  <c r="WQG119" i="9"/>
  <c r="WQF119" i="9"/>
  <c r="WQE119" i="9"/>
  <c r="WQD119" i="9"/>
  <c r="WQC119" i="9"/>
  <c r="WQB119" i="9"/>
  <c r="WQA119" i="9"/>
  <c r="WPZ119" i="9"/>
  <c r="WPY119" i="9"/>
  <c r="WPX119" i="9"/>
  <c r="WPW119" i="9"/>
  <c r="WPV119" i="9"/>
  <c r="WPU119" i="9"/>
  <c r="WPT119" i="9"/>
  <c r="WPS119" i="9"/>
  <c r="WPR119" i="9"/>
  <c r="WPQ119" i="9"/>
  <c r="WPP119" i="9"/>
  <c r="WPO119" i="9"/>
  <c r="WPN119" i="9"/>
  <c r="WPM119" i="9"/>
  <c r="WPL119" i="9"/>
  <c r="WPK119" i="9"/>
  <c r="WPJ119" i="9"/>
  <c r="WPI119" i="9"/>
  <c r="WPH119" i="9"/>
  <c r="WPG119" i="9"/>
  <c r="WPF119" i="9"/>
  <c r="WPE119" i="9"/>
  <c r="WPD119" i="9"/>
  <c r="WPC119" i="9"/>
  <c r="WPB119" i="9"/>
  <c r="WPA119" i="9"/>
  <c r="WOZ119" i="9"/>
  <c r="WOY119" i="9"/>
  <c r="WOX119" i="9"/>
  <c r="WOW119" i="9"/>
  <c r="WOV119" i="9"/>
  <c r="WOU119" i="9"/>
  <c r="WOT119" i="9"/>
  <c r="WOS119" i="9"/>
  <c r="WOR119" i="9"/>
  <c r="WOQ119" i="9"/>
  <c r="WOP119" i="9"/>
  <c r="WOO119" i="9"/>
  <c r="WON119" i="9"/>
  <c r="WOM119" i="9"/>
  <c r="WOL119" i="9"/>
  <c r="WOK119" i="9"/>
  <c r="WOJ119" i="9"/>
  <c r="WOI119" i="9"/>
  <c r="WOH119" i="9"/>
  <c r="WOG119" i="9"/>
  <c r="WOF119" i="9"/>
  <c r="WOE119" i="9"/>
  <c r="WOD119" i="9"/>
  <c r="WOC119" i="9"/>
  <c r="WOB119" i="9"/>
  <c r="WOA119" i="9"/>
  <c r="WNZ119" i="9"/>
  <c r="WNY119" i="9"/>
  <c r="WNX119" i="9"/>
  <c r="WNW119" i="9"/>
  <c r="WNV119" i="9"/>
  <c r="WNU119" i="9"/>
  <c r="WNT119" i="9"/>
  <c r="WNS119" i="9"/>
  <c r="WNR119" i="9"/>
  <c r="WNQ119" i="9"/>
  <c r="WNP119" i="9"/>
  <c r="WNO119" i="9"/>
  <c r="WNN119" i="9"/>
  <c r="WNM119" i="9"/>
  <c r="WNL119" i="9"/>
  <c r="WNK119" i="9"/>
  <c r="WNJ119" i="9"/>
  <c r="WNI119" i="9"/>
  <c r="WNH119" i="9"/>
  <c r="WNG119" i="9"/>
  <c r="WNF119" i="9"/>
  <c r="WNE119" i="9"/>
  <c r="WND119" i="9"/>
  <c r="WNC119" i="9"/>
  <c r="WNB119" i="9"/>
  <c r="WNA119" i="9"/>
  <c r="WMZ119" i="9"/>
  <c r="WMY119" i="9"/>
  <c r="WMX119" i="9"/>
  <c r="WMW119" i="9"/>
  <c r="WMV119" i="9"/>
  <c r="WMU119" i="9"/>
  <c r="WMT119" i="9"/>
  <c r="WMS119" i="9"/>
  <c r="WMR119" i="9"/>
  <c r="WMQ119" i="9"/>
  <c r="WMP119" i="9"/>
  <c r="WMO119" i="9"/>
  <c r="WMN119" i="9"/>
  <c r="WMM119" i="9"/>
  <c r="WML119" i="9"/>
  <c r="WMK119" i="9"/>
  <c r="WMJ119" i="9"/>
  <c r="WMI119" i="9"/>
  <c r="WMH119" i="9"/>
  <c r="WMG119" i="9"/>
  <c r="WMF119" i="9"/>
  <c r="WME119" i="9"/>
  <c r="WMD119" i="9"/>
  <c r="WMC119" i="9"/>
  <c r="WMB119" i="9"/>
  <c r="WMA119" i="9"/>
  <c r="WLZ119" i="9"/>
  <c r="WLY119" i="9"/>
  <c r="WLX119" i="9"/>
  <c r="WLW119" i="9"/>
  <c r="WLV119" i="9"/>
  <c r="WLU119" i="9"/>
  <c r="WLT119" i="9"/>
  <c r="WLS119" i="9"/>
  <c r="WLR119" i="9"/>
  <c r="WLQ119" i="9"/>
  <c r="WLP119" i="9"/>
  <c r="WLO119" i="9"/>
  <c r="WLN119" i="9"/>
  <c r="WLM119" i="9"/>
  <c r="WLL119" i="9"/>
  <c r="WLK119" i="9"/>
  <c r="WLJ119" i="9"/>
  <c r="WLI119" i="9"/>
  <c r="WLH119" i="9"/>
  <c r="WLG119" i="9"/>
  <c r="WLF119" i="9"/>
  <c r="WLE119" i="9"/>
  <c r="WLD119" i="9"/>
  <c r="WLC119" i="9"/>
  <c r="WLB119" i="9"/>
  <c r="WLA119" i="9"/>
  <c r="WKZ119" i="9"/>
  <c r="WKY119" i="9"/>
  <c r="WKX119" i="9"/>
  <c r="WKW119" i="9"/>
  <c r="WKV119" i="9"/>
  <c r="WKU119" i="9"/>
  <c r="WKT119" i="9"/>
  <c r="WKS119" i="9"/>
  <c r="WKR119" i="9"/>
  <c r="WKQ119" i="9"/>
  <c r="WKP119" i="9"/>
  <c r="WKO119" i="9"/>
  <c r="WKN119" i="9"/>
  <c r="WKM119" i="9"/>
  <c r="WKL119" i="9"/>
  <c r="WKK119" i="9"/>
  <c r="WKJ119" i="9"/>
  <c r="WKI119" i="9"/>
  <c r="WKH119" i="9"/>
  <c r="WKG119" i="9"/>
  <c r="WKF119" i="9"/>
  <c r="WKE119" i="9"/>
  <c r="WKD119" i="9"/>
  <c r="WKC119" i="9"/>
  <c r="WKB119" i="9"/>
  <c r="WKA119" i="9"/>
  <c r="WJZ119" i="9"/>
  <c r="WJY119" i="9"/>
  <c r="WJX119" i="9"/>
  <c r="WJW119" i="9"/>
  <c r="WJV119" i="9"/>
  <c r="WJU119" i="9"/>
  <c r="WJT119" i="9"/>
  <c r="WJS119" i="9"/>
  <c r="WJR119" i="9"/>
  <c r="WJQ119" i="9"/>
  <c r="WJP119" i="9"/>
  <c r="WJO119" i="9"/>
  <c r="WJN119" i="9"/>
  <c r="WJM119" i="9"/>
  <c r="WJL119" i="9"/>
  <c r="WJK119" i="9"/>
  <c r="WJJ119" i="9"/>
  <c r="WJI119" i="9"/>
  <c r="WJH119" i="9"/>
  <c r="WJG119" i="9"/>
  <c r="WJF119" i="9"/>
  <c r="WJE119" i="9"/>
  <c r="WJD119" i="9"/>
  <c r="WJC119" i="9"/>
  <c r="WJB119" i="9"/>
  <c r="WJA119" i="9"/>
  <c r="WIZ119" i="9"/>
  <c r="WIY119" i="9"/>
  <c r="WIX119" i="9"/>
  <c r="WIW119" i="9"/>
  <c r="WIV119" i="9"/>
  <c r="WIU119" i="9"/>
  <c r="WIT119" i="9"/>
  <c r="WIS119" i="9"/>
  <c r="WIR119" i="9"/>
  <c r="WIQ119" i="9"/>
  <c r="WIP119" i="9"/>
  <c r="WIO119" i="9"/>
  <c r="WIN119" i="9"/>
  <c r="WIM119" i="9"/>
  <c r="WIL119" i="9"/>
  <c r="WIK119" i="9"/>
  <c r="WIJ119" i="9"/>
  <c r="WII119" i="9"/>
  <c r="WIH119" i="9"/>
  <c r="WIG119" i="9"/>
  <c r="WIF119" i="9"/>
  <c r="WIE119" i="9"/>
  <c r="WID119" i="9"/>
  <c r="WIC119" i="9"/>
  <c r="WIB119" i="9"/>
  <c r="WIA119" i="9"/>
  <c r="WHZ119" i="9"/>
  <c r="WHY119" i="9"/>
  <c r="WHX119" i="9"/>
  <c r="WHW119" i="9"/>
  <c r="WHV119" i="9"/>
  <c r="WHU119" i="9"/>
  <c r="WHT119" i="9"/>
  <c r="WHS119" i="9"/>
  <c r="WHR119" i="9"/>
  <c r="WHQ119" i="9"/>
  <c r="WHP119" i="9"/>
  <c r="WHO119" i="9"/>
  <c r="WHN119" i="9"/>
  <c r="WHM119" i="9"/>
  <c r="WHL119" i="9"/>
  <c r="WHK119" i="9"/>
  <c r="WHJ119" i="9"/>
  <c r="WHI119" i="9"/>
  <c r="WHH119" i="9"/>
  <c r="WHG119" i="9"/>
  <c r="WHF119" i="9"/>
  <c r="WHE119" i="9"/>
  <c r="WHD119" i="9"/>
  <c r="WHC119" i="9"/>
  <c r="WHB119" i="9"/>
  <c r="WHA119" i="9"/>
  <c r="WGZ119" i="9"/>
  <c r="WGY119" i="9"/>
  <c r="WGX119" i="9"/>
  <c r="WGW119" i="9"/>
  <c r="WGV119" i="9"/>
  <c r="WGU119" i="9"/>
  <c r="WGT119" i="9"/>
  <c r="WGS119" i="9"/>
  <c r="WGR119" i="9"/>
  <c r="WGQ119" i="9"/>
  <c r="WGP119" i="9"/>
  <c r="WGO119" i="9"/>
  <c r="WGN119" i="9"/>
  <c r="WGM119" i="9"/>
  <c r="WGL119" i="9"/>
  <c r="WGK119" i="9"/>
  <c r="WGJ119" i="9"/>
  <c r="WGI119" i="9"/>
  <c r="WGH119" i="9"/>
  <c r="WGG119" i="9"/>
  <c r="WGF119" i="9"/>
  <c r="WGE119" i="9"/>
  <c r="WGD119" i="9"/>
  <c r="WGC119" i="9"/>
  <c r="WGB119" i="9"/>
  <c r="WGA119" i="9"/>
  <c r="WFZ119" i="9"/>
  <c r="WFY119" i="9"/>
  <c r="WFX119" i="9"/>
  <c r="WFW119" i="9"/>
  <c r="WFV119" i="9"/>
  <c r="WFU119" i="9"/>
  <c r="WFT119" i="9"/>
  <c r="WFS119" i="9"/>
  <c r="WFR119" i="9"/>
  <c r="WFQ119" i="9"/>
  <c r="WFP119" i="9"/>
  <c r="WFO119" i="9"/>
  <c r="WFN119" i="9"/>
  <c r="WFM119" i="9"/>
  <c r="WFL119" i="9"/>
  <c r="WFK119" i="9"/>
  <c r="WFJ119" i="9"/>
  <c r="WFI119" i="9"/>
  <c r="WFH119" i="9"/>
  <c r="WFG119" i="9"/>
  <c r="WFF119" i="9"/>
  <c r="WFE119" i="9"/>
  <c r="WFD119" i="9"/>
  <c r="WFC119" i="9"/>
  <c r="WFB119" i="9"/>
  <c r="WFA119" i="9"/>
  <c r="WEZ119" i="9"/>
  <c r="WEY119" i="9"/>
  <c r="WEX119" i="9"/>
  <c r="WEW119" i="9"/>
  <c r="WEV119" i="9"/>
  <c r="WEU119" i="9"/>
  <c r="WET119" i="9"/>
  <c r="WES119" i="9"/>
  <c r="WER119" i="9"/>
  <c r="WEQ119" i="9"/>
  <c r="WEP119" i="9"/>
  <c r="WEO119" i="9"/>
  <c r="WEN119" i="9"/>
  <c r="WEM119" i="9"/>
  <c r="WEL119" i="9"/>
  <c r="WEK119" i="9"/>
  <c r="WEJ119" i="9"/>
  <c r="WEI119" i="9"/>
  <c r="WEH119" i="9"/>
  <c r="WEG119" i="9"/>
  <c r="WEF119" i="9"/>
  <c r="WEE119" i="9"/>
  <c r="WED119" i="9"/>
  <c r="WEC119" i="9"/>
  <c r="WEB119" i="9"/>
  <c r="WEA119" i="9"/>
  <c r="WDZ119" i="9"/>
  <c r="WDY119" i="9"/>
  <c r="WDX119" i="9"/>
  <c r="WDW119" i="9"/>
  <c r="WDV119" i="9"/>
  <c r="WDU119" i="9"/>
  <c r="WDT119" i="9"/>
  <c r="WDS119" i="9"/>
  <c r="WDR119" i="9"/>
  <c r="WDQ119" i="9"/>
  <c r="WDP119" i="9"/>
  <c r="WDO119" i="9"/>
  <c r="WDN119" i="9"/>
  <c r="WDM119" i="9"/>
  <c r="WDL119" i="9"/>
  <c r="WDK119" i="9"/>
  <c r="WDJ119" i="9"/>
  <c r="WDI119" i="9"/>
  <c r="WDH119" i="9"/>
  <c r="WDG119" i="9"/>
  <c r="WDF119" i="9"/>
  <c r="WDE119" i="9"/>
  <c r="WDD119" i="9"/>
  <c r="WDC119" i="9"/>
  <c r="WDB119" i="9"/>
  <c r="WDA119" i="9"/>
  <c r="WCZ119" i="9"/>
  <c r="WCY119" i="9"/>
  <c r="WCX119" i="9"/>
  <c r="WCW119" i="9"/>
  <c r="WCV119" i="9"/>
  <c r="WCU119" i="9"/>
  <c r="WCT119" i="9"/>
  <c r="WCS119" i="9"/>
  <c r="WCR119" i="9"/>
  <c r="WCQ119" i="9"/>
  <c r="WCP119" i="9"/>
  <c r="WCO119" i="9"/>
  <c r="WCN119" i="9"/>
  <c r="WCM119" i="9"/>
  <c r="WCL119" i="9"/>
  <c r="WCK119" i="9"/>
  <c r="WCJ119" i="9"/>
  <c r="WCI119" i="9"/>
  <c r="WCH119" i="9"/>
  <c r="WCG119" i="9"/>
  <c r="WCF119" i="9"/>
  <c r="WCE119" i="9"/>
  <c r="WCD119" i="9"/>
  <c r="WCC119" i="9"/>
  <c r="WCB119" i="9"/>
  <c r="WCA119" i="9"/>
  <c r="WBZ119" i="9"/>
  <c r="WBY119" i="9"/>
  <c r="WBX119" i="9"/>
  <c r="WBW119" i="9"/>
  <c r="WBV119" i="9"/>
  <c r="WBU119" i="9"/>
  <c r="WBT119" i="9"/>
  <c r="WBS119" i="9"/>
  <c r="WBR119" i="9"/>
  <c r="WBQ119" i="9"/>
  <c r="WBP119" i="9"/>
  <c r="WBO119" i="9"/>
  <c r="WBN119" i="9"/>
  <c r="WBM119" i="9"/>
  <c r="WBL119" i="9"/>
  <c r="WBK119" i="9"/>
  <c r="WBJ119" i="9"/>
  <c r="WBI119" i="9"/>
  <c r="WBH119" i="9"/>
  <c r="WBG119" i="9"/>
  <c r="WBF119" i="9"/>
  <c r="WBE119" i="9"/>
  <c r="WBD119" i="9"/>
  <c r="WBC119" i="9"/>
  <c r="WBB119" i="9"/>
  <c r="WBA119" i="9"/>
  <c r="WAZ119" i="9"/>
  <c r="WAY119" i="9"/>
  <c r="WAX119" i="9"/>
  <c r="WAW119" i="9"/>
  <c r="WAV119" i="9"/>
  <c r="WAU119" i="9"/>
  <c r="WAT119" i="9"/>
  <c r="WAS119" i="9"/>
  <c r="WAR119" i="9"/>
  <c r="WAQ119" i="9"/>
  <c r="WAP119" i="9"/>
  <c r="WAO119" i="9"/>
  <c r="WAN119" i="9"/>
  <c r="WAM119" i="9"/>
  <c r="WAL119" i="9"/>
  <c r="WAK119" i="9"/>
  <c r="WAJ119" i="9"/>
  <c r="WAI119" i="9"/>
  <c r="WAH119" i="9"/>
  <c r="WAG119" i="9"/>
  <c r="WAF119" i="9"/>
  <c r="WAE119" i="9"/>
  <c r="WAD119" i="9"/>
  <c r="WAC119" i="9"/>
  <c r="WAB119" i="9"/>
  <c r="WAA119" i="9"/>
  <c r="VZZ119" i="9"/>
  <c r="VZY119" i="9"/>
  <c r="VZX119" i="9"/>
  <c r="VZW119" i="9"/>
  <c r="VZV119" i="9"/>
  <c r="VZU119" i="9"/>
  <c r="VZT119" i="9"/>
  <c r="VZS119" i="9"/>
  <c r="VZR119" i="9"/>
  <c r="VZQ119" i="9"/>
  <c r="VZP119" i="9"/>
  <c r="VZO119" i="9"/>
  <c r="VZN119" i="9"/>
  <c r="VZM119" i="9"/>
  <c r="VZL119" i="9"/>
  <c r="VZK119" i="9"/>
  <c r="VZJ119" i="9"/>
  <c r="VZI119" i="9"/>
  <c r="VZH119" i="9"/>
  <c r="VZG119" i="9"/>
  <c r="VZF119" i="9"/>
  <c r="VZE119" i="9"/>
  <c r="VZD119" i="9"/>
  <c r="VZC119" i="9"/>
  <c r="VZB119" i="9"/>
  <c r="VZA119" i="9"/>
  <c r="VYZ119" i="9"/>
  <c r="VYY119" i="9"/>
  <c r="VYX119" i="9"/>
  <c r="VYW119" i="9"/>
  <c r="VYV119" i="9"/>
  <c r="VYU119" i="9"/>
  <c r="VYT119" i="9"/>
  <c r="VYS119" i="9"/>
  <c r="VYR119" i="9"/>
  <c r="VYQ119" i="9"/>
  <c r="VYP119" i="9"/>
  <c r="VYO119" i="9"/>
  <c r="VYN119" i="9"/>
  <c r="VYM119" i="9"/>
  <c r="VYL119" i="9"/>
  <c r="VYK119" i="9"/>
  <c r="VYJ119" i="9"/>
  <c r="VYI119" i="9"/>
  <c r="VYH119" i="9"/>
  <c r="VYG119" i="9"/>
  <c r="VYF119" i="9"/>
  <c r="VYE119" i="9"/>
  <c r="VYD119" i="9"/>
  <c r="VYC119" i="9"/>
  <c r="VYB119" i="9"/>
  <c r="VYA119" i="9"/>
  <c r="VXZ119" i="9"/>
  <c r="VXY119" i="9"/>
  <c r="VXX119" i="9"/>
  <c r="VXW119" i="9"/>
  <c r="VXV119" i="9"/>
  <c r="VXU119" i="9"/>
  <c r="VXT119" i="9"/>
  <c r="VXS119" i="9"/>
  <c r="VXR119" i="9"/>
  <c r="VXQ119" i="9"/>
  <c r="VXP119" i="9"/>
  <c r="VXO119" i="9"/>
  <c r="VXN119" i="9"/>
  <c r="VXM119" i="9"/>
  <c r="VXL119" i="9"/>
  <c r="VXK119" i="9"/>
  <c r="VXJ119" i="9"/>
  <c r="VXI119" i="9"/>
  <c r="VXH119" i="9"/>
  <c r="VXG119" i="9"/>
  <c r="VXF119" i="9"/>
  <c r="VXE119" i="9"/>
  <c r="VXD119" i="9"/>
  <c r="VXC119" i="9"/>
  <c r="VXB119" i="9"/>
  <c r="VXA119" i="9"/>
  <c r="VWZ119" i="9"/>
  <c r="VWY119" i="9"/>
  <c r="VWX119" i="9"/>
  <c r="VWW119" i="9"/>
  <c r="VWV119" i="9"/>
  <c r="VWU119" i="9"/>
  <c r="VWT119" i="9"/>
  <c r="VWS119" i="9"/>
  <c r="VWR119" i="9"/>
  <c r="VWQ119" i="9"/>
  <c r="VWP119" i="9"/>
  <c r="VWO119" i="9"/>
  <c r="VWN119" i="9"/>
  <c r="VWM119" i="9"/>
  <c r="VWL119" i="9"/>
  <c r="VWK119" i="9"/>
  <c r="VWJ119" i="9"/>
  <c r="VWI119" i="9"/>
  <c r="VWH119" i="9"/>
  <c r="VWG119" i="9"/>
  <c r="VWF119" i="9"/>
  <c r="VWE119" i="9"/>
  <c r="VWD119" i="9"/>
  <c r="VWC119" i="9"/>
  <c r="VWB119" i="9"/>
  <c r="VWA119" i="9"/>
  <c r="VVZ119" i="9"/>
  <c r="VVY119" i="9"/>
  <c r="VVX119" i="9"/>
  <c r="VVW119" i="9"/>
  <c r="VVV119" i="9"/>
  <c r="VVU119" i="9"/>
  <c r="VVT119" i="9"/>
  <c r="VVS119" i="9"/>
  <c r="VVR119" i="9"/>
  <c r="VVQ119" i="9"/>
  <c r="VVP119" i="9"/>
  <c r="VVO119" i="9"/>
  <c r="VVN119" i="9"/>
  <c r="VVM119" i="9"/>
  <c r="VVL119" i="9"/>
  <c r="VVK119" i="9"/>
  <c r="VVJ119" i="9"/>
  <c r="VVI119" i="9"/>
  <c r="VVH119" i="9"/>
  <c r="VVG119" i="9"/>
  <c r="VVF119" i="9"/>
  <c r="VVE119" i="9"/>
  <c r="VVD119" i="9"/>
  <c r="VVC119" i="9"/>
  <c r="VVB119" i="9"/>
  <c r="VVA119" i="9"/>
  <c r="VUZ119" i="9"/>
  <c r="VUY119" i="9"/>
  <c r="VUX119" i="9"/>
  <c r="VUW119" i="9"/>
  <c r="VUV119" i="9"/>
  <c r="VUU119" i="9"/>
  <c r="VUT119" i="9"/>
  <c r="VUS119" i="9"/>
  <c r="VUR119" i="9"/>
  <c r="VUQ119" i="9"/>
  <c r="VUP119" i="9"/>
  <c r="VUO119" i="9"/>
  <c r="VUN119" i="9"/>
  <c r="VUM119" i="9"/>
  <c r="VUL119" i="9"/>
  <c r="VUK119" i="9"/>
  <c r="VUJ119" i="9"/>
  <c r="VUI119" i="9"/>
  <c r="VUH119" i="9"/>
  <c r="VUG119" i="9"/>
  <c r="VUF119" i="9"/>
  <c r="VUE119" i="9"/>
  <c r="VUD119" i="9"/>
  <c r="VUC119" i="9"/>
  <c r="VUB119" i="9"/>
  <c r="VUA119" i="9"/>
  <c r="VTZ119" i="9"/>
  <c r="VTY119" i="9"/>
  <c r="VTX119" i="9"/>
  <c r="VTW119" i="9"/>
  <c r="VTV119" i="9"/>
  <c r="VTU119" i="9"/>
  <c r="VTT119" i="9"/>
  <c r="VTS119" i="9"/>
  <c r="VTR119" i="9"/>
  <c r="VTQ119" i="9"/>
  <c r="VTP119" i="9"/>
  <c r="VTO119" i="9"/>
  <c r="VTN119" i="9"/>
  <c r="VTM119" i="9"/>
  <c r="VTL119" i="9"/>
  <c r="VTK119" i="9"/>
  <c r="VTJ119" i="9"/>
  <c r="VTI119" i="9"/>
  <c r="VTH119" i="9"/>
  <c r="VTG119" i="9"/>
  <c r="VTF119" i="9"/>
  <c r="VTE119" i="9"/>
  <c r="VTD119" i="9"/>
  <c r="VTC119" i="9"/>
  <c r="VTB119" i="9"/>
  <c r="VTA119" i="9"/>
  <c r="VSZ119" i="9"/>
  <c r="VSY119" i="9"/>
  <c r="VSX119" i="9"/>
  <c r="VSW119" i="9"/>
  <c r="VSV119" i="9"/>
  <c r="VSU119" i="9"/>
  <c r="VST119" i="9"/>
  <c r="VSS119" i="9"/>
  <c r="VSR119" i="9"/>
  <c r="VSQ119" i="9"/>
  <c r="VSP119" i="9"/>
  <c r="VSO119" i="9"/>
  <c r="VSN119" i="9"/>
  <c r="VSM119" i="9"/>
  <c r="VSL119" i="9"/>
  <c r="VSK119" i="9"/>
  <c r="VSJ119" i="9"/>
  <c r="VSI119" i="9"/>
  <c r="VSH119" i="9"/>
  <c r="VSG119" i="9"/>
  <c r="VSF119" i="9"/>
  <c r="VSE119" i="9"/>
  <c r="VSD119" i="9"/>
  <c r="VSC119" i="9"/>
  <c r="VSB119" i="9"/>
  <c r="VSA119" i="9"/>
  <c r="VRZ119" i="9"/>
  <c r="VRY119" i="9"/>
  <c r="VRX119" i="9"/>
  <c r="VRW119" i="9"/>
  <c r="VRV119" i="9"/>
  <c r="VRU119" i="9"/>
  <c r="VRT119" i="9"/>
  <c r="VRS119" i="9"/>
  <c r="VRR119" i="9"/>
  <c r="VRQ119" i="9"/>
  <c r="VRP119" i="9"/>
  <c r="VRO119" i="9"/>
  <c r="VRN119" i="9"/>
  <c r="VRM119" i="9"/>
  <c r="VRL119" i="9"/>
  <c r="VRK119" i="9"/>
  <c r="VRJ119" i="9"/>
  <c r="VRI119" i="9"/>
  <c r="VRH119" i="9"/>
  <c r="VRG119" i="9"/>
  <c r="VRF119" i="9"/>
  <c r="VRE119" i="9"/>
  <c r="VRD119" i="9"/>
  <c r="VRC119" i="9"/>
  <c r="VRB119" i="9"/>
  <c r="VRA119" i="9"/>
  <c r="VQZ119" i="9"/>
  <c r="VQY119" i="9"/>
  <c r="VQX119" i="9"/>
  <c r="VQW119" i="9"/>
  <c r="VQV119" i="9"/>
  <c r="VQU119" i="9"/>
  <c r="VQT119" i="9"/>
  <c r="VQS119" i="9"/>
  <c r="VQR119" i="9"/>
  <c r="VQQ119" i="9"/>
  <c r="VQP119" i="9"/>
  <c r="VQO119" i="9"/>
  <c r="VQN119" i="9"/>
  <c r="VQM119" i="9"/>
  <c r="VQL119" i="9"/>
  <c r="VQK119" i="9"/>
  <c r="VQJ119" i="9"/>
  <c r="VQI119" i="9"/>
  <c r="VQH119" i="9"/>
  <c r="VQG119" i="9"/>
  <c r="VQF119" i="9"/>
  <c r="VQE119" i="9"/>
  <c r="VQD119" i="9"/>
  <c r="VQC119" i="9"/>
  <c r="VQB119" i="9"/>
  <c r="VQA119" i="9"/>
  <c r="VPZ119" i="9"/>
  <c r="VPY119" i="9"/>
  <c r="VPX119" i="9"/>
  <c r="VPW119" i="9"/>
  <c r="VPV119" i="9"/>
  <c r="VPU119" i="9"/>
  <c r="VPT119" i="9"/>
  <c r="VPS119" i="9"/>
  <c r="VPR119" i="9"/>
  <c r="VPQ119" i="9"/>
  <c r="VPP119" i="9"/>
  <c r="VPO119" i="9"/>
  <c r="VPN119" i="9"/>
  <c r="VPM119" i="9"/>
  <c r="VPL119" i="9"/>
  <c r="VPK119" i="9"/>
  <c r="VPJ119" i="9"/>
  <c r="VPI119" i="9"/>
  <c r="VPH119" i="9"/>
  <c r="VPG119" i="9"/>
  <c r="VPF119" i="9"/>
  <c r="VPE119" i="9"/>
  <c r="VPD119" i="9"/>
  <c r="VPC119" i="9"/>
  <c r="VPB119" i="9"/>
  <c r="VPA119" i="9"/>
  <c r="VOZ119" i="9"/>
  <c r="VOY119" i="9"/>
  <c r="VOX119" i="9"/>
  <c r="VOW119" i="9"/>
  <c r="VOV119" i="9"/>
  <c r="VOU119" i="9"/>
  <c r="VOT119" i="9"/>
  <c r="VOS119" i="9"/>
  <c r="VOR119" i="9"/>
  <c r="VOQ119" i="9"/>
  <c r="VOP119" i="9"/>
  <c r="VOO119" i="9"/>
  <c r="VON119" i="9"/>
  <c r="VOM119" i="9"/>
  <c r="VOL119" i="9"/>
  <c r="VOK119" i="9"/>
  <c r="VOJ119" i="9"/>
  <c r="VOI119" i="9"/>
  <c r="VOH119" i="9"/>
  <c r="VOG119" i="9"/>
  <c r="VOF119" i="9"/>
  <c r="VOE119" i="9"/>
  <c r="VOD119" i="9"/>
  <c r="VOC119" i="9"/>
  <c r="VOB119" i="9"/>
  <c r="VOA119" i="9"/>
  <c r="VNZ119" i="9"/>
  <c r="VNY119" i="9"/>
  <c r="VNX119" i="9"/>
  <c r="VNW119" i="9"/>
  <c r="VNV119" i="9"/>
  <c r="VNU119" i="9"/>
  <c r="VNT119" i="9"/>
  <c r="VNS119" i="9"/>
  <c r="VNR119" i="9"/>
  <c r="VNQ119" i="9"/>
  <c r="VNP119" i="9"/>
  <c r="VNO119" i="9"/>
  <c r="VNN119" i="9"/>
  <c r="VNM119" i="9"/>
  <c r="VNL119" i="9"/>
  <c r="VNK119" i="9"/>
  <c r="VNJ119" i="9"/>
  <c r="VNI119" i="9"/>
  <c r="VNH119" i="9"/>
  <c r="VNG119" i="9"/>
  <c r="VNF119" i="9"/>
  <c r="VNE119" i="9"/>
  <c r="VND119" i="9"/>
  <c r="VNC119" i="9"/>
  <c r="VNB119" i="9"/>
  <c r="VNA119" i="9"/>
  <c r="VMZ119" i="9"/>
  <c r="VMY119" i="9"/>
  <c r="VMX119" i="9"/>
  <c r="VMW119" i="9"/>
  <c r="VMV119" i="9"/>
  <c r="VMU119" i="9"/>
  <c r="VMT119" i="9"/>
  <c r="VMS119" i="9"/>
  <c r="VMR119" i="9"/>
  <c r="VMQ119" i="9"/>
  <c r="VMP119" i="9"/>
  <c r="VMO119" i="9"/>
  <c r="VMN119" i="9"/>
  <c r="VMM119" i="9"/>
  <c r="VML119" i="9"/>
  <c r="VMK119" i="9"/>
  <c r="VMJ119" i="9"/>
  <c r="VMI119" i="9"/>
  <c r="VMH119" i="9"/>
  <c r="VMG119" i="9"/>
  <c r="VMF119" i="9"/>
  <c r="VME119" i="9"/>
  <c r="VMD119" i="9"/>
  <c r="VMC119" i="9"/>
  <c r="VMB119" i="9"/>
  <c r="VMA119" i="9"/>
  <c r="VLZ119" i="9"/>
  <c r="VLY119" i="9"/>
  <c r="VLX119" i="9"/>
  <c r="VLW119" i="9"/>
  <c r="VLV119" i="9"/>
  <c r="VLU119" i="9"/>
  <c r="VLT119" i="9"/>
  <c r="VLS119" i="9"/>
  <c r="VLR119" i="9"/>
  <c r="VLQ119" i="9"/>
  <c r="VLP119" i="9"/>
  <c r="VLO119" i="9"/>
  <c r="VLN119" i="9"/>
  <c r="VLM119" i="9"/>
  <c r="VLL119" i="9"/>
  <c r="VLK119" i="9"/>
  <c r="VLJ119" i="9"/>
  <c r="VLI119" i="9"/>
  <c r="VLH119" i="9"/>
  <c r="VLG119" i="9"/>
  <c r="VLF119" i="9"/>
  <c r="VLE119" i="9"/>
  <c r="VLD119" i="9"/>
  <c r="VLC119" i="9"/>
  <c r="VLB119" i="9"/>
  <c r="VLA119" i="9"/>
  <c r="VKZ119" i="9"/>
  <c r="VKY119" i="9"/>
  <c r="VKX119" i="9"/>
  <c r="VKW119" i="9"/>
  <c r="VKV119" i="9"/>
  <c r="VKU119" i="9"/>
  <c r="VKT119" i="9"/>
  <c r="VKS119" i="9"/>
  <c r="VKR119" i="9"/>
  <c r="VKQ119" i="9"/>
  <c r="VKP119" i="9"/>
  <c r="VKO119" i="9"/>
  <c r="VKN119" i="9"/>
  <c r="VKM119" i="9"/>
  <c r="VKL119" i="9"/>
  <c r="VKK119" i="9"/>
  <c r="VKJ119" i="9"/>
  <c r="VKI119" i="9"/>
  <c r="VKH119" i="9"/>
  <c r="VKG119" i="9"/>
  <c r="VKF119" i="9"/>
  <c r="VKE119" i="9"/>
  <c r="VKD119" i="9"/>
  <c r="VKC119" i="9"/>
  <c r="VKB119" i="9"/>
  <c r="VKA119" i="9"/>
  <c r="VJZ119" i="9"/>
  <c r="VJY119" i="9"/>
  <c r="VJX119" i="9"/>
  <c r="VJW119" i="9"/>
  <c r="VJV119" i="9"/>
  <c r="VJU119" i="9"/>
  <c r="VJT119" i="9"/>
  <c r="VJS119" i="9"/>
  <c r="VJR119" i="9"/>
  <c r="VJQ119" i="9"/>
  <c r="VJP119" i="9"/>
  <c r="VJO119" i="9"/>
  <c r="VJN119" i="9"/>
  <c r="VJM119" i="9"/>
  <c r="VJL119" i="9"/>
  <c r="VJK119" i="9"/>
  <c r="VJJ119" i="9"/>
  <c r="VJI119" i="9"/>
  <c r="VJH119" i="9"/>
  <c r="VJG119" i="9"/>
  <c r="VJF119" i="9"/>
  <c r="VJE119" i="9"/>
  <c r="VJD119" i="9"/>
  <c r="VJC119" i="9"/>
  <c r="VJB119" i="9"/>
  <c r="VJA119" i="9"/>
  <c r="VIZ119" i="9"/>
  <c r="VIY119" i="9"/>
  <c r="VIX119" i="9"/>
  <c r="VIW119" i="9"/>
  <c r="VIV119" i="9"/>
  <c r="VIU119" i="9"/>
  <c r="VIT119" i="9"/>
  <c r="VIS119" i="9"/>
  <c r="VIR119" i="9"/>
  <c r="VIQ119" i="9"/>
  <c r="VIP119" i="9"/>
  <c r="VIO119" i="9"/>
  <c r="VIN119" i="9"/>
  <c r="VIM119" i="9"/>
  <c r="VIL119" i="9"/>
  <c r="VIK119" i="9"/>
  <c r="VIJ119" i="9"/>
  <c r="VII119" i="9"/>
  <c r="VIH119" i="9"/>
  <c r="VIG119" i="9"/>
  <c r="VIF119" i="9"/>
  <c r="VIE119" i="9"/>
  <c r="VID119" i="9"/>
  <c r="VIC119" i="9"/>
  <c r="VIB119" i="9"/>
  <c r="VIA119" i="9"/>
  <c r="VHZ119" i="9"/>
  <c r="VHY119" i="9"/>
  <c r="VHX119" i="9"/>
  <c r="VHW119" i="9"/>
  <c r="VHV119" i="9"/>
  <c r="VHU119" i="9"/>
  <c r="VHT119" i="9"/>
  <c r="VHS119" i="9"/>
  <c r="VHR119" i="9"/>
  <c r="VHQ119" i="9"/>
  <c r="VHP119" i="9"/>
  <c r="VHO119" i="9"/>
  <c r="VHN119" i="9"/>
  <c r="VHM119" i="9"/>
  <c r="VHL119" i="9"/>
  <c r="VHK119" i="9"/>
  <c r="VHJ119" i="9"/>
  <c r="VHI119" i="9"/>
  <c r="VHH119" i="9"/>
  <c r="VHG119" i="9"/>
  <c r="VHF119" i="9"/>
  <c r="VHE119" i="9"/>
  <c r="VHD119" i="9"/>
  <c r="VHC119" i="9"/>
  <c r="VHB119" i="9"/>
  <c r="VHA119" i="9"/>
  <c r="VGZ119" i="9"/>
  <c r="VGY119" i="9"/>
  <c r="VGX119" i="9"/>
  <c r="VGW119" i="9"/>
  <c r="VGV119" i="9"/>
  <c r="VGU119" i="9"/>
  <c r="VGT119" i="9"/>
  <c r="VGS119" i="9"/>
  <c r="VGR119" i="9"/>
  <c r="VGQ119" i="9"/>
  <c r="VGP119" i="9"/>
  <c r="VGO119" i="9"/>
  <c r="VGN119" i="9"/>
  <c r="VGM119" i="9"/>
  <c r="VGL119" i="9"/>
  <c r="VGK119" i="9"/>
  <c r="VGJ119" i="9"/>
  <c r="VGI119" i="9"/>
  <c r="VGH119" i="9"/>
  <c r="VGG119" i="9"/>
  <c r="VGF119" i="9"/>
  <c r="VGE119" i="9"/>
  <c r="VGD119" i="9"/>
  <c r="VGC119" i="9"/>
  <c r="VGB119" i="9"/>
  <c r="VGA119" i="9"/>
  <c r="VFZ119" i="9"/>
  <c r="VFY119" i="9"/>
  <c r="VFX119" i="9"/>
  <c r="VFW119" i="9"/>
  <c r="VFV119" i="9"/>
  <c r="VFU119" i="9"/>
  <c r="VFT119" i="9"/>
  <c r="VFS119" i="9"/>
  <c r="VFR119" i="9"/>
  <c r="VFQ119" i="9"/>
  <c r="VFP119" i="9"/>
  <c r="VFO119" i="9"/>
  <c r="VFN119" i="9"/>
  <c r="VFM119" i="9"/>
  <c r="VFL119" i="9"/>
  <c r="VFK119" i="9"/>
  <c r="VFJ119" i="9"/>
  <c r="VFI119" i="9"/>
  <c r="VFH119" i="9"/>
  <c r="VFG119" i="9"/>
  <c r="VFF119" i="9"/>
  <c r="VFE119" i="9"/>
  <c r="VFD119" i="9"/>
  <c r="VFC119" i="9"/>
  <c r="VFB119" i="9"/>
  <c r="VFA119" i="9"/>
  <c r="VEZ119" i="9"/>
  <c r="VEY119" i="9"/>
  <c r="VEX119" i="9"/>
  <c r="VEW119" i="9"/>
  <c r="VEV119" i="9"/>
  <c r="VEU119" i="9"/>
  <c r="VET119" i="9"/>
  <c r="VES119" i="9"/>
  <c r="VER119" i="9"/>
  <c r="VEQ119" i="9"/>
  <c r="VEP119" i="9"/>
  <c r="VEO119" i="9"/>
  <c r="VEN119" i="9"/>
  <c r="VEM119" i="9"/>
  <c r="VEL119" i="9"/>
  <c r="VEK119" i="9"/>
  <c r="VEJ119" i="9"/>
  <c r="VEI119" i="9"/>
  <c r="VEH119" i="9"/>
  <c r="VEG119" i="9"/>
  <c r="VEF119" i="9"/>
  <c r="VEE119" i="9"/>
  <c r="VED119" i="9"/>
  <c r="VEC119" i="9"/>
  <c r="VEB119" i="9"/>
  <c r="VEA119" i="9"/>
  <c r="VDZ119" i="9"/>
  <c r="VDY119" i="9"/>
  <c r="VDX119" i="9"/>
  <c r="VDW119" i="9"/>
  <c r="VDV119" i="9"/>
  <c r="VDU119" i="9"/>
  <c r="VDT119" i="9"/>
  <c r="VDS119" i="9"/>
  <c r="VDR119" i="9"/>
  <c r="VDQ119" i="9"/>
  <c r="VDP119" i="9"/>
  <c r="VDO119" i="9"/>
  <c r="VDN119" i="9"/>
  <c r="VDM119" i="9"/>
  <c r="VDL119" i="9"/>
  <c r="VDK119" i="9"/>
  <c r="VDJ119" i="9"/>
  <c r="VDI119" i="9"/>
  <c r="VDH119" i="9"/>
  <c r="VDG119" i="9"/>
  <c r="VDF119" i="9"/>
  <c r="VDE119" i="9"/>
  <c r="VDD119" i="9"/>
  <c r="VDC119" i="9"/>
  <c r="VDB119" i="9"/>
  <c r="VDA119" i="9"/>
  <c r="VCZ119" i="9"/>
  <c r="VCY119" i="9"/>
  <c r="VCX119" i="9"/>
  <c r="VCW119" i="9"/>
  <c r="VCV119" i="9"/>
  <c r="VCU119" i="9"/>
  <c r="VCT119" i="9"/>
  <c r="VCS119" i="9"/>
  <c r="VCR119" i="9"/>
  <c r="VCQ119" i="9"/>
  <c r="VCP119" i="9"/>
  <c r="VCO119" i="9"/>
  <c r="VCN119" i="9"/>
  <c r="VCM119" i="9"/>
  <c r="VCL119" i="9"/>
  <c r="VCK119" i="9"/>
  <c r="VCJ119" i="9"/>
  <c r="VCI119" i="9"/>
  <c r="VCH119" i="9"/>
  <c r="VCG119" i="9"/>
  <c r="VCF119" i="9"/>
  <c r="VCE119" i="9"/>
  <c r="VCD119" i="9"/>
  <c r="VCC119" i="9"/>
  <c r="VCB119" i="9"/>
  <c r="VCA119" i="9"/>
  <c r="VBZ119" i="9"/>
  <c r="VBY119" i="9"/>
  <c r="VBX119" i="9"/>
  <c r="VBW119" i="9"/>
  <c r="VBV119" i="9"/>
  <c r="VBU119" i="9"/>
  <c r="VBT119" i="9"/>
  <c r="VBS119" i="9"/>
  <c r="VBR119" i="9"/>
  <c r="VBQ119" i="9"/>
  <c r="VBP119" i="9"/>
  <c r="VBO119" i="9"/>
  <c r="VBN119" i="9"/>
  <c r="VBM119" i="9"/>
  <c r="VBL119" i="9"/>
  <c r="VBK119" i="9"/>
  <c r="VBJ119" i="9"/>
  <c r="VBI119" i="9"/>
  <c r="VBH119" i="9"/>
  <c r="VBG119" i="9"/>
  <c r="VBF119" i="9"/>
  <c r="VBE119" i="9"/>
  <c r="VBD119" i="9"/>
  <c r="VBC119" i="9"/>
  <c r="VBB119" i="9"/>
  <c r="VBA119" i="9"/>
  <c r="VAZ119" i="9"/>
  <c r="VAY119" i="9"/>
  <c r="VAX119" i="9"/>
  <c r="VAW119" i="9"/>
  <c r="VAV119" i="9"/>
  <c r="VAU119" i="9"/>
  <c r="VAT119" i="9"/>
  <c r="VAS119" i="9"/>
  <c r="VAR119" i="9"/>
  <c r="VAQ119" i="9"/>
  <c r="VAP119" i="9"/>
  <c r="VAO119" i="9"/>
  <c r="VAN119" i="9"/>
  <c r="VAM119" i="9"/>
  <c r="VAL119" i="9"/>
  <c r="VAK119" i="9"/>
  <c r="VAJ119" i="9"/>
  <c r="VAI119" i="9"/>
  <c r="VAH119" i="9"/>
  <c r="VAG119" i="9"/>
  <c r="VAF119" i="9"/>
  <c r="VAE119" i="9"/>
  <c r="VAD119" i="9"/>
  <c r="VAC119" i="9"/>
  <c r="VAB119" i="9"/>
  <c r="VAA119" i="9"/>
  <c r="UZZ119" i="9"/>
  <c r="UZY119" i="9"/>
  <c r="UZX119" i="9"/>
  <c r="UZW119" i="9"/>
  <c r="UZV119" i="9"/>
  <c r="UZU119" i="9"/>
  <c r="UZT119" i="9"/>
  <c r="UZS119" i="9"/>
  <c r="UZR119" i="9"/>
  <c r="UZQ119" i="9"/>
  <c r="UZP119" i="9"/>
  <c r="UZO119" i="9"/>
  <c r="UZN119" i="9"/>
  <c r="UZM119" i="9"/>
  <c r="UZL119" i="9"/>
  <c r="UZK119" i="9"/>
  <c r="UZJ119" i="9"/>
  <c r="UZI119" i="9"/>
  <c r="UZH119" i="9"/>
  <c r="UZG119" i="9"/>
  <c r="UZF119" i="9"/>
  <c r="UZE119" i="9"/>
  <c r="UZD119" i="9"/>
  <c r="UZC119" i="9"/>
  <c r="UZB119" i="9"/>
  <c r="UZA119" i="9"/>
  <c r="UYZ119" i="9"/>
  <c r="UYY119" i="9"/>
  <c r="UYX119" i="9"/>
  <c r="UYW119" i="9"/>
  <c r="UYV119" i="9"/>
  <c r="UYU119" i="9"/>
  <c r="UYT119" i="9"/>
  <c r="UYS119" i="9"/>
  <c r="UYR119" i="9"/>
  <c r="UYQ119" i="9"/>
  <c r="UYP119" i="9"/>
  <c r="UYO119" i="9"/>
  <c r="UYN119" i="9"/>
  <c r="UYM119" i="9"/>
  <c r="UYL119" i="9"/>
  <c r="UYK119" i="9"/>
  <c r="UYJ119" i="9"/>
  <c r="UYI119" i="9"/>
  <c r="UYH119" i="9"/>
  <c r="UYG119" i="9"/>
  <c r="UYF119" i="9"/>
  <c r="UYE119" i="9"/>
  <c r="UYD119" i="9"/>
  <c r="UYC119" i="9"/>
  <c r="UYB119" i="9"/>
  <c r="UYA119" i="9"/>
  <c r="UXZ119" i="9"/>
  <c r="UXY119" i="9"/>
  <c r="UXX119" i="9"/>
  <c r="UXW119" i="9"/>
  <c r="UXV119" i="9"/>
  <c r="UXU119" i="9"/>
  <c r="UXT119" i="9"/>
  <c r="UXS119" i="9"/>
  <c r="UXR119" i="9"/>
  <c r="UXQ119" i="9"/>
  <c r="UXP119" i="9"/>
  <c r="UXO119" i="9"/>
  <c r="UXN119" i="9"/>
  <c r="UXM119" i="9"/>
  <c r="UXL119" i="9"/>
  <c r="UXK119" i="9"/>
  <c r="UXJ119" i="9"/>
  <c r="UXI119" i="9"/>
  <c r="UXH119" i="9"/>
  <c r="UXG119" i="9"/>
  <c r="UXF119" i="9"/>
  <c r="UXE119" i="9"/>
  <c r="UXD119" i="9"/>
  <c r="UXC119" i="9"/>
  <c r="UXB119" i="9"/>
  <c r="UXA119" i="9"/>
  <c r="UWZ119" i="9"/>
  <c r="UWY119" i="9"/>
  <c r="UWX119" i="9"/>
  <c r="UWW119" i="9"/>
  <c r="UWV119" i="9"/>
  <c r="UWU119" i="9"/>
  <c r="UWT119" i="9"/>
  <c r="UWS119" i="9"/>
  <c r="UWR119" i="9"/>
  <c r="UWQ119" i="9"/>
  <c r="UWP119" i="9"/>
  <c r="UWO119" i="9"/>
  <c r="UWN119" i="9"/>
  <c r="UWM119" i="9"/>
  <c r="UWL119" i="9"/>
  <c r="UWK119" i="9"/>
  <c r="UWJ119" i="9"/>
  <c r="UWI119" i="9"/>
  <c r="UWH119" i="9"/>
  <c r="UWG119" i="9"/>
  <c r="UWF119" i="9"/>
  <c r="UWE119" i="9"/>
  <c r="UWD119" i="9"/>
  <c r="UWC119" i="9"/>
  <c r="UWB119" i="9"/>
  <c r="UWA119" i="9"/>
  <c r="UVZ119" i="9"/>
  <c r="UVY119" i="9"/>
  <c r="UVX119" i="9"/>
  <c r="UVW119" i="9"/>
  <c r="UVV119" i="9"/>
  <c r="UVU119" i="9"/>
  <c r="UVT119" i="9"/>
  <c r="UVS119" i="9"/>
  <c r="UVR119" i="9"/>
  <c r="UVQ119" i="9"/>
  <c r="UVP119" i="9"/>
  <c r="UVO119" i="9"/>
  <c r="UVN119" i="9"/>
  <c r="UVM119" i="9"/>
  <c r="UVL119" i="9"/>
  <c r="UVK119" i="9"/>
  <c r="UVJ119" i="9"/>
  <c r="UVI119" i="9"/>
  <c r="UVH119" i="9"/>
  <c r="UVG119" i="9"/>
  <c r="UVF119" i="9"/>
  <c r="UVE119" i="9"/>
  <c r="UVD119" i="9"/>
  <c r="UVC119" i="9"/>
  <c r="UVB119" i="9"/>
  <c r="UVA119" i="9"/>
  <c r="UUZ119" i="9"/>
  <c r="UUY119" i="9"/>
  <c r="UUX119" i="9"/>
  <c r="UUW119" i="9"/>
  <c r="UUV119" i="9"/>
  <c r="UUU119" i="9"/>
  <c r="UUT119" i="9"/>
  <c r="UUS119" i="9"/>
  <c r="UUR119" i="9"/>
  <c r="UUQ119" i="9"/>
  <c r="UUP119" i="9"/>
  <c r="UUO119" i="9"/>
  <c r="UUN119" i="9"/>
  <c r="UUM119" i="9"/>
  <c r="UUL119" i="9"/>
  <c r="UUK119" i="9"/>
  <c r="UUJ119" i="9"/>
  <c r="UUI119" i="9"/>
  <c r="UUH119" i="9"/>
  <c r="UUG119" i="9"/>
  <c r="UUF119" i="9"/>
  <c r="UUE119" i="9"/>
  <c r="UUD119" i="9"/>
  <c r="UUC119" i="9"/>
  <c r="UUB119" i="9"/>
  <c r="UUA119" i="9"/>
  <c r="UTZ119" i="9"/>
  <c r="UTY119" i="9"/>
  <c r="UTX119" i="9"/>
  <c r="UTW119" i="9"/>
  <c r="UTV119" i="9"/>
  <c r="UTU119" i="9"/>
  <c r="UTT119" i="9"/>
  <c r="UTS119" i="9"/>
  <c r="UTR119" i="9"/>
  <c r="UTQ119" i="9"/>
  <c r="UTP119" i="9"/>
  <c r="UTO119" i="9"/>
  <c r="UTN119" i="9"/>
  <c r="UTM119" i="9"/>
  <c r="UTL119" i="9"/>
  <c r="UTK119" i="9"/>
  <c r="UTJ119" i="9"/>
  <c r="UTI119" i="9"/>
  <c r="UTH119" i="9"/>
  <c r="UTG119" i="9"/>
  <c r="UTF119" i="9"/>
  <c r="UTE119" i="9"/>
  <c r="UTD119" i="9"/>
  <c r="UTC119" i="9"/>
  <c r="UTB119" i="9"/>
  <c r="UTA119" i="9"/>
  <c r="USZ119" i="9"/>
  <c r="USY119" i="9"/>
  <c r="USX119" i="9"/>
  <c r="USW119" i="9"/>
  <c r="USV119" i="9"/>
  <c r="USU119" i="9"/>
  <c r="UST119" i="9"/>
  <c r="USS119" i="9"/>
  <c r="USR119" i="9"/>
  <c r="USQ119" i="9"/>
  <c r="USP119" i="9"/>
  <c r="USO119" i="9"/>
  <c r="USN119" i="9"/>
  <c r="USM119" i="9"/>
  <c r="USL119" i="9"/>
  <c r="USK119" i="9"/>
  <c r="USJ119" i="9"/>
  <c r="USI119" i="9"/>
  <c r="USH119" i="9"/>
  <c r="USG119" i="9"/>
  <c r="USF119" i="9"/>
  <c r="USE119" i="9"/>
  <c r="USD119" i="9"/>
  <c r="USC119" i="9"/>
  <c r="USB119" i="9"/>
  <c r="USA119" i="9"/>
  <c r="URZ119" i="9"/>
  <c r="URY119" i="9"/>
  <c r="URX119" i="9"/>
  <c r="URW119" i="9"/>
  <c r="URV119" i="9"/>
  <c r="URU119" i="9"/>
  <c r="URT119" i="9"/>
  <c r="URS119" i="9"/>
  <c r="URR119" i="9"/>
  <c r="URQ119" i="9"/>
  <c r="URP119" i="9"/>
  <c r="URO119" i="9"/>
  <c r="URN119" i="9"/>
  <c r="URM119" i="9"/>
  <c r="URL119" i="9"/>
  <c r="URK119" i="9"/>
  <c r="URJ119" i="9"/>
  <c r="URI119" i="9"/>
  <c r="URH119" i="9"/>
  <c r="URG119" i="9"/>
  <c r="URF119" i="9"/>
  <c r="URE119" i="9"/>
  <c r="URD119" i="9"/>
  <c r="URC119" i="9"/>
  <c r="URB119" i="9"/>
  <c r="URA119" i="9"/>
  <c r="UQZ119" i="9"/>
  <c r="UQY119" i="9"/>
  <c r="UQX119" i="9"/>
  <c r="UQW119" i="9"/>
  <c r="UQV119" i="9"/>
  <c r="UQU119" i="9"/>
  <c r="UQT119" i="9"/>
  <c r="UQS119" i="9"/>
  <c r="UQR119" i="9"/>
  <c r="UQQ119" i="9"/>
  <c r="UQP119" i="9"/>
  <c r="UQO119" i="9"/>
  <c r="UQN119" i="9"/>
  <c r="UQM119" i="9"/>
  <c r="UQL119" i="9"/>
  <c r="UQK119" i="9"/>
  <c r="UQJ119" i="9"/>
  <c r="UQI119" i="9"/>
  <c r="UQH119" i="9"/>
  <c r="UQG119" i="9"/>
  <c r="UQF119" i="9"/>
  <c r="UQE119" i="9"/>
  <c r="UQD119" i="9"/>
  <c r="UQC119" i="9"/>
  <c r="UQB119" i="9"/>
  <c r="UQA119" i="9"/>
  <c r="UPZ119" i="9"/>
  <c r="UPY119" i="9"/>
  <c r="UPX119" i="9"/>
  <c r="UPW119" i="9"/>
  <c r="UPV119" i="9"/>
  <c r="UPU119" i="9"/>
  <c r="UPT119" i="9"/>
  <c r="UPS119" i="9"/>
  <c r="UPR119" i="9"/>
  <c r="UPQ119" i="9"/>
  <c r="UPP119" i="9"/>
  <c r="UPO119" i="9"/>
  <c r="UPN119" i="9"/>
  <c r="UPM119" i="9"/>
  <c r="UPL119" i="9"/>
  <c r="UPK119" i="9"/>
  <c r="UPJ119" i="9"/>
  <c r="UPI119" i="9"/>
  <c r="UPH119" i="9"/>
  <c r="UPG119" i="9"/>
  <c r="UPF119" i="9"/>
  <c r="UPE119" i="9"/>
  <c r="UPD119" i="9"/>
  <c r="UPC119" i="9"/>
  <c r="UPB119" i="9"/>
  <c r="UPA119" i="9"/>
  <c r="UOZ119" i="9"/>
  <c r="UOY119" i="9"/>
  <c r="UOX119" i="9"/>
  <c r="UOW119" i="9"/>
  <c r="UOV119" i="9"/>
  <c r="UOU119" i="9"/>
  <c r="UOT119" i="9"/>
  <c r="UOS119" i="9"/>
  <c r="UOR119" i="9"/>
  <c r="UOQ119" i="9"/>
  <c r="UOP119" i="9"/>
  <c r="UOO119" i="9"/>
  <c r="UON119" i="9"/>
  <c r="UOM119" i="9"/>
  <c r="UOL119" i="9"/>
  <c r="UOK119" i="9"/>
  <c r="UOJ119" i="9"/>
  <c r="UOI119" i="9"/>
  <c r="UOH119" i="9"/>
  <c r="UOG119" i="9"/>
  <c r="UOF119" i="9"/>
  <c r="UOE119" i="9"/>
  <c r="UOD119" i="9"/>
  <c r="UOC119" i="9"/>
  <c r="UOB119" i="9"/>
  <c r="UOA119" i="9"/>
  <c r="UNZ119" i="9"/>
  <c r="UNY119" i="9"/>
  <c r="UNX119" i="9"/>
  <c r="UNW119" i="9"/>
  <c r="UNV119" i="9"/>
  <c r="UNU119" i="9"/>
  <c r="UNT119" i="9"/>
  <c r="UNS119" i="9"/>
  <c r="UNR119" i="9"/>
  <c r="UNQ119" i="9"/>
  <c r="UNP119" i="9"/>
  <c r="UNO119" i="9"/>
  <c r="UNN119" i="9"/>
  <c r="UNM119" i="9"/>
  <c r="UNL119" i="9"/>
  <c r="UNK119" i="9"/>
  <c r="UNJ119" i="9"/>
  <c r="UNI119" i="9"/>
  <c r="UNH119" i="9"/>
  <c r="UNG119" i="9"/>
  <c r="UNF119" i="9"/>
  <c r="UNE119" i="9"/>
  <c r="UND119" i="9"/>
  <c r="UNC119" i="9"/>
  <c r="UNB119" i="9"/>
  <c r="UNA119" i="9"/>
  <c r="UMZ119" i="9"/>
  <c r="UMY119" i="9"/>
  <c r="UMX119" i="9"/>
  <c r="UMW119" i="9"/>
  <c r="UMV119" i="9"/>
  <c r="UMU119" i="9"/>
  <c r="UMT119" i="9"/>
  <c r="UMS119" i="9"/>
  <c r="UMR119" i="9"/>
  <c r="UMQ119" i="9"/>
  <c r="UMP119" i="9"/>
  <c r="UMO119" i="9"/>
  <c r="UMN119" i="9"/>
  <c r="UMM119" i="9"/>
  <c r="UML119" i="9"/>
  <c r="UMK119" i="9"/>
  <c r="UMJ119" i="9"/>
  <c r="UMI119" i="9"/>
  <c r="UMH119" i="9"/>
  <c r="UMG119" i="9"/>
  <c r="UMF119" i="9"/>
  <c r="UME119" i="9"/>
  <c r="UMD119" i="9"/>
  <c r="UMC119" i="9"/>
  <c r="UMB119" i="9"/>
  <c r="UMA119" i="9"/>
  <c r="ULZ119" i="9"/>
  <c r="ULY119" i="9"/>
  <c r="ULX119" i="9"/>
  <c r="ULW119" i="9"/>
  <c r="ULV119" i="9"/>
  <c r="ULU119" i="9"/>
  <c r="ULT119" i="9"/>
  <c r="ULS119" i="9"/>
  <c r="ULR119" i="9"/>
  <c r="ULQ119" i="9"/>
  <c r="ULP119" i="9"/>
  <c r="ULO119" i="9"/>
  <c r="ULN119" i="9"/>
  <c r="ULM119" i="9"/>
  <c r="ULL119" i="9"/>
  <c r="ULK119" i="9"/>
  <c r="ULJ119" i="9"/>
  <c r="ULI119" i="9"/>
  <c r="ULH119" i="9"/>
  <c r="ULG119" i="9"/>
  <c r="ULF119" i="9"/>
  <c r="ULE119" i="9"/>
  <c r="ULD119" i="9"/>
  <c r="ULC119" i="9"/>
  <c r="ULB119" i="9"/>
  <c r="ULA119" i="9"/>
  <c r="UKZ119" i="9"/>
  <c r="UKY119" i="9"/>
  <c r="UKX119" i="9"/>
  <c r="UKW119" i="9"/>
  <c r="UKV119" i="9"/>
  <c r="UKU119" i="9"/>
  <c r="UKT119" i="9"/>
  <c r="UKS119" i="9"/>
  <c r="UKR119" i="9"/>
  <c r="UKQ119" i="9"/>
  <c r="UKP119" i="9"/>
  <c r="UKO119" i="9"/>
  <c r="UKN119" i="9"/>
  <c r="UKM119" i="9"/>
  <c r="UKL119" i="9"/>
  <c r="UKK119" i="9"/>
  <c r="UKJ119" i="9"/>
  <c r="UKI119" i="9"/>
  <c r="UKH119" i="9"/>
  <c r="UKG119" i="9"/>
  <c r="UKF119" i="9"/>
  <c r="UKE119" i="9"/>
  <c r="UKD119" i="9"/>
  <c r="UKC119" i="9"/>
  <c r="UKB119" i="9"/>
  <c r="UKA119" i="9"/>
  <c r="UJZ119" i="9"/>
  <c r="UJY119" i="9"/>
  <c r="UJX119" i="9"/>
  <c r="UJW119" i="9"/>
  <c r="UJV119" i="9"/>
  <c r="UJU119" i="9"/>
  <c r="UJT119" i="9"/>
  <c r="UJS119" i="9"/>
  <c r="UJR119" i="9"/>
  <c r="UJQ119" i="9"/>
  <c r="UJP119" i="9"/>
  <c r="UJO119" i="9"/>
  <c r="UJN119" i="9"/>
  <c r="UJM119" i="9"/>
  <c r="UJL119" i="9"/>
  <c r="UJK119" i="9"/>
  <c r="UJJ119" i="9"/>
  <c r="UJI119" i="9"/>
  <c r="UJH119" i="9"/>
  <c r="UJG119" i="9"/>
  <c r="UJF119" i="9"/>
  <c r="UJE119" i="9"/>
  <c r="UJD119" i="9"/>
  <c r="UJC119" i="9"/>
  <c r="UJB119" i="9"/>
  <c r="UJA119" i="9"/>
  <c r="UIZ119" i="9"/>
  <c r="UIY119" i="9"/>
  <c r="UIX119" i="9"/>
  <c r="UIW119" i="9"/>
  <c r="UIV119" i="9"/>
  <c r="UIU119" i="9"/>
  <c r="UIT119" i="9"/>
  <c r="UIS119" i="9"/>
  <c r="UIR119" i="9"/>
  <c r="UIQ119" i="9"/>
  <c r="UIP119" i="9"/>
  <c r="UIO119" i="9"/>
  <c r="UIN119" i="9"/>
  <c r="UIM119" i="9"/>
  <c r="UIL119" i="9"/>
  <c r="UIK119" i="9"/>
  <c r="UIJ119" i="9"/>
  <c r="UII119" i="9"/>
  <c r="UIH119" i="9"/>
  <c r="UIG119" i="9"/>
  <c r="UIF119" i="9"/>
  <c r="UIE119" i="9"/>
  <c r="UID119" i="9"/>
  <c r="UIC119" i="9"/>
  <c r="UIB119" i="9"/>
  <c r="UIA119" i="9"/>
  <c r="UHZ119" i="9"/>
  <c r="UHY119" i="9"/>
  <c r="UHX119" i="9"/>
  <c r="UHW119" i="9"/>
  <c r="UHV119" i="9"/>
  <c r="UHU119" i="9"/>
  <c r="UHT119" i="9"/>
  <c r="UHS119" i="9"/>
  <c r="UHR119" i="9"/>
  <c r="UHQ119" i="9"/>
  <c r="UHP119" i="9"/>
  <c r="UHO119" i="9"/>
  <c r="UHN119" i="9"/>
  <c r="UHM119" i="9"/>
  <c r="UHL119" i="9"/>
  <c r="UHK119" i="9"/>
  <c r="UHJ119" i="9"/>
  <c r="UHI119" i="9"/>
  <c r="UHH119" i="9"/>
  <c r="UHG119" i="9"/>
  <c r="UHF119" i="9"/>
  <c r="UHE119" i="9"/>
  <c r="UHD119" i="9"/>
  <c r="UHC119" i="9"/>
  <c r="UHB119" i="9"/>
  <c r="UHA119" i="9"/>
  <c r="UGZ119" i="9"/>
  <c r="UGY119" i="9"/>
  <c r="UGX119" i="9"/>
  <c r="UGW119" i="9"/>
  <c r="UGV119" i="9"/>
  <c r="UGU119" i="9"/>
  <c r="UGT119" i="9"/>
  <c r="UGS119" i="9"/>
  <c r="UGR119" i="9"/>
  <c r="UGQ119" i="9"/>
  <c r="UGP119" i="9"/>
  <c r="UGO119" i="9"/>
  <c r="UGN119" i="9"/>
  <c r="UGM119" i="9"/>
  <c r="UGL119" i="9"/>
  <c r="UGK119" i="9"/>
  <c r="UGJ119" i="9"/>
  <c r="UGI119" i="9"/>
  <c r="UGH119" i="9"/>
  <c r="UGG119" i="9"/>
  <c r="UGF119" i="9"/>
  <c r="UGE119" i="9"/>
  <c r="UGD119" i="9"/>
  <c r="UGC119" i="9"/>
  <c r="UGB119" i="9"/>
  <c r="UGA119" i="9"/>
  <c r="UFZ119" i="9"/>
  <c r="UFY119" i="9"/>
  <c r="UFX119" i="9"/>
  <c r="UFW119" i="9"/>
  <c r="UFV119" i="9"/>
  <c r="UFU119" i="9"/>
  <c r="UFT119" i="9"/>
  <c r="UFS119" i="9"/>
  <c r="UFR119" i="9"/>
  <c r="UFQ119" i="9"/>
  <c r="UFP119" i="9"/>
  <c r="UFO119" i="9"/>
  <c r="UFN119" i="9"/>
  <c r="UFM119" i="9"/>
  <c r="UFL119" i="9"/>
  <c r="UFK119" i="9"/>
  <c r="UFJ119" i="9"/>
  <c r="UFI119" i="9"/>
  <c r="UFH119" i="9"/>
  <c r="UFG119" i="9"/>
  <c r="UFF119" i="9"/>
  <c r="UFE119" i="9"/>
  <c r="UFD119" i="9"/>
  <c r="UFC119" i="9"/>
  <c r="UFB119" i="9"/>
  <c r="UFA119" i="9"/>
  <c r="UEZ119" i="9"/>
  <c r="UEY119" i="9"/>
  <c r="UEX119" i="9"/>
  <c r="UEW119" i="9"/>
  <c r="UEV119" i="9"/>
  <c r="UEU119" i="9"/>
  <c r="UET119" i="9"/>
  <c r="UES119" i="9"/>
  <c r="UER119" i="9"/>
  <c r="UEQ119" i="9"/>
  <c r="UEP119" i="9"/>
  <c r="UEO119" i="9"/>
  <c r="UEN119" i="9"/>
  <c r="UEM119" i="9"/>
  <c r="UEL119" i="9"/>
  <c r="UEK119" i="9"/>
  <c r="UEJ119" i="9"/>
  <c r="UEI119" i="9"/>
  <c r="UEH119" i="9"/>
  <c r="UEG119" i="9"/>
  <c r="UEF119" i="9"/>
  <c r="UEE119" i="9"/>
  <c r="UED119" i="9"/>
  <c r="UEC119" i="9"/>
  <c r="UEB119" i="9"/>
  <c r="UEA119" i="9"/>
  <c r="UDZ119" i="9"/>
  <c r="UDY119" i="9"/>
  <c r="UDX119" i="9"/>
  <c r="UDW119" i="9"/>
  <c r="UDV119" i="9"/>
  <c r="UDU119" i="9"/>
  <c r="UDT119" i="9"/>
  <c r="UDS119" i="9"/>
  <c r="UDR119" i="9"/>
  <c r="UDQ119" i="9"/>
  <c r="UDP119" i="9"/>
  <c r="UDO119" i="9"/>
  <c r="UDN119" i="9"/>
  <c r="UDM119" i="9"/>
  <c r="UDL119" i="9"/>
  <c r="UDK119" i="9"/>
  <c r="UDJ119" i="9"/>
  <c r="UDI119" i="9"/>
  <c r="UDH119" i="9"/>
  <c r="UDG119" i="9"/>
  <c r="UDF119" i="9"/>
  <c r="UDE119" i="9"/>
  <c r="UDD119" i="9"/>
  <c r="UDC119" i="9"/>
  <c r="UDB119" i="9"/>
  <c r="UDA119" i="9"/>
  <c r="UCZ119" i="9"/>
  <c r="UCY119" i="9"/>
  <c r="UCX119" i="9"/>
  <c r="UCW119" i="9"/>
  <c r="UCV119" i="9"/>
  <c r="UCU119" i="9"/>
  <c r="UCT119" i="9"/>
  <c r="UCS119" i="9"/>
  <c r="UCR119" i="9"/>
  <c r="UCQ119" i="9"/>
  <c r="UCP119" i="9"/>
  <c r="UCO119" i="9"/>
  <c r="UCN119" i="9"/>
  <c r="UCM119" i="9"/>
  <c r="UCL119" i="9"/>
  <c r="UCK119" i="9"/>
  <c r="UCJ119" i="9"/>
  <c r="UCI119" i="9"/>
  <c r="UCH119" i="9"/>
  <c r="UCG119" i="9"/>
  <c r="UCF119" i="9"/>
  <c r="UCE119" i="9"/>
  <c r="UCD119" i="9"/>
  <c r="UCC119" i="9"/>
  <c r="UCB119" i="9"/>
  <c r="UCA119" i="9"/>
  <c r="UBZ119" i="9"/>
  <c r="UBY119" i="9"/>
  <c r="UBX119" i="9"/>
  <c r="UBW119" i="9"/>
  <c r="UBV119" i="9"/>
  <c r="UBU119" i="9"/>
  <c r="UBT119" i="9"/>
  <c r="UBS119" i="9"/>
  <c r="UBR119" i="9"/>
  <c r="UBQ119" i="9"/>
  <c r="UBP119" i="9"/>
  <c r="UBO119" i="9"/>
  <c r="UBN119" i="9"/>
  <c r="UBM119" i="9"/>
  <c r="UBL119" i="9"/>
  <c r="UBK119" i="9"/>
  <c r="UBJ119" i="9"/>
  <c r="UBI119" i="9"/>
  <c r="UBH119" i="9"/>
  <c r="UBG119" i="9"/>
  <c r="UBF119" i="9"/>
  <c r="UBE119" i="9"/>
  <c r="UBD119" i="9"/>
  <c r="UBC119" i="9"/>
  <c r="UBB119" i="9"/>
  <c r="UBA119" i="9"/>
  <c r="UAZ119" i="9"/>
  <c r="UAY119" i="9"/>
  <c r="UAX119" i="9"/>
  <c r="UAW119" i="9"/>
  <c r="UAV119" i="9"/>
  <c r="UAU119" i="9"/>
  <c r="UAT119" i="9"/>
  <c r="UAS119" i="9"/>
  <c r="UAR119" i="9"/>
  <c r="UAQ119" i="9"/>
  <c r="UAP119" i="9"/>
  <c r="UAO119" i="9"/>
  <c r="UAN119" i="9"/>
  <c r="UAM119" i="9"/>
  <c r="UAL119" i="9"/>
  <c r="UAK119" i="9"/>
  <c r="UAJ119" i="9"/>
  <c r="UAI119" i="9"/>
  <c r="UAH119" i="9"/>
  <c r="UAG119" i="9"/>
  <c r="UAF119" i="9"/>
  <c r="UAE119" i="9"/>
  <c r="UAD119" i="9"/>
  <c r="UAC119" i="9"/>
  <c r="UAB119" i="9"/>
  <c r="UAA119" i="9"/>
  <c r="TZZ119" i="9"/>
  <c r="TZY119" i="9"/>
  <c r="TZX119" i="9"/>
  <c r="TZW119" i="9"/>
  <c r="TZV119" i="9"/>
  <c r="TZU119" i="9"/>
  <c r="TZT119" i="9"/>
  <c r="TZS119" i="9"/>
  <c r="TZR119" i="9"/>
  <c r="TZQ119" i="9"/>
  <c r="TZP119" i="9"/>
  <c r="TZO119" i="9"/>
  <c r="TZN119" i="9"/>
  <c r="TZM119" i="9"/>
  <c r="TZL119" i="9"/>
  <c r="TZK119" i="9"/>
  <c r="TZJ119" i="9"/>
  <c r="TZI119" i="9"/>
  <c r="TZH119" i="9"/>
  <c r="TZG119" i="9"/>
  <c r="TZF119" i="9"/>
  <c r="TZE119" i="9"/>
  <c r="TZD119" i="9"/>
  <c r="TZC119" i="9"/>
  <c r="TZB119" i="9"/>
  <c r="TZA119" i="9"/>
  <c r="TYZ119" i="9"/>
  <c r="TYY119" i="9"/>
  <c r="TYX119" i="9"/>
  <c r="TYW119" i="9"/>
  <c r="TYV119" i="9"/>
  <c r="TYU119" i="9"/>
  <c r="TYT119" i="9"/>
  <c r="TYS119" i="9"/>
  <c r="TYR119" i="9"/>
  <c r="TYQ119" i="9"/>
  <c r="TYP119" i="9"/>
  <c r="TYO119" i="9"/>
  <c r="TYN119" i="9"/>
  <c r="TYM119" i="9"/>
  <c r="TYL119" i="9"/>
  <c r="TYK119" i="9"/>
  <c r="TYJ119" i="9"/>
  <c r="TYI119" i="9"/>
  <c r="TYH119" i="9"/>
  <c r="TYG119" i="9"/>
  <c r="TYF119" i="9"/>
  <c r="TYE119" i="9"/>
  <c r="TYD119" i="9"/>
  <c r="TYC119" i="9"/>
  <c r="TYB119" i="9"/>
  <c r="TYA119" i="9"/>
  <c r="TXZ119" i="9"/>
  <c r="TXY119" i="9"/>
  <c r="TXX119" i="9"/>
  <c r="TXW119" i="9"/>
  <c r="TXV119" i="9"/>
  <c r="TXU119" i="9"/>
  <c r="TXT119" i="9"/>
  <c r="TXS119" i="9"/>
  <c r="TXR119" i="9"/>
  <c r="TXQ119" i="9"/>
  <c r="TXP119" i="9"/>
  <c r="TXO119" i="9"/>
  <c r="TXN119" i="9"/>
  <c r="TXM119" i="9"/>
  <c r="TXL119" i="9"/>
  <c r="TXK119" i="9"/>
  <c r="TXJ119" i="9"/>
  <c r="TXI119" i="9"/>
  <c r="TXH119" i="9"/>
  <c r="TXG119" i="9"/>
  <c r="TXF119" i="9"/>
  <c r="TXE119" i="9"/>
  <c r="TXD119" i="9"/>
  <c r="TXC119" i="9"/>
  <c r="TXB119" i="9"/>
  <c r="TXA119" i="9"/>
  <c r="TWZ119" i="9"/>
  <c r="TWY119" i="9"/>
  <c r="TWX119" i="9"/>
  <c r="TWW119" i="9"/>
  <c r="TWV119" i="9"/>
  <c r="TWU119" i="9"/>
  <c r="TWT119" i="9"/>
  <c r="TWS119" i="9"/>
  <c r="TWR119" i="9"/>
  <c r="TWQ119" i="9"/>
  <c r="TWP119" i="9"/>
  <c r="TWO119" i="9"/>
  <c r="TWN119" i="9"/>
  <c r="TWM119" i="9"/>
  <c r="TWL119" i="9"/>
  <c r="TWK119" i="9"/>
  <c r="TWJ119" i="9"/>
  <c r="TWI119" i="9"/>
  <c r="TWH119" i="9"/>
  <c r="TWG119" i="9"/>
  <c r="TWF119" i="9"/>
  <c r="TWE119" i="9"/>
  <c r="TWD119" i="9"/>
  <c r="TWC119" i="9"/>
  <c r="TWB119" i="9"/>
  <c r="TWA119" i="9"/>
  <c r="TVZ119" i="9"/>
  <c r="TVY119" i="9"/>
  <c r="TVX119" i="9"/>
  <c r="TVW119" i="9"/>
  <c r="TVV119" i="9"/>
  <c r="TVU119" i="9"/>
  <c r="TVT119" i="9"/>
  <c r="TVS119" i="9"/>
  <c r="TVR119" i="9"/>
  <c r="TVQ119" i="9"/>
  <c r="TVP119" i="9"/>
  <c r="TVO119" i="9"/>
  <c r="TVN119" i="9"/>
  <c r="TVM119" i="9"/>
  <c r="TVL119" i="9"/>
  <c r="TVK119" i="9"/>
  <c r="TVJ119" i="9"/>
  <c r="TVI119" i="9"/>
  <c r="TVH119" i="9"/>
  <c r="TVG119" i="9"/>
  <c r="TVF119" i="9"/>
  <c r="TVE119" i="9"/>
  <c r="TVD119" i="9"/>
  <c r="TVC119" i="9"/>
  <c r="TVB119" i="9"/>
  <c r="TVA119" i="9"/>
  <c r="TUZ119" i="9"/>
  <c r="TUY119" i="9"/>
  <c r="TUX119" i="9"/>
  <c r="TUW119" i="9"/>
  <c r="TUV119" i="9"/>
  <c r="TUU119" i="9"/>
  <c r="TUT119" i="9"/>
  <c r="TUS119" i="9"/>
  <c r="TUR119" i="9"/>
  <c r="TUQ119" i="9"/>
  <c r="TUP119" i="9"/>
  <c r="TUO119" i="9"/>
  <c r="TUN119" i="9"/>
  <c r="TUM119" i="9"/>
  <c r="TUL119" i="9"/>
  <c r="TUK119" i="9"/>
  <c r="TUJ119" i="9"/>
  <c r="TUI119" i="9"/>
  <c r="TUH119" i="9"/>
  <c r="TUG119" i="9"/>
  <c r="TUF119" i="9"/>
  <c r="TUE119" i="9"/>
  <c r="TUD119" i="9"/>
  <c r="TUC119" i="9"/>
  <c r="TUB119" i="9"/>
  <c r="TUA119" i="9"/>
  <c r="TTZ119" i="9"/>
  <c r="TTY119" i="9"/>
  <c r="TTX119" i="9"/>
  <c r="TTW119" i="9"/>
  <c r="TTV119" i="9"/>
  <c r="TTU119" i="9"/>
  <c r="TTT119" i="9"/>
  <c r="TTS119" i="9"/>
  <c r="TTR119" i="9"/>
  <c r="TTQ119" i="9"/>
  <c r="TTP119" i="9"/>
  <c r="TTO119" i="9"/>
  <c r="TTN119" i="9"/>
  <c r="TTM119" i="9"/>
  <c r="TTL119" i="9"/>
  <c r="TTK119" i="9"/>
  <c r="TTJ119" i="9"/>
  <c r="TTI119" i="9"/>
  <c r="TTH119" i="9"/>
  <c r="TTG119" i="9"/>
  <c r="TTF119" i="9"/>
  <c r="TTE119" i="9"/>
  <c r="TTD119" i="9"/>
  <c r="TTC119" i="9"/>
  <c r="TTB119" i="9"/>
  <c r="TTA119" i="9"/>
  <c r="TSZ119" i="9"/>
  <c r="TSY119" i="9"/>
  <c r="TSX119" i="9"/>
  <c r="TSW119" i="9"/>
  <c r="TSV119" i="9"/>
  <c r="TSU119" i="9"/>
  <c r="TST119" i="9"/>
  <c r="TSS119" i="9"/>
  <c r="TSR119" i="9"/>
  <c r="TSQ119" i="9"/>
  <c r="TSP119" i="9"/>
  <c r="TSO119" i="9"/>
  <c r="TSN119" i="9"/>
  <c r="TSM119" i="9"/>
  <c r="TSL119" i="9"/>
  <c r="TSK119" i="9"/>
  <c r="TSJ119" i="9"/>
  <c r="TSI119" i="9"/>
  <c r="TSH119" i="9"/>
  <c r="TSG119" i="9"/>
  <c r="TSF119" i="9"/>
  <c r="TSE119" i="9"/>
  <c r="TSD119" i="9"/>
  <c r="TSC119" i="9"/>
  <c r="TSB119" i="9"/>
  <c r="TSA119" i="9"/>
  <c r="TRZ119" i="9"/>
  <c r="TRY119" i="9"/>
  <c r="TRX119" i="9"/>
  <c r="TRW119" i="9"/>
  <c r="TRV119" i="9"/>
  <c r="TRU119" i="9"/>
  <c r="TRT119" i="9"/>
  <c r="TRS119" i="9"/>
  <c r="TRR119" i="9"/>
  <c r="TRQ119" i="9"/>
  <c r="TRP119" i="9"/>
  <c r="TRO119" i="9"/>
  <c r="TRN119" i="9"/>
  <c r="TRM119" i="9"/>
  <c r="TRL119" i="9"/>
  <c r="TRK119" i="9"/>
  <c r="TRJ119" i="9"/>
  <c r="TRI119" i="9"/>
  <c r="TRH119" i="9"/>
  <c r="TRG119" i="9"/>
  <c r="TRF119" i="9"/>
  <c r="TRE119" i="9"/>
  <c r="TRD119" i="9"/>
  <c r="TRC119" i="9"/>
  <c r="TRB119" i="9"/>
  <c r="TRA119" i="9"/>
  <c r="TQZ119" i="9"/>
  <c r="TQY119" i="9"/>
  <c r="TQX119" i="9"/>
  <c r="TQW119" i="9"/>
  <c r="TQV119" i="9"/>
  <c r="TQU119" i="9"/>
  <c r="TQT119" i="9"/>
  <c r="TQS119" i="9"/>
  <c r="TQR119" i="9"/>
  <c r="TQQ119" i="9"/>
  <c r="TQP119" i="9"/>
  <c r="TQO119" i="9"/>
  <c r="TQN119" i="9"/>
  <c r="TQM119" i="9"/>
  <c r="TQL119" i="9"/>
  <c r="TQK119" i="9"/>
  <c r="TQJ119" i="9"/>
  <c r="TQI119" i="9"/>
  <c r="TQH119" i="9"/>
  <c r="TQG119" i="9"/>
  <c r="TQF119" i="9"/>
  <c r="TQE119" i="9"/>
  <c r="TQD119" i="9"/>
  <c r="TQC119" i="9"/>
  <c r="TQB119" i="9"/>
  <c r="TQA119" i="9"/>
  <c r="TPZ119" i="9"/>
  <c r="TPY119" i="9"/>
  <c r="TPX119" i="9"/>
  <c r="TPW119" i="9"/>
  <c r="TPV119" i="9"/>
  <c r="TPU119" i="9"/>
  <c r="TPT119" i="9"/>
  <c r="TPS119" i="9"/>
  <c r="TPR119" i="9"/>
  <c r="TPQ119" i="9"/>
  <c r="TPP119" i="9"/>
  <c r="TPO119" i="9"/>
  <c r="TPN119" i="9"/>
  <c r="TPM119" i="9"/>
  <c r="TPL119" i="9"/>
  <c r="TPK119" i="9"/>
  <c r="TPJ119" i="9"/>
  <c r="TPI119" i="9"/>
  <c r="TPH119" i="9"/>
  <c r="TPG119" i="9"/>
  <c r="TPF119" i="9"/>
  <c r="TPE119" i="9"/>
  <c r="TPD119" i="9"/>
  <c r="TPC119" i="9"/>
  <c r="TPB119" i="9"/>
  <c r="TPA119" i="9"/>
  <c r="TOZ119" i="9"/>
  <c r="TOY119" i="9"/>
  <c r="TOX119" i="9"/>
  <c r="TOW119" i="9"/>
  <c r="TOV119" i="9"/>
  <c r="TOU119" i="9"/>
  <c r="TOT119" i="9"/>
  <c r="TOS119" i="9"/>
  <c r="TOR119" i="9"/>
  <c r="TOQ119" i="9"/>
  <c r="TOP119" i="9"/>
  <c r="TOO119" i="9"/>
  <c r="TON119" i="9"/>
  <c r="TOM119" i="9"/>
  <c r="TOL119" i="9"/>
  <c r="TOK119" i="9"/>
  <c r="TOJ119" i="9"/>
  <c r="TOI119" i="9"/>
  <c r="TOH119" i="9"/>
  <c r="TOG119" i="9"/>
  <c r="TOF119" i="9"/>
  <c r="TOE119" i="9"/>
  <c r="TOD119" i="9"/>
  <c r="TOC119" i="9"/>
  <c r="TOB119" i="9"/>
  <c r="TOA119" i="9"/>
  <c r="TNZ119" i="9"/>
  <c r="TNY119" i="9"/>
  <c r="TNX119" i="9"/>
  <c r="TNW119" i="9"/>
  <c r="TNV119" i="9"/>
  <c r="TNU119" i="9"/>
  <c r="TNT119" i="9"/>
  <c r="TNS119" i="9"/>
  <c r="TNR119" i="9"/>
  <c r="TNQ119" i="9"/>
  <c r="TNP119" i="9"/>
  <c r="TNO119" i="9"/>
  <c r="TNN119" i="9"/>
  <c r="TNM119" i="9"/>
  <c r="TNL119" i="9"/>
  <c r="TNK119" i="9"/>
  <c r="TNJ119" i="9"/>
  <c r="TNI119" i="9"/>
  <c r="TNH119" i="9"/>
  <c r="TNG119" i="9"/>
  <c r="TNF119" i="9"/>
  <c r="TNE119" i="9"/>
  <c r="TND119" i="9"/>
  <c r="TNC119" i="9"/>
  <c r="TNB119" i="9"/>
  <c r="TNA119" i="9"/>
  <c r="TMZ119" i="9"/>
  <c r="TMY119" i="9"/>
  <c r="TMX119" i="9"/>
  <c r="TMW119" i="9"/>
  <c r="TMV119" i="9"/>
  <c r="TMU119" i="9"/>
  <c r="TMT119" i="9"/>
  <c r="TMS119" i="9"/>
  <c r="TMR119" i="9"/>
  <c r="TMQ119" i="9"/>
  <c r="TMP119" i="9"/>
  <c r="TMO119" i="9"/>
  <c r="TMN119" i="9"/>
  <c r="TMM119" i="9"/>
  <c r="TML119" i="9"/>
  <c r="TMK119" i="9"/>
  <c r="TMJ119" i="9"/>
  <c r="TMI119" i="9"/>
  <c r="TMH119" i="9"/>
  <c r="TMG119" i="9"/>
  <c r="TMF119" i="9"/>
  <c r="TME119" i="9"/>
  <c r="TMD119" i="9"/>
  <c r="TMC119" i="9"/>
  <c r="TMB119" i="9"/>
  <c r="TMA119" i="9"/>
  <c r="TLZ119" i="9"/>
  <c r="TLY119" i="9"/>
  <c r="TLX119" i="9"/>
  <c r="TLW119" i="9"/>
  <c r="TLV119" i="9"/>
  <c r="TLU119" i="9"/>
  <c r="TLT119" i="9"/>
  <c r="TLS119" i="9"/>
  <c r="TLR119" i="9"/>
  <c r="TLQ119" i="9"/>
  <c r="TLP119" i="9"/>
  <c r="TLO119" i="9"/>
  <c r="TLN119" i="9"/>
  <c r="TLM119" i="9"/>
  <c r="TLL119" i="9"/>
  <c r="TLK119" i="9"/>
  <c r="TLJ119" i="9"/>
  <c r="TLI119" i="9"/>
  <c r="TLH119" i="9"/>
  <c r="TLG119" i="9"/>
  <c r="TLF119" i="9"/>
  <c r="TLE119" i="9"/>
  <c r="TLD119" i="9"/>
  <c r="TLC119" i="9"/>
  <c r="TLB119" i="9"/>
  <c r="TLA119" i="9"/>
  <c r="TKZ119" i="9"/>
  <c r="TKY119" i="9"/>
  <c r="TKX119" i="9"/>
  <c r="TKW119" i="9"/>
  <c r="TKV119" i="9"/>
  <c r="TKU119" i="9"/>
  <c r="TKT119" i="9"/>
  <c r="TKS119" i="9"/>
  <c r="TKR119" i="9"/>
  <c r="TKQ119" i="9"/>
  <c r="TKP119" i="9"/>
  <c r="TKO119" i="9"/>
  <c r="TKN119" i="9"/>
  <c r="TKM119" i="9"/>
  <c r="TKL119" i="9"/>
  <c r="TKK119" i="9"/>
  <c r="TKJ119" i="9"/>
  <c r="TKI119" i="9"/>
  <c r="TKH119" i="9"/>
  <c r="TKG119" i="9"/>
  <c r="TKF119" i="9"/>
  <c r="TKE119" i="9"/>
  <c r="TKD119" i="9"/>
  <c r="TKC119" i="9"/>
  <c r="TKB119" i="9"/>
  <c r="TKA119" i="9"/>
  <c r="TJZ119" i="9"/>
  <c r="TJY119" i="9"/>
  <c r="TJX119" i="9"/>
  <c r="TJW119" i="9"/>
  <c r="TJV119" i="9"/>
  <c r="TJU119" i="9"/>
  <c r="TJT119" i="9"/>
  <c r="TJS119" i="9"/>
  <c r="TJR119" i="9"/>
  <c r="TJQ119" i="9"/>
  <c r="TJP119" i="9"/>
  <c r="TJO119" i="9"/>
  <c r="TJN119" i="9"/>
  <c r="TJM119" i="9"/>
  <c r="TJL119" i="9"/>
  <c r="TJK119" i="9"/>
  <c r="TJJ119" i="9"/>
  <c r="TJI119" i="9"/>
  <c r="TJH119" i="9"/>
  <c r="TJG119" i="9"/>
  <c r="TJF119" i="9"/>
  <c r="TJE119" i="9"/>
  <c r="TJD119" i="9"/>
  <c r="TJC119" i="9"/>
  <c r="TJB119" i="9"/>
  <c r="TJA119" i="9"/>
  <c r="TIZ119" i="9"/>
  <c r="TIY119" i="9"/>
  <c r="TIX119" i="9"/>
  <c r="TIW119" i="9"/>
  <c r="TIV119" i="9"/>
  <c r="TIU119" i="9"/>
  <c r="TIT119" i="9"/>
  <c r="TIS119" i="9"/>
  <c r="TIR119" i="9"/>
  <c r="TIQ119" i="9"/>
  <c r="TIP119" i="9"/>
  <c r="TIO119" i="9"/>
  <c r="TIN119" i="9"/>
  <c r="TIM119" i="9"/>
  <c r="TIL119" i="9"/>
  <c r="TIK119" i="9"/>
  <c r="TIJ119" i="9"/>
  <c r="TII119" i="9"/>
  <c r="TIH119" i="9"/>
  <c r="TIG119" i="9"/>
  <c r="TIF119" i="9"/>
  <c r="TIE119" i="9"/>
  <c r="TID119" i="9"/>
  <c r="TIC119" i="9"/>
  <c r="TIB119" i="9"/>
  <c r="TIA119" i="9"/>
  <c r="THZ119" i="9"/>
  <c r="THY119" i="9"/>
  <c r="THX119" i="9"/>
  <c r="THW119" i="9"/>
  <c r="THV119" i="9"/>
  <c r="THU119" i="9"/>
  <c r="THT119" i="9"/>
  <c r="THS119" i="9"/>
  <c r="THR119" i="9"/>
  <c r="THQ119" i="9"/>
  <c r="THP119" i="9"/>
  <c r="THO119" i="9"/>
  <c r="THN119" i="9"/>
  <c r="THM119" i="9"/>
  <c r="THL119" i="9"/>
  <c r="THK119" i="9"/>
  <c r="THJ119" i="9"/>
  <c r="THI119" i="9"/>
  <c r="THH119" i="9"/>
  <c r="THG119" i="9"/>
  <c r="THF119" i="9"/>
  <c r="THE119" i="9"/>
  <c r="THD119" i="9"/>
  <c r="THC119" i="9"/>
  <c r="THB119" i="9"/>
  <c r="THA119" i="9"/>
  <c r="TGZ119" i="9"/>
  <c r="TGY119" i="9"/>
  <c r="TGX119" i="9"/>
  <c r="TGW119" i="9"/>
  <c r="TGV119" i="9"/>
  <c r="TGU119" i="9"/>
  <c r="TGT119" i="9"/>
  <c r="TGS119" i="9"/>
  <c r="TGR119" i="9"/>
  <c r="TGQ119" i="9"/>
  <c r="TGP119" i="9"/>
  <c r="TGO119" i="9"/>
  <c r="TGN119" i="9"/>
  <c r="TGM119" i="9"/>
  <c r="TGL119" i="9"/>
  <c r="TGK119" i="9"/>
  <c r="TGJ119" i="9"/>
  <c r="TGI119" i="9"/>
  <c r="TGH119" i="9"/>
  <c r="TGG119" i="9"/>
  <c r="TGF119" i="9"/>
  <c r="TGE119" i="9"/>
  <c r="TGD119" i="9"/>
  <c r="TGC119" i="9"/>
  <c r="TGB119" i="9"/>
  <c r="TGA119" i="9"/>
  <c r="TFZ119" i="9"/>
  <c r="TFY119" i="9"/>
  <c r="TFX119" i="9"/>
  <c r="TFW119" i="9"/>
  <c r="TFV119" i="9"/>
  <c r="TFU119" i="9"/>
  <c r="TFT119" i="9"/>
  <c r="TFS119" i="9"/>
  <c r="TFR119" i="9"/>
  <c r="TFQ119" i="9"/>
  <c r="TFP119" i="9"/>
  <c r="TFO119" i="9"/>
  <c r="TFN119" i="9"/>
  <c r="TFM119" i="9"/>
  <c r="TFL119" i="9"/>
  <c r="TFK119" i="9"/>
  <c r="TFJ119" i="9"/>
  <c r="TFI119" i="9"/>
  <c r="TFH119" i="9"/>
  <c r="TFG119" i="9"/>
  <c r="TFF119" i="9"/>
  <c r="TFE119" i="9"/>
  <c r="TFD119" i="9"/>
  <c r="TFC119" i="9"/>
  <c r="TFB119" i="9"/>
  <c r="TFA119" i="9"/>
  <c r="TEZ119" i="9"/>
  <c r="TEY119" i="9"/>
  <c r="TEX119" i="9"/>
  <c r="TEW119" i="9"/>
  <c r="TEV119" i="9"/>
  <c r="TEU119" i="9"/>
  <c r="TET119" i="9"/>
  <c r="TES119" i="9"/>
  <c r="TER119" i="9"/>
  <c r="TEQ119" i="9"/>
  <c r="TEP119" i="9"/>
  <c r="TEO119" i="9"/>
  <c r="TEN119" i="9"/>
  <c r="TEM119" i="9"/>
  <c r="TEL119" i="9"/>
  <c r="TEK119" i="9"/>
  <c r="TEJ119" i="9"/>
  <c r="TEI119" i="9"/>
  <c r="TEH119" i="9"/>
  <c r="TEG119" i="9"/>
  <c r="TEF119" i="9"/>
  <c r="TEE119" i="9"/>
  <c r="TED119" i="9"/>
  <c r="TEC119" i="9"/>
  <c r="TEB119" i="9"/>
  <c r="TEA119" i="9"/>
  <c r="TDZ119" i="9"/>
  <c r="TDY119" i="9"/>
  <c r="TDX119" i="9"/>
  <c r="TDW119" i="9"/>
  <c r="TDV119" i="9"/>
  <c r="TDU119" i="9"/>
  <c r="TDT119" i="9"/>
  <c r="TDS119" i="9"/>
  <c r="TDR119" i="9"/>
  <c r="TDQ119" i="9"/>
  <c r="TDP119" i="9"/>
  <c r="TDO119" i="9"/>
  <c r="TDN119" i="9"/>
  <c r="TDM119" i="9"/>
  <c r="TDL119" i="9"/>
  <c r="TDK119" i="9"/>
  <c r="TDJ119" i="9"/>
  <c r="TDI119" i="9"/>
  <c r="TDH119" i="9"/>
  <c r="TDG119" i="9"/>
  <c r="TDF119" i="9"/>
  <c r="TDE119" i="9"/>
  <c r="TDD119" i="9"/>
  <c r="TDC119" i="9"/>
  <c r="TDB119" i="9"/>
  <c r="TDA119" i="9"/>
  <c r="TCZ119" i="9"/>
  <c r="TCY119" i="9"/>
  <c r="TCX119" i="9"/>
  <c r="TCW119" i="9"/>
  <c r="TCV119" i="9"/>
  <c r="TCU119" i="9"/>
  <c r="TCT119" i="9"/>
  <c r="TCS119" i="9"/>
  <c r="TCR119" i="9"/>
  <c r="TCQ119" i="9"/>
  <c r="TCP119" i="9"/>
  <c r="TCO119" i="9"/>
  <c r="TCN119" i="9"/>
  <c r="TCM119" i="9"/>
  <c r="TCL119" i="9"/>
  <c r="TCK119" i="9"/>
  <c r="TCJ119" i="9"/>
  <c r="TCI119" i="9"/>
  <c r="TCH119" i="9"/>
  <c r="TCG119" i="9"/>
  <c r="TCF119" i="9"/>
  <c r="TCE119" i="9"/>
  <c r="TCD119" i="9"/>
  <c r="TCC119" i="9"/>
  <c r="TCB119" i="9"/>
  <c r="TCA119" i="9"/>
  <c r="TBZ119" i="9"/>
  <c r="TBY119" i="9"/>
  <c r="TBX119" i="9"/>
  <c r="TBW119" i="9"/>
  <c r="TBV119" i="9"/>
  <c r="TBU119" i="9"/>
  <c r="TBT119" i="9"/>
  <c r="TBS119" i="9"/>
  <c r="TBR119" i="9"/>
  <c r="TBQ119" i="9"/>
  <c r="TBP119" i="9"/>
  <c r="TBO119" i="9"/>
  <c r="TBN119" i="9"/>
  <c r="TBM119" i="9"/>
  <c r="TBL119" i="9"/>
  <c r="TBK119" i="9"/>
  <c r="TBJ119" i="9"/>
  <c r="TBI119" i="9"/>
  <c r="TBH119" i="9"/>
  <c r="TBG119" i="9"/>
  <c r="TBF119" i="9"/>
  <c r="TBE119" i="9"/>
  <c r="TBD119" i="9"/>
  <c r="TBC119" i="9"/>
  <c r="TBB119" i="9"/>
  <c r="TBA119" i="9"/>
  <c r="TAZ119" i="9"/>
  <c r="TAY119" i="9"/>
  <c r="TAX119" i="9"/>
  <c r="TAW119" i="9"/>
  <c r="TAV119" i="9"/>
  <c r="TAU119" i="9"/>
  <c r="TAT119" i="9"/>
  <c r="TAS119" i="9"/>
  <c r="TAR119" i="9"/>
  <c r="TAQ119" i="9"/>
  <c r="TAP119" i="9"/>
  <c r="TAO119" i="9"/>
  <c r="TAN119" i="9"/>
  <c r="TAM119" i="9"/>
  <c r="TAL119" i="9"/>
  <c r="TAK119" i="9"/>
  <c r="TAJ119" i="9"/>
  <c r="TAI119" i="9"/>
  <c r="TAH119" i="9"/>
  <c r="TAG119" i="9"/>
  <c r="TAF119" i="9"/>
  <c r="TAE119" i="9"/>
  <c r="TAD119" i="9"/>
  <c r="TAC119" i="9"/>
  <c r="TAB119" i="9"/>
  <c r="TAA119" i="9"/>
  <c r="SZZ119" i="9"/>
  <c r="SZY119" i="9"/>
  <c r="SZX119" i="9"/>
  <c r="SZW119" i="9"/>
  <c r="SZV119" i="9"/>
  <c r="SZU119" i="9"/>
  <c r="SZT119" i="9"/>
  <c r="SZS119" i="9"/>
  <c r="SZR119" i="9"/>
  <c r="SZQ119" i="9"/>
  <c r="SZP119" i="9"/>
  <c r="SZO119" i="9"/>
  <c r="SZN119" i="9"/>
  <c r="SZM119" i="9"/>
  <c r="SZL119" i="9"/>
  <c r="SZK119" i="9"/>
  <c r="SZJ119" i="9"/>
  <c r="SZI119" i="9"/>
  <c r="SZH119" i="9"/>
  <c r="SZG119" i="9"/>
  <c r="SZF119" i="9"/>
  <c r="SZE119" i="9"/>
  <c r="SZD119" i="9"/>
  <c r="SZC119" i="9"/>
  <c r="SZB119" i="9"/>
  <c r="SZA119" i="9"/>
  <c r="SYZ119" i="9"/>
  <c r="SYY119" i="9"/>
  <c r="SYX119" i="9"/>
  <c r="SYW119" i="9"/>
  <c r="SYV119" i="9"/>
  <c r="SYU119" i="9"/>
  <c r="SYT119" i="9"/>
  <c r="SYS119" i="9"/>
  <c r="SYR119" i="9"/>
  <c r="SYQ119" i="9"/>
  <c r="SYP119" i="9"/>
  <c r="SYO119" i="9"/>
  <c r="SYN119" i="9"/>
  <c r="SYM119" i="9"/>
  <c r="SYL119" i="9"/>
  <c r="SYK119" i="9"/>
  <c r="SYJ119" i="9"/>
  <c r="SYI119" i="9"/>
  <c r="SYH119" i="9"/>
  <c r="SYG119" i="9"/>
  <c r="SYF119" i="9"/>
  <c r="SYE119" i="9"/>
  <c r="SYD119" i="9"/>
  <c r="SYC119" i="9"/>
  <c r="SYB119" i="9"/>
  <c r="SYA119" i="9"/>
  <c r="SXZ119" i="9"/>
  <c r="SXY119" i="9"/>
  <c r="SXX119" i="9"/>
  <c r="SXW119" i="9"/>
  <c r="SXV119" i="9"/>
  <c r="SXU119" i="9"/>
  <c r="SXT119" i="9"/>
  <c r="SXS119" i="9"/>
  <c r="SXR119" i="9"/>
  <c r="SXQ119" i="9"/>
  <c r="SXP119" i="9"/>
  <c r="SXO119" i="9"/>
  <c r="SXN119" i="9"/>
  <c r="SXM119" i="9"/>
  <c r="SXL119" i="9"/>
  <c r="SXK119" i="9"/>
  <c r="SXJ119" i="9"/>
  <c r="SXI119" i="9"/>
  <c r="SXH119" i="9"/>
  <c r="SXG119" i="9"/>
  <c r="SXF119" i="9"/>
  <c r="SXE119" i="9"/>
  <c r="SXD119" i="9"/>
  <c r="SXC119" i="9"/>
  <c r="SXB119" i="9"/>
  <c r="SXA119" i="9"/>
  <c r="SWZ119" i="9"/>
  <c r="SWY119" i="9"/>
  <c r="SWX119" i="9"/>
  <c r="SWW119" i="9"/>
  <c r="SWV119" i="9"/>
  <c r="SWU119" i="9"/>
  <c r="SWT119" i="9"/>
  <c r="SWS119" i="9"/>
  <c r="SWR119" i="9"/>
  <c r="SWQ119" i="9"/>
  <c r="SWP119" i="9"/>
  <c r="SWO119" i="9"/>
  <c r="SWN119" i="9"/>
  <c r="SWM119" i="9"/>
  <c r="SWL119" i="9"/>
  <c r="SWK119" i="9"/>
  <c r="SWJ119" i="9"/>
  <c r="SWI119" i="9"/>
  <c r="SWH119" i="9"/>
  <c r="SWG119" i="9"/>
  <c r="SWF119" i="9"/>
  <c r="SWE119" i="9"/>
  <c r="SWD119" i="9"/>
  <c r="SWC119" i="9"/>
  <c r="SWB119" i="9"/>
  <c r="SWA119" i="9"/>
  <c r="SVZ119" i="9"/>
  <c r="SVY119" i="9"/>
  <c r="SVX119" i="9"/>
  <c r="SVW119" i="9"/>
  <c r="SVV119" i="9"/>
  <c r="SVU119" i="9"/>
  <c r="SVT119" i="9"/>
  <c r="SVS119" i="9"/>
  <c r="SVR119" i="9"/>
  <c r="SVQ119" i="9"/>
  <c r="SVP119" i="9"/>
  <c r="SVO119" i="9"/>
  <c r="SVN119" i="9"/>
  <c r="SVM119" i="9"/>
  <c r="SVL119" i="9"/>
  <c r="SVK119" i="9"/>
  <c r="SVJ119" i="9"/>
  <c r="SVI119" i="9"/>
  <c r="SVH119" i="9"/>
  <c r="SVG119" i="9"/>
  <c r="SVF119" i="9"/>
  <c r="SVE119" i="9"/>
  <c r="SVD119" i="9"/>
  <c r="SVC119" i="9"/>
  <c r="SVB119" i="9"/>
  <c r="SVA119" i="9"/>
  <c r="SUZ119" i="9"/>
  <c r="SUY119" i="9"/>
  <c r="SUX119" i="9"/>
  <c r="SUW119" i="9"/>
  <c r="SUV119" i="9"/>
  <c r="SUU119" i="9"/>
  <c r="SUT119" i="9"/>
  <c r="SUS119" i="9"/>
  <c r="SUR119" i="9"/>
  <c r="SUQ119" i="9"/>
  <c r="SUP119" i="9"/>
  <c r="SUO119" i="9"/>
  <c r="SUN119" i="9"/>
  <c r="SUM119" i="9"/>
  <c r="SUL119" i="9"/>
  <c r="SUK119" i="9"/>
  <c r="SUJ119" i="9"/>
  <c r="SUI119" i="9"/>
  <c r="SUH119" i="9"/>
  <c r="SUG119" i="9"/>
  <c r="SUF119" i="9"/>
  <c r="SUE119" i="9"/>
  <c r="SUD119" i="9"/>
  <c r="SUC119" i="9"/>
  <c r="SUB119" i="9"/>
  <c r="SUA119" i="9"/>
  <c r="STZ119" i="9"/>
  <c r="STY119" i="9"/>
  <c r="STX119" i="9"/>
  <c r="STW119" i="9"/>
  <c r="STV119" i="9"/>
  <c r="STU119" i="9"/>
  <c r="STT119" i="9"/>
  <c r="STS119" i="9"/>
  <c r="STR119" i="9"/>
  <c r="STQ119" i="9"/>
  <c r="STP119" i="9"/>
  <c r="STO119" i="9"/>
  <c r="STN119" i="9"/>
  <c r="STM119" i="9"/>
  <c r="STL119" i="9"/>
  <c r="STK119" i="9"/>
  <c r="STJ119" i="9"/>
  <c r="STI119" i="9"/>
  <c r="STH119" i="9"/>
  <c r="STG119" i="9"/>
  <c r="STF119" i="9"/>
  <c r="STE119" i="9"/>
  <c r="STD119" i="9"/>
  <c r="STC119" i="9"/>
  <c r="STB119" i="9"/>
  <c r="STA119" i="9"/>
  <c r="SSZ119" i="9"/>
  <c r="SSY119" i="9"/>
  <c r="SSX119" i="9"/>
  <c r="SSW119" i="9"/>
  <c r="SSV119" i="9"/>
  <c r="SSU119" i="9"/>
  <c r="SST119" i="9"/>
  <c r="SSS119" i="9"/>
  <c r="SSR119" i="9"/>
  <c r="SSQ119" i="9"/>
  <c r="SSP119" i="9"/>
  <c r="SSO119" i="9"/>
  <c r="SSN119" i="9"/>
  <c r="SSM119" i="9"/>
  <c r="SSL119" i="9"/>
  <c r="SSK119" i="9"/>
  <c r="SSJ119" i="9"/>
  <c r="SSI119" i="9"/>
  <c r="SSH119" i="9"/>
  <c r="SSG119" i="9"/>
  <c r="SSF119" i="9"/>
  <c r="SSE119" i="9"/>
  <c r="SSD119" i="9"/>
  <c r="SSC119" i="9"/>
  <c r="SSB119" i="9"/>
  <c r="SSA119" i="9"/>
  <c r="SRZ119" i="9"/>
  <c r="SRY119" i="9"/>
  <c r="SRX119" i="9"/>
  <c r="SRW119" i="9"/>
  <c r="SRV119" i="9"/>
  <c r="SRU119" i="9"/>
  <c r="SRT119" i="9"/>
  <c r="SRS119" i="9"/>
  <c r="SRR119" i="9"/>
  <c r="SRQ119" i="9"/>
  <c r="SRP119" i="9"/>
  <c r="SRO119" i="9"/>
  <c r="SRN119" i="9"/>
  <c r="SRM119" i="9"/>
  <c r="SRL119" i="9"/>
  <c r="SRK119" i="9"/>
  <c r="SRJ119" i="9"/>
  <c r="SRI119" i="9"/>
  <c r="SRH119" i="9"/>
  <c r="SRG119" i="9"/>
  <c r="SRF119" i="9"/>
  <c r="SRE119" i="9"/>
  <c r="SRD119" i="9"/>
  <c r="SRC119" i="9"/>
  <c r="SRB119" i="9"/>
  <c r="SRA119" i="9"/>
  <c r="SQZ119" i="9"/>
  <c r="SQY119" i="9"/>
  <c r="SQX119" i="9"/>
  <c r="SQW119" i="9"/>
  <c r="SQV119" i="9"/>
  <c r="SQU119" i="9"/>
  <c r="SQT119" i="9"/>
  <c r="SQS119" i="9"/>
  <c r="SQR119" i="9"/>
  <c r="SQQ119" i="9"/>
  <c r="SQP119" i="9"/>
  <c r="SQO119" i="9"/>
  <c r="SQN119" i="9"/>
  <c r="SQM119" i="9"/>
  <c r="SQL119" i="9"/>
  <c r="SQK119" i="9"/>
  <c r="SQJ119" i="9"/>
  <c r="SQI119" i="9"/>
  <c r="SQH119" i="9"/>
  <c r="SQG119" i="9"/>
  <c r="SQF119" i="9"/>
  <c r="SQE119" i="9"/>
  <c r="SQD119" i="9"/>
  <c r="SQC119" i="9"/>
  <c r="SQB119" i="9"/>
  <c r="SQA119" i="9"/>
  <c r="SPZ119" i="9"/>
  <c r="SPY119" i="9"/>
  <c r="SPX119" i="9"/>
  <c r="SPW119" i="9"/>
  <c r="SPV119" i="9"/>
  <c r="SPU119" i="9"/>
  <c r="SPT119" i="9"/>
  <c r="SPS119" i="9"/>
  <c r="SPR119" i="9"/>
  <c r="SPQ119" i="9"/>
  <c r="SPP119" i="9"/>
  <c r="SPO119" i="9"/>
  <c r="SPN119" i="9"/>
  <c r="SPM119" i="9"/>
  <c r="SPL119" i="9"/>
  <c r="SPK119" i="9"/>
  <c r="SPJ119" i="9"/>
  <c r="SPI119" i="9"/>
  <c r="SPH119" i="9"/>
  <c r="SPG119" i="9"/>
  <c r="SPF119" i="9"/>
  <c r="SPE119" i="9"/>
  <c r="SPD119" i="9"/>
  <c r="SPC119" i="9"/>
  <c r="SPB119" i="9"/>
  <c r="SPA119" i="9"/>
  <c r="SOZ119" i="9"/>
  <c r="SOY119" i="9"/>
  <c r="SOX119" i="9"/>
  <c r="SOW119" i="9"/>
  <c r="SOV119" i="9"/>
  <c r="SOU119" i="9"/>
  <c r="SOT119" i="9"/>
  <c r="SOS119" i="9"/>
  <c r="SOR119" i="9"/>
  <c r="SOQ119" i="9"/>
  <c r="SOP119" i="9"/>
  <c r="SOO119" i="9"/>
  <c r="SON119" i="9"/>
  <c r="SOM119" i="9"/>
  <c r="SOL119" i="9"/>
  <c r="SOK119" i="9"/>
  <c r="SOJ119" i="9"/>
  <c r="SOI119" i="9"/>
  <c r="SOH119" i="9"/>
  <c r="SOG119" i="9"/>
  <c r="SOF119" i="9"/>
  <c r="SOE119" i="9"/>
  <c r="SOD119" i="9"/>
  <c r="SOC119" i="9"/>
  <c r="SOB119" i="9"/>
  <c r="SOA119" i="9"/>
  <c r="SNZ119" i="9"/>
  <c r="SNY119" i="9"/>
  <c r="SNX119" i="9"/>
  <c r="SNW119" i="9"/>
  <c r="SNV119" i="9"/>
  <c r="SNU119" i="9"/>
  <c r="SNT119" i="9"/>
  <c r="SNS119" i="9"/>
  <c r="SNR119" i="9"/>
  <c r="SNQ119" i="9"/>
  <c r="SNP119" i="9"/>
  <c r="SNO119" i="9"/>
  <c r="SNN119" i="9"/>
  <c r="SNM119" i="9"/>
  <c r="SNL119" i="9"/>
  <c r="SNK119" i="9"/>
  <c r="SNJ119" i="9"/>
  <c r="SNI119" i="9"/>
  <c r="SNH119" i="9"/>
  <c r="SNG119" i="9"/>
  <c r="SNF119" i="9"/>
  <c r="SNE119" i="9"/>
  <c r="SND119" i="9"/>
  <c r="SNC119" i="9"/>
  <c r="SNB119" i="9"/>
  <c r="SNA119" i="9"/>
  <c r="SMZ119" i="9"/>
  <c r="SMY119" i="9"/>
  <c r="SMX119" i="9"/>
  <c r="SMW119" i="9"/>
  <c r="SMV119" i="9"/>
  <c r="SMU119" i="9"/>
  <c r="SMT119" i="9"/>
  <c r="SMS119" i="9"/>
  <c r="SMR119" i="9"/>
  <c r="SMQ119" i="9"/>
  <c r="SMP119" i="9"/>
  <c r="SMO119" i="9"/>
  <c r="SMN119" i="9"/>
  <c r="SMM119" i="9"/>
  <c r="SML119" i="9"/>
  <c r="SMK119" i="9"/>
  <c r="SMJ119" i="9"/>
  <c r="SMI119" i="9"/>
  <c r="SMH119" i="9"/>
  <c r="SMG119" i="9"/>
  <c r="SMF119" i="9"/>
  <c r="SME119" i="9"/>
  <c r="SMD119" i="9"/>
  <c r="SMC119" i="9"/>
  <c r="SMB119" i="9"/>
  <c r="SMA119" i="9"/>
  <c r="SLZ119" i="9"/>
  <c r="SLY119" i="9"/>
  <c r="SLX119" i="9"/>
  <c r="SLW119" i="9"/>
  <c r="SLV119" i="9"/>
  <c r="SLU119" i="9"/>
  <c r="SLT119" i="9"/>
  <c r="SLS119" i="9"/>
  <c r="SLR119" i="9"/>
  <c r="SLQ119" i="9"/>
  <c r="SLP119" i="9"/>
  <c r="SLO119" i="9"/>
  <c r="SLN119" i="9"/>
  <c r="SLM119" i="9"/>
  <c r="SLL119" i="9"/>
  <c r="SLK119" i="9"/>
  <c r="SLJ119" i="9"/>
  <c r="SLI119" i="9"/>
  <c r="SLH119" i="9"/>
  <c r="SLG119" i="9"/>
  <c r="SLF119" i="9"/>
  <c r="SLE119" i="9"/>
  <c r="SLD119" i="9"/>
  <c r="SLC119" i="9"/>
  <c r="SLB119" i="9"/>
  <c r="SLA119" i="9"/>
  <c r="SKZ119" i="9"/>
  <c r="SKY119" i="9"/>
  <c r="SKX119" i="9"/>
  <c r="SKW119" i="9"/>
  <c r="SKV119" i="9"/>
  <c r="SKU119" i="9"/>
  <c r="SKT119" i="9"/>
  <c r="SKS119" i="9"/>
  <c r="SKR119" i="9"/>
  <c r="SKQ119" i="9"/>
  <c r="SKP119" i="9"/>
  <c r="SKO119" i="9"/>
  <c r="SKN119" i="9"/>
  <c r="SKM119" i="9"/>
  <c r="SKL119" i="9"/>
  <c r="SKK119" i="9"/>
  <c r="SKJ119" i="9"/>
  <c r="SKI119" i="9"/>
  <c r="SKH119" i="9"/>
  <c r="SKG119" i="9"/>
  <c r="SKF119" i="9"/>
  <c r="SKE119" i="9"/>
  <c r="SKD119" i="9"/>
  <c r="SKC119" i="9"/>
  <c r="SKB119" i="9"/>
  <c r="SKA119" i="9"/>
  <c r="SJZ119" i="9"/>
  <c r="SJY119" i="9"/>
  <c r="SJX119" i="9"/>
  <c r="SJW119" i="9"/>
  <c r="SJV119" i="9"/>
  <c r="SJU119" i="9"/>
  <c r="SJT119" i="9"/>
  <c r="SJS119" i="9"/>
  <c r="SJR119" i="9"/>
  <c r="SJQ119" i="9"/>
  <c r="SJP119" i="9"/>
  <c r="SJO119" i="9"/>
  <c r="SJN119" i="9"/>
  <c r="SJM119" i="9"/>
  <c r="SJL119" i="9"/>
  <c r="SJK119" i="9"/>
  <c r="SJJ119" i="9"/>
  <c r="SJI119" i="9"/>
  <c r="SJH119" i="9"/>
  <c r="SJG119" i="9"/>
  <c r="SJF119" i="9"/>
  <c r="SJE119" i="9"/>
  <c r="SJD119" i="9"/>
  <c r="SJC119" i="9"/>
  <c r="SJB119" i="9"/>
  <c r="SJA119" i="9"/>
  <c r="SIZ119" i="9"/>
  <c r="SIY119" i="9"/>
  <c r="SIX119" i="9"/>
  <c r="SIW119" i="9"/>
  <c r="SIV119" i="9"/>
  <c r="SIU119" i="9"/>
  <c r="SIT119" i="9"/>
  <c r="SIS119" i="9"/>
  <c r="SIR119" i="9"/>
  <c r="SIQ119" i="9"/>
  <c r="SIP119" i="9"/>
  <c r="SIO119" i="9"/>
  <c r="SIN119" i="9"/>
  <c r="SIM119" i="9"/>
  <c r="SIL119" i="9"/>
  <c r="SIK119" i="9"/>
  <c r="SIJ119" i="9"/>
  <c r="SII119" i="9"/>
  <c r="SIH119" i="9"/>
  <c r="SIG119" i="9"/>
  <c r="SIF119" i="9"/>
  <c r="SIE119" i="9"/>
  <c r="SID119" i="9"/>
  <c r="SIC119" i="9"/>
  <c r="SIB119" i="9"/>
  <c r="SIA119" i="9"/>
  <c r="SHZ119" i="9"/>
  <c r="SHY119" i="9"/>
  <c r="SHX119" i="9"/>
  <c r="SHW119" i="9"/>
  <c r="SHV119" i="9"/>
  <c r="SHU119" i="9"/>
  <c r="SHT119" i="9"/>
  <c r="SHS119" i="9"/>
  <c r="SHR119" i="9"/>
  <c r="SHQ119" i="9"/>
  <c r="SHP119" i="9"/>
  <c r="SHO119" i="9"/>
  <c r="SHN119" i="9"/>
  <c r="SHM119" i="9"/>
  <c r="SHL119" i="9"/>
  <c r="SHK119" i="9"/>
  <c r="SHJ119" i="9"/>
  <c r="SHI119" i="9"/>
  <c r="SHH119" i="9"/>
  <c r="SHG119" i="9"/>
  <c r="SHF119" i="9"/>
  <c r="SHE119" i="9"/>
  <c r="SHD119" i="9"/>
  <c r="SHC119" i="9"/>
  <c r="SHB119" i="9"/>
  <c r="SHA119" i="9"/>
  <c r="SGZ119" i="9"/>
  <c r="SGY119" i="9"/>
  <c r="SGX119" i="9"/>
  <c r="SGW119" i="9"/>
  <c r="SGV119" i="9"/>
  <c r="SGU119" i="9"/>
  <c r="SGT119" i="9"/>
  <c r="SGS119" i="9"/>
  <c r="SGR119" i="9"/>
  <c r="SGQ119" i="9"/>
  <c r="SGP119" i="9"/>
  <c r="SGO119" i="9"/>
  <c r="SGN119" i="9"/>
  <c r="SGM119" i="9"/>
  <c r="SGL119" i="9"/>
  <c r="SGK119" i="9"/>
  <c r="SGJ119" i="9"/>
  <c r="SGI119" i="9"/>
  <c r="SGH119" i="9"/>
  <c r="SGG119" i="9"/>
  <c r="SGF119" i="9"/>
  <c r="SGE119" i="9"/>
  <c r="SGD119" i="9"/>
  <c r="SGC119" i="9"/>
  <c r="SGB119" i="9"/>
  <c r="SGA119" i="9"/>
  <c r="SFZ119" i="9"/>
  <c r="SFY119" i="9"/>
  <c r="SFX119" i="9"/>
  <c r="SFW119" i="9"/>
  <c r="SFV119" i="9"/>
  <c r="SFU119" i="9"/>
  <c r="SFT119" i="9"/>
  <c r="SFS119" i="9"/>
  <c r="SFR119" i="9"/>
  <c r="SFQ119" i="9"/>
  <c r="SFP119" i="9"/>
  <c r="SFO119" i="9"/>
  <c r="SFN119" i="9"/>
  <c r="SFM119" i="9"/>
  <c r="SFL119" i="9"/>
  <c r="SFK119" i="9"/>
  <c r="SFJ119" i="9"/>
  <c r="SFI119" i="9"/>
  <c r="SFH119" i="9"/>
  <c r="SFG119" i="9"/>
  <c r="SFF119" i="9"/>
  <c r="SFE119" i="9"/>
  <c r="SFD119" i="9"/>
  <c r="SFC119" i="9"/>
  <c r="SFB119" i="9"/>
  <c r="SFA119" i="9"/>
  <c r="SEZ119" i="9"/>
  <c r="SEY119" i="9"/>
  <c r="SEX119" i="9"/>
  <c r="SEW119" i="9"/>
  <c r="SEV119" i="9"/>
  <c r="SEU119" i="9"/>
  <c r="SET119" i="9"/>
  <c r="SES119" i="9"/>
  <c r="SER119" i="9"/>
  <c r="SEQ119" i="9"/>
  <c r="SEP119" i="9"/>
  <c r="SEO119" i="9"/>
  <c r="SEN119" i="9"/>
  <c r="SEM119" i="9"/>
  <c r="SEL119" i="9"/>
  <c r="SEK119" i="9"/>
  <c r="SEJ119" i="9"/>
  <c r="SEI119" i="9"/>
  <c r="SEH119" i="9"/>
  <c r="SEG119" i="9"/>
  <c r="SEF119" i="9"/>
  <c r="SEE119" i="9"/>
  <c r="SED119" i="9"/>
  <c r="SEC119" i="9"/>
  <c r="SEB119" i="9"/>
  <c r="SEA119" i="9"/>
  <c r="SDZ119" i="9"/>
  <c r="SDY119" i="9"/>
  <c r="SDX119" i="9"/>
  <c r="SDW119" i="9"/>
  <c r="SDV119" i="9"/>
  <c r="SDU119" i="9"/>
  <c r="SDT119" i="9"/>
  <c r="SDS119" i="9"/>
  <c r="SDR119" i="9"/>
  <c r="SDQ119" i="9"/>
  <c r="SDP119" i="9"/>
  <c r="SDO119" i="9"/>
  <c r="SDN119" i="9"/>
  <c r="SDM119" i="9"/>
  <c r="SDL119" i="9"/>
  <c r="SDK119" i="9"/>
  <c r="SDJ119" i="9"/>
  <c r="SDI119" i="9"/>
  <c r="SDH119" i="9"/>
  <c r="SDG119" i="9"/>
  <c r="SDF119" i="9"/>
  <c r="SDE119" i="9"/>
  <c r="SDD119" i="9"/>
  <c r="SDC119" i="9"/>
  <c r="SDB119" i="9"/>
  <c r="SDA119" i="9"/>
  <c r="SCZ119" i="9"/>
  <c r="SCY119" i="9"/>
  <c r="SCX119" i="9"/>
  <c r="SCW119" i="9"/>
  <c r="SCV119" i="9"/>
  <c r="SCU119" i="9"/>
  <c r="SCT119" i="9"/>
  <c r="SCS119" i="9"/>
  <c r="SCR119" i="9"/>
  <c r="SCQ119" i="9"/>
  <c r="SCP119" i="9"/>
  <c r="SCO119" i="9"/>
  <c r="SCN119" i="9"/>
  <c r="SCM119" i="9"/>
  <c r="SCL119" i="9"/>
  <c r="SCK119" i="9"/>
  <c r="SCJ119" i="9"/>
  <c r="SCI119" i="9"/>
  <c r="SCH119" i="9"/>
  <c r="SCG119" i="9"/>
  <c r="SCF119" i="9"/>
  <c r="SCE119" i="9"/>
  <c r="SCD119" i="9"/>
  <c r="SCC119" i="9"/>
  <c r="SCB119" i="9"/>
  <c r="SCA119" i="9"/>
  <c r="SBZ119" i="9"/>
  <c r="SBY119" i="9"/>
  <c r="SBX119" i="9"/>
  <c r="SBW119" i="9"/>
  <c r="SBV119" i="9"/>
  <c r="SBU119" i="9"/>
  <c r="SBT119" i="9"/>
  <c r="SBS119" i="9"/>
  <c r="SBR119" i="9"/>
  <c r="SBQ119" i="9"/>
  <c r="SBP119" i="9"/>
  <c r="SBO119" i="9"/>
  <c r="SBN119" i="9"/>
  <c r="SBM119" i="9"/>
  <c r="SBL119" i="9"/>
  <c r="SBK119" i="9"/>
  <c r="SBJ119" i="9"/>
  <c r="SBI119" i="9"/>
  <c r="SBH119" i="9"/>
  <c r="SBG119" i="9"/>
  <c r="SBF119" i="9"/>
  <c r="SBE119" i="9"/>
  <c r="SBD119" i="9"/>
  <c r="SBC119" i="9"/>
  <c r="SBB119" i="9"/>
  <c r="SBA119" i="9"/>
  <c r="SAZ119" i="9"/>
  <c r="SAY119" i="9"/>
  <c r="SAX119" i="9"/>
  <c r="SAW119" i="9"/>
  <c r="SAV119" i="9"/>
  <c r="SAU119" i="9"/>
  <c r="SAT119" i="9"/>
  <c r="SAS119" i="9"/>
  <c r="SAR119" i="9"/>
  <c r="SAQ119" i="9"/>
  <c r="SAP119" i="9"/>
  <c r="SAO119" i="9"/>
  <c r="SAN119" i="9"/>
  <c r="SAM119" i="9"/>
  <c r="SAL119" i="9"/>
  <c r="SAK119" i="9"/>
  <c r="SAJ119" i="9"/>
  <c r="SAI119" i="9"/>
  <c r="SAH119" i="9"/>
  <c r="SAG119" i="9"/>
  <c r="SAF119" i="9"/>
  <c r="SAE119" i="9"/>
  <c r="SAD119" i="9"/>
  <c r="SAC119" i="9"/>
  <c r="SAB119" i="9"/>
  <c r="SAA119" i="9"/>
  <c r="RZZ119" i="9"/>
  <c r="RZY119" i="9"/>
  <c r="RZX119" i="9"/>
  <c r="RZW119" i="9"/>
  <c r="RZV119" i="9"/>
  <c r="RZU119" i="9"/>
  <c r="RZT119" i="9"/>
  <c r="RZS119" i="9"/>
  <c r="RZR119" i="9"/>
  <c r="RZQ119" i="9"/>
  <c r="RZP119" i="9"/>
  <c r="RZO119" i="9"/>
  <c r="RZN119" i="9"/>
  <c r="RZM119" i="9"/>
  <c r="RZL119" i="9"/>
  <c r="RZK119" i="9"/>
  <c r="RZJ119" i="9"/>
  <c r="RZI119" i="9"/>
  <c r="RZH119" i="9"/>
  <c r="RZG119" i="9"/>
  <c r="RZF119" i="9"/>
  <c r="RZE119" i="9"/>
  <c r="RZD119" i="9"/>
  <c r="RZC119" i="9"/>
  <c r="RZB119" i="9"/>
  <c r="RZA119" i="9"/>
  <c r="RYZ119" i="9"/>
  <c r="RYY119" i="9"/>
  <c r="RYX119" i="9"/>
  <c r="RYW119" i="9"/>
  <c r="RYV119" i="9"/>
  <c r="RYU119" i="9"/>
  <c r="RYT119" i="9"/>
  <c r="RYS119" i="9"/>
  <c r="RYR119" i="9"/>
  <c r="RYQ119" i="9"/>
  <c r="RYP119" i="9"/>
  <c r="RYO119" i="9"/>
  <c r="RYN119" i="9"/>
  <c r="RYM119" i="9"/>
  <c r="RYL119" i="9"/>
  <c r="RYK119" i="9"/>
  <c r="RYJ119" i="9"/>
  <c r="RYI119" i="9"/>
  <c r="RYH119" i="9"/>
  <c r="RYG119" i="9"/>
  <c r="RYF119" i="9"/>
  <c r="RYE119" i="9"/>
  <c r="RYD119" i="9"/>
  <c r="RYC119" i="9"/>
  <c r="RYB119" i="9"/>
  <c r="RYA119" i="9"/>
  <c r="RXZ119" i="9"/>
  <c r="RXY119" i="9"/>
  <c r="RXX119" i="9"/>
  <c r="RXW119" i="9"/>
  <c r="RXV119" i="9"/>
  <c r="RXU119" i="9"/>
  <c r="RXT119" i="9"/>
  <c r="RXS119" i="9"/>
  <c r="RXR119" i="9"/>
  <c r="RXQ119" i="9"/>
  <c r="RXP119" i="9"/>
  <c r="RXO119" i="9"/>
  <c r="RXN119" i="9"/>
  <c r="RXM119" i="9"/>
  <c r="RXL119" i="9"/>
  <c r="RXK119" i="9"/>
  <c r="RXJ119" i="9"/>
  <c r="RXI119" i="9"/>
  <c r="RXH119" i="9"/>
  <c r="RXG119" i="9"/>
  <c r="RXF119" i="9"/>
  <c r="RXE119" i="9"/>
  <c r="RXD119" i="9"/>
  <c r="RXC119" i="9"/>
  <c r="RXB119" i="9"/>
  <c r="RXA119" i="9"/>
  <c r="RWZ119" i="9"/>
  <c r="RWY119" i="9"/>
  <c r="RWX119" i="9"/>
  <c r="RWW119" i="9"/>
  <c r="RWV119" i="9"/>
  <c r="RWU119" i="9"/>
  <c r="RWT119" i="9"/>
  <c r="RWS119" i="9"/>
  <c r="RWR119" i="9"/>
  <c r="RWQ119" i="9"/>
  <c r="RWP119" i="9"/>
  <c r="RWO119" i="9"/>
  <c r="RWN119" i="9"/>
  <c r="RWM119" i="9"/>
  <c r="RWL119" i="9"/>
  <c r="RWK119" i="9"/>
  <c r="RWJ119" i="9"/>
  <c r="RWI119" i="9"/>
  <c r="RWH119" i="9"/>
  <c r="RWG119" i="9"/>
  <c r="RWF119" i="9"/>
  <c r="RWE119" i="9"/>
  <c r="RWD119" i="9"/>
  <c r="RWC119" i="9"/>
  <c r="RWB119" i="9"/>
  <c r="RWA119" i="9"/>
  <c r="RVZ119" i="9"/>
  <c r="RVY119" i="9"/>
  <c r="RVX119" i="9"/>
  <c r="RVW119" i="9"/>
  <c r="RVV119" i="9"/>
  <c r="RVU119" i="9"/>
  <c r="RVT119" i="9"/>
  <c r="RVS119" i="9"/>
  <c r="RVR119" i="9"/>
  <c r="RVQ119" i="9"/>
  <c r="RVP119" i="9"/>
  <c r="RVO119" i="9"/>
  <c r="RVN119" i="9"/>
  <c r="RVM119" i="9"/>
  <c r="RVL119" i="9"/>
  <c r="RVK119" i="9"/>
  <c r="RVJ119" i="9"/>
  <c r="RVI119" i="9"/>
  <c r="RVH119" i="9"/>
  <c r="RVG119" i="9"/>
  <c r="RVF119" i="9"/>
  <c r="RVE119" i="9"/>
  <c r="RVD119" i="9"/>
  <c r="RVC119" i="9"/>
  <c r="RVB119" i="9"/>
  <c r="RVA119" i="9"/>
  <c r="RUZ119" i="9"/>
  <c r="RUY119" i="9"/>
  <c r="RUX119" i="9"/>
  <c r="RUW119" i="9"/>
  <c r="RUV119" i="9"/>
  <c r="RUU119" i="9"/>
  <c r="RUT119" i="9"/>
  <c r="RUS119" i="9"/>
  <c r="RUR119" i="9"/>
  <c r="RUQ119" i="9"/>
  <c r="RUP119" i="9"/>
  <c r="RUO119" i="9"/>
  <c r="RUN119" i="9"/>
  <c r="RUM119" i="9"/>
  <c r="RUL119" i="9"/>
  <c r="RUK119" i="9"/>
  <c r="RUJ119" i="9"/>
  <c r="RUI119" i="9"/>
  <c r="RUH119" i="9"/>
  <c r="RUG119" i="9"/>
  <c r="RUF119" i="9"/>
  <c r="RUE119" i="9"/>
  <c r="RUD119" i="9"/>
  <c r="RUC119" i="9"/>
  <c r="RUB119" i="9"/>
  <c r="RUA119" i="9"/>
  <c r="RTZ119" i="9"/>
  <c r="RTY119" i="9"/>
  <c r="RTX119" i="9"/>
  <c r="RTW119" i="9"/>
  <c r="RTV119" i="9"/>
  <c r="RTU119" i="9"/>
  <c r="RTT119" i="9"/>
  <c r="RTS119" i="9"/>
  <c r="RTR119" i="9"/>
  <c r="RTQ119" i="9"/>
  <c r="RTP119" i="9"/>
  <c r="RTO119" i="9"/>
  <c r="RTN119" i="9"/>
  <c r="RTM119" i="9"/>
  <c r="RTL119" i="9"/>
  <c r="RTK119" i="9"/>
  <c r="RTJ119" i="9"/>
  <c r="RTI119" i="9"/>
  <c r="RTH119" i="9"/>
  <c r="RTG119" i="9"/>
  <c r="RTF119" i="9"/>
  <c r="RTE119" i="9"/>
  <c r="RTD119" i="9"/>
  <c r="RTC119" i="9"/>
  <c r="RTB119" i="9"/>
  <c r="RTA119" i="9"/>
  <c r="RSZ119" i="9"/>
  <c r="RSY119" i="9"/>
  <c r="RSX119" i="9"/>
  <c r="RSW119" i="9"/>
  <c r="RSV119" i="9"/>
  <c r="RSU119" i="9"/>
  <c r="RST119" i="9"/>
  <c r="RSS119" i="9"/>
  <c r="RSR119" i="9"/>
  <c r="RSQ119" i="9"/>
  <c r="RSP119" i="9"/>
  <c r="RSO119" i="9"/>
  <c r="RSN119" i="9"/>
  <c r="RSM119" i="9"/>
  <c r="RSL119" i="9"/>
  <c r="RSK119" i="9"/>
  <c r="RSJ119" i="9"/>
  <c r="RSI119" i="9"/>
  <c r="RSH119" i="9"/>
  <c r="RSG119" i="9"/>
  <c r="RSF119" i="9"/>
  <c r="RSE119" i="9"/>
  <c r="RSD119" i="9"/>
  <c r="RSC119" i="9"/>
  <c r="RSB119" i="9"/>
  <c r="RSA119" i="9"/>
  <c r="RRZ119" i="9"/>
  <c r="RRY119" i="9"/>
  <c r="RRX119" i="9"/>
  <c r="RRW119" i="9"/>
  <c r="RRV119" i="9"/>
  <c r="RRU119" i="9"/>
  <c r="RRT119" i="9"/>
  <c r="RRS119" i="9"/>
  <c r="RRR119" i="9"/>
  <c r="RRQ119" i="9"/>
  <c r="RRP119" i="9"/>
  <c r="RRO119" i="9"/>
  <c r="RRN119" i="9"/>
  <c r="RRM119" i="9"/>
  <c r="RRL119" i="9"/>
  <c r="RRK119" i="9"/>
  <c r="RRJ119" i="9"/>
  <c r="RRI119" i="9"/>
  <c r="RRH119" i="9"/>
  <c r="RRG119" i="9"/>
  <c r="RRF119" i="9"/>
  <c r="RRE119" i="9"/>
  <c r="RRD119" i="9"/>
  <c r="RRC119" i="9"/>
  <c r="RRB119" i="9"/>
  <c r="RRA119" i="9"/>
  <c r="RQZ119" i="9"/>
  <c r="RQY119" i="9"/>
  <c r="RQX119" i="9"/>
  <c r="RQW119" i="9"/>
  <c r="RQV119" i="9"/>
  <c r="RQU119" i="9"/>
  <c r="RQT119" i="9"/>
  <c r="RQS119" i="9"/>
  <c r="RQR119" i="9"/>
  <c r="RQQ119" i="9"/>
  <c r="RQP119" i="9"/>
  <c r="RQO119" i="9"/>
  <c r="RQN119" i="9"/>
  <c r="RQM119" i="9"/>
  <c r="RQL119" i="9"/>
  <c r="RQK119" i="9"/>
  <c r="RQJ119" i="9"/>
  <c r="RQI119" i="9"/>
  <c r="RQH119" i="9"/>
  <c r="RQG119" i="9"/>
  <c r="RQF119" i="9"/>
  <c r="RQE119" i="9"/>
  <c r="RQD119" i="9"/>
  <c r="RQC119" i="9"/>
  <c r="RQB119" i="9"/>
  <c r="RQA119" i="9"/>
  <c r="RPZ119" i="9"/>
  <c r="RPY119" i="9"/>
  <c r="RPX119" i="9"/>
  <c r="RPW119" i="9"/>
  <c r="RPV119" i="9"/>
  <c r="RPU119" i="9"/>
  <c r="RPT119" i="9"/>
  <c r="RPS119" i="9"/>
  <c r="RPR119" i="9"/>
  <c r="RPQ119" i="9"/>
  <c r="RPP119" i="9"/>
  <c r="RPO119" i="9"/>
  <c r="RPN119" i="9"/>
  <c r="RPM119" i="9"/>
  <c r="RPL119" i="9"/>
  <c r="RPK119" i="9"/>
  <c r="RPJ119" i="9"/>
  <c r="RPI119" i="9"/>
  <c r="RPH119" i="9"/>
  <c r="RPG119" i="9"/>
  <c r="RPF119" i="9"/>
  <c r="RPE119" i="9"/>
  <c r="RPD119" i="9"/>
  <c r="RPC119" i="9"/>
  <c r="RPB119" i="9"/>
  <c r="RPA119" i="9"/>
  <c r="ROZ119" i="9"/>
  <c r="ROY119" i="9"/>
  <c r="ROX119" i="9"/>
  <c r="ROW119" i="9"/>
  <c r="ROV119" i="9"/>
  <c r="ROU119" i="9"/>
  <c r="ROT119" i="9"/>
  <c r="ROS119" i="9"/>
  <c r="ROR119" i="9"/>
  <c r="ROQ119" i="9"/>
  <c r="ROP119" i="9"/>
  <c r="ROO119" i="9"/>
  <c r="RON119" i="9"/>
  <c r="ROM119" i="9"/>
  <c r="ROL119" i="9"/>
  <c r="ROK119" i="9"/>
  <c r="ROJ119" i="9"/>
  <c r="ROI119" i="9"/>
  <c r="ROH119" i="9"/>
  <c r="ROG119" i="9"/>
  <c r="ROF119" i="9"/>
  <c r="ROE119" i="9"/>
  <c r="ROD119" i="9"/>
  <c r="ROC119" i="9"/>
  <c r="ROB119" i="9"/>
  <c r="ROA119" i="9"/>
  <c r="RNZ119" i="9"/>
  <c r="RNY119" i="9"/>
  <c r="RNX119" i="9"/>
  <c r="RNW119" i="9"/>
  <c r="RNV119" i="9"/>
  <c r="RNU119" i="9"/>
  <c r="RNT119" i="9"/>
  <c r="RNS119" i="9"/>
  <c r="RNR119" i="9"/>
  <c r="RNQ119" i="9"/>
  <c r="RNP119" i="9"/>
  <c r="RNO119" i="9"/>
  <c r="RNN119" i="9"/>
  <c r="RNM119" i="9"/>
  <c r="RNL119" i="9"/>
  <c r="RNK119" i="9"/>
  <c r="RNJ119" i="9"/>
  <c r="RNI119" i="9"/>
  <c r="RNH119" i="9"/>
  <c r="RNG119" i="9"/>
  <c r="RNF119" i="9"/>
  <c r="RNE119" i="9"/>
  <c r="RND119" i="9"/>
  <c r="RNC119" i="9"/>
  <c r="RNB119" i="9"/>
  <c r="RNA119" i="9"/>
  <c r="RMZ119" i="9"/>
  <c r="RMY119" i="9"/>
  <c r="RMX119" i="9"/>
  <c r="RMW119" i="9"/>
  <c r="RMV119" i="9"/>
  <c r="RMU119" i="9"/>
  <c r="RMT119" i="9"/>
  <c r="RMS119" i="9"/>
  <c r="RMR119" i="9"/>
  <c r="RMQ119" i="9"/>
  <c r="RMP119" i="9"/>
  <c r="RMO119" i="9"/>
  <c r="RMN119" i="9"/>
  <c r="RMM119" i="9"/>
  <c r="RML119" i="9"/>
  <c r="RMK119" i="9"/>
  <c r="RMJ119" i="9"/>
  <c r="RMI119" i="9"/>
  <c r="RMH119" i="9"/>
  <c r="RMG119" i="9"/>
  <c r="RMF119" i="9"/>
  <c r="RME119" i="9"/>
  <c r="RMD119" i="9"/>
  <c r="RMC119" i="9"/>
  <c r="RMB119" i="9"/>
  <c r="RMA119" i="9"/>
  <c r="RLZ119" i="9"/>
  <c r="RLY119" i="9"/>
  <c r="RLX119" i="9"/>
  <c r="RLW119" i="9"/>
  <c r="RLV119" i="9"/>
  <c r="RLU119" i="9"/>
  <c r="RLT119" i="9"/>
  <c r="RLS119" i="9"/>
  <c r="RLR119" i="9"/>
  <c r="RLQ119" i="9"/>
  <c r="RLP119" i="9"/>
  <c r="RLO119" i="9"/>
  <c r="RLN119" i="9"/>
  <c r="RLM119" i="9"/>
  <c r="RLL119" i="9"/>
  <c r="RLK119" i="9"/>
  <c r="RLJ119" i="9"/>
  <c r="RLI119" i="9"/>
  <c r="RLH119" i="9"/>
  <c r="RLG119" i="9"/>
  <c r="RLF119" i="9"/>
  <c r="RLE119" i="9"/>
  <c r="RLD119" i="9"/>
  <c r="RLC119" i="9"/>
  <c r="RLB119" i="9"/>
  <c r="RLA119" i="9"/>
  <c r="RKZ119" i="9"/>
  <c r="RKY119" i="9"/>
  <c r="RKX119" i="9"/>
  <c r="RKW119" i="9"/>
  <c r="RKV119" i="9"/>
  <c r="RKU119" i="9"/>
  <c r="RKT119" i="9"/>
  <c r="RKS119" i="9"/>
  <c r="RKR119" i="9"/>
  <c r="RKQ119" i="9"/>
  <c r="RKP119" i="9"/>
  <c r="RKO119" i="9"/>
  <c r="RKN119" i="9"/>
  <c r="RKM119" i="9"/>
  <c r="RKL119" i="9"/>
  <c r="RKK119" i="9"/>
  <c r="RKJ119" i="9"/>
  <c r="RKI119" i="9"/>
  <c r="RKH119" i="9"/>
  <c r="RKG119" i="9"/>
  <c r="RKF119" i="9"/>
  <c r="RKE119" i="9"/>
  <c r="RKD119" i="9"/>
  <c r="RKC119" i="9"/>
  <c r="RKB119" i="9"/>
  <c r="RKA119" i="9"/>
  <c r="RJZ119" i="9"/>
  <c r="RJY119" i="9"/>
  <c r="RJX119" i="9"/>
  <c r="RJW119" i="9"/>
  <c r="RJV119" i="9"/>
  <c r="RJU119" i="9"/>
  <c r="RJT119" i="9"/>
  <c r="RJS119" i="9"/>
  <c r="RJR119" i="9"/>
  <c r="RJQ119" i="9"/>
  <c r="RJP119" i="9"/>
  <c r="RJO119" i="9"/>
  <c r="RJN119" i="9"/>
  <c r="RJM119" i="9"/>
  <c r="RJL119" i="9"/>
  <c r="RJK119" i="9"/>
  <c r="RJJ119" i="9"/>
  <c r="RJI119" i="9"/>
  <c r="RJH119" i="9"/>
  <c r="RJG119" i="9"/>
  <c r="RJF119" i="9"/>
  <c r="RJE119" i="9"/>
  <c r="RJD119" i="9"/>
  <c r="RJC119" i="9"/>
  <c r="RJB119" i="9"/>
  <c r="RJA119" i="9"/>
  <c r="RIZ119" i="9"/>
  <c r="RIY119" i="9"/>
  <c r="RIX119" i="9"/>
  <c r="RIW119" i="9"/>
  <c r="RIV119" i="9"/>
  <c r="RIU119" i="9"/>
  <c r="RIT119" i="9"/>
  <c r="RIS119" i="9"/>
  <c r="RIR119" i="9"/>
  <c r="RIQ119" i="9"/>
  <c r="RIP119" i="9"/>
  <c r="RIO119" i="9"/>
  <c r="RIN119" i="9"/>
  <c r="RIM119" i="9"/>
  <c r="RIL119" i="9"/>
  <c r="RIK119" i="9"/>
  <c r="RIJ119" i="9"/>
  <c r="RII119" i="9"/>
  <c r="RIH119" i="9"/>
  <c r="RIG119" i="9"/>
  <c r="RIF119" i="9"/>
  <c r="RIE119" i="9"/>
  <c r="RID119" i="9"/>
  <c r="RIC119" i="9"/>
  <c r="RIB119" i="9"/>
  <c r="RIA119" i="9"/>
  <c r="RHZ119" i="9"/>
  <c r="RHY119" i="9"/>
  <c r="RHX119" i="9"/>
  <c r="RHW119" i="9"/>
  <c r="RHV119" i="9"/>
  <c r="RHU119" i="9"/>
  <c r="RHT119" i="9"/>
  <c r="RHS119" i="9"/>
  <c r="RHR119" i="9"/>
  <c r="RHQ119" i="9"/>
  <c r="RHP119" i="9"/>
  <c r="RHO119" i="9"/>
  <c r="RHN119" i="9"/>
  <c r="RHM119" i="9"/>
  <c r="RHL119" i="9"/>
  <c r="RHK119" i="9"/>
  <c r="RHJ119" i="9"/>
  <c r="RHI119" i="9"/>
  <c r="RHH119" i="9"/>
  <c r="RHG119" i="9"/>
  <c r="RHF119" i="9"/>
  <c r="RHE119" i="9"/>
  <c r="RHD119" i="9"/>
  <c r="RHC119" i="9"/>
  <c r="RHB119" i="9"/>
  <c r="RHA119" i="9"/>
  <c r="RGZ119" i="9"/>
  <c r="RGY119" i="9"/>
  <c r="RGX119" i="9"/>
  <c r="RGW119" i="9"/>
  <c r="RGV119" i="9"/>
  <c r="RGU119" i="9"/>
  <c r="RGT119" i="9"/>
  <c r="RGS119" i="9"/>
  <c r="RGR119" i="9"/>
  <c r="RGQ119" i="9"/>
  <c r="RGP119" i="9"/>
  <c r="RGO119" i="9"/>
  <c r="RGN119" i="9"/>
  <c r="RGM119" i="9"/>
  <c r="RGL119" i="9"/>
  <c r="RGK119" i="9"/>
  <c r="RGJ119" i="9"/>
  <c r="RGI119" i="9"/>
  <c r="RGH119" i="9"/>
  <c r="RGG119" i="9"/>
  <c r="RGF119" i="9"/>
  <c r="RGE119" i="9"/>
  <c r="RGD119" i="9"/>
  <c r="RGC119" i="9"/>
  <c r="RGB119" i="9"/>
  <c r="RGA119" i="9"/>
  <c r="RFZ119" i="9"/>
  <c r="RFY119" i="9"/>
  <c r="RFX119" i="9"/>
  <c r="RFW119" i="9"/>
  <c r="RFV119" i="9"/>
  <c r="RFU119" i="9"/>
  <c r="RFT119" i="9"/>
  <c r="RFS119" i="9"/>
  <c r="RFR119" i="9"/>
  <c r="RFQ119" i="9"/>
  <c r="RFP119" i="9"/>
  <c r="RFO119" i="9"/>
  <c r="RFN119" i="9"/>
  <c r="RFM119" i="9"/>
  <c r="RFL119" i="9"/>
  <c r="RFK119" i="9"/>
  <c r="RFJ119" i="9"/>
  <c r="RFI119" i="9"/>
  <c r="RFH119" i="9"/>
  <c r="RFG119" i="9"/>
  <c r="RFF119" i="9"/>
  <c r="RFE119" i="9"/>
  <c r="RFD119" i="9"/>
  <c r="RFC119" i="9"/>
  <c r="RFB119" i="9"/>
  <c r="RFA119" i="9"/>
  <c r="REZ119" i="9"/>
  <c r="REY119" i="9"/>
  <c r="REX119" i="9"/>
  <c r="REW119" i="9"/>
  <c r="REV119" i="9"/>
  <c r="REU119" i="9"/>
  <c r="RET119" i="9"/>
  <c r="RES119" i="9"/>
  <c r="RER119" i="9"/>
  <c r="REQ119" i="9"/>
  <c r="REP119" i="9"/>
  <c r="REO119" i="9"/>
  <c r="REN119" i="9"/>
  <c r="REM119" i="9"/>
  <c r="REL119" i="9"/>
  <c r="REK119" i="9"/>
  <c r="REJ119" i="9"/>
  <c r="REI119" i="9"/>
  <c r="REH119" i="9"/>
  <c r="REG119" i="9"/>
  <c r="REF119" i="9"/>
  <c r="REE119" i="9"/>
  <c r="RED119" i="9"/>
  <c r="REC119" i="9"/>
  <c r="REB119" i="9"/>
  <c r="REA119" i="9"/>
  <c r="RDZ119" i="9"/>
  <c r="RDY119" i="9"/>
  <c r="RDX119" i="9"/>
  <c r="RDW119" i="9"/>
  <c r="RDV119" i="9"/>
  <c r="RDU119" i="9"/>
  <c r="RDT119" i="9"/>
  <c r="RDS119" i="9"/>
  <c r="RDR119" i="9"/>
  <c r="RDQ119" i="9"/>
  <c r="RDP119" i="9"/>
  <c r="RDO119" i="9"/>
  <c r="RDN119" i="9"/>
  <c r="RDM119" i="9"/>
  <c r="RDL119" i="9"/>
  <c r="RDK119" i="9"/>
  <c r="RDJ119" i="9"/>
  <c r="RDI119" i="9"/>
  <c r="RDH119" i="9"/>
  <c r="RDG119" i="9"/>
  <c r="RDF119" i="9"/>
  <c r="RDE119" i="9"/>
  <c r="RDD119" i="9"/>
  <c r="RDC119" i="9"/>
  <c r="RDB119" i="9"/>
  <c r="RDA119" i="9"/>
  <c r="RCZ119" i="9"/>
  <c r="RCY119" i="9"/>
  <c r="RCX119" i="9"/>
  <c r="RCW119" i="9"/>
  <c r="RCV119" i="9"/>
  <c r="RCU119" i="9"/>
  <c r="RCT119" i="9"/>
  <c r="RCS119" i="9"/>
  <c r="RCR119" i="9"/>
  <c r="RCQ119" i="9"/>
  <c r="RCP119" i="9"/>
  <c r="RCO119" i="9"/>
  <c r="RCN119" i="9"/>
  <c r="RCM119" i="9"/>
  <c r="RCL119" i="9"/>
  <c r="RCK119" i="9"/>
  <c r="RCJ119" i="9"/>
  <c r="RCI119" i="9"/>
  <c r="RCH119" i="9"/>
  <c r="RCG119" i="9"/>
  <c r="RCF119" i="9"/>
  <c r="RCE119" i="9"/>
  <c r="RCD119" i="9"/>
  <c r="RCC119" i="9"/>
  <c r="RCB119" i="9"/>
  <c r="RCA119" i="9"/>
  <c r="RBZ119" i="9"/>
  <c r="RBY119" i="9"/>
  <c r="RBX119" i="9"/>
  <c r="RBW119" i="9"/>
  <c r="RBV119" i="9"/>
  <c r="RBU119" i="9"/>
  <c r="RBT119" i="9"/>
  <c r="RBS119" i="9"/>
  <c r="RBR119" i="9"/>
  <c r="RBQ119" i="9"/>
  <c r="RBP119" i="9"/>
  <c r="RBO119" i="9"/>
  <c r="RBN119" i="9"/>
  <c r="RBM119" i="9"/>
  <c r="RBL119" i="9"/>
  <c r="RBK119" i="9"/>
  <c r="RBJ119" i="9"/>
  <c r="RBI119" i="9"/>
  <c r="RBH119" i="9"/>
  <c r="RBG119" i="9"/>
  <c r="RBF119" i="9"/>
  <c r="RBE119" i="9"/>
  <c r="RBD119" i="9"/>
  <c r="RBC119" i="9"/>
  <c r="RBB119" i="9"/>
  <c r="RBA119" i="9"/>
  <c r="RAZ119" i="9"/>
  <c r="RAY119" i="9"/>
  <c r="RAX119" i="9"/>
  <c r="RAW119" i="9"/>
  <c r="RAV119" i="9"/>
  <c r="RAU119" i="9"/>
  <c r="RAT119" i="9"/>
  <c r="RAS119" i="9"/>
  <c r="RAR119" i="9"/>
  <c r="RAQ119" i="9"/>
  <c r="RAP119" i="9"/>
  <c r="RAO119" i="9"/>
  <c r="RAN119" i="9"/>
  <c r="RAM119" i="9"/>
  <c r="RAL119" i="9"/>
  <c r="RAK119" i="9"/>
  <c r="RAJ119" i="9"/>
  <c r="RAI119" i="9"/>
  <c r="RAH119" i="9"/>
  <c r="RAG119" i="9"/>
  <c r="RAF119" i="9"/>
  <c r="RAE119" i="9"/>
  <c r="RAD119" i="9"/>
  <c r="RAC119" i="9"/>
  <c r="RAB119" i="9"/>
  <c r="RAA119" i="9"/>
  <c r="QZZ119" i="9"/>
  <c r="QZY119" i="9"/>
  <c r="QZX119" i="9"/>
  <c r="QZW119" i="9"/>
  <c r="QZV119" i="9"/>
  <c r="QZU119" i="9"/>
  <c r="QZT119" i="9"/>
  <c r="QZS119" i="9"/>
  <c r="QZR119" i="9"/>
  <c r="QZQ119" i="9"/>
  <c r="QZP119" i="9"/>
  <c r="QZO119" i="9"/>
  <c r="QZN119" i="9"/>
  <c r="QZM119" i="9"/>
  <c r="QZL119" i="9"/>
  <c r="QZK119" i="9"/>
  <c r="QZJ119" i="9"/>
  <c r="QZI119" i="9"/>
  <c r="QZH119" i="9"/>
  <c r="QZG119" i="9"/>
  <c r="QZF119" i="9"/>
  <c r="QZE119" i="9"/>
  <c r="QZD119" i="9"/>
  <c r="QZC119" i="9"/>
  <c r="QZB119" i="9"/>
  <c r="QZA119" i="9"/>
  <c r="QYZ119" i="9"/>
  <c r="QYY119" i="9"/>
  <c r="QYX119" i="9"/>
  <c r="QYW119" i="9"/>
  <c r="QYV119" i="9"/>
  <c r="QYU119" i="9"/>
  <c r="QYT119" i="9"/>
  <c r="QYS119" i="9"/>
  <c r="QYR119" i="9"/>
  <c r="QYQ119" i="9"/>
  <c r="QYP119" i="9"/>
  <c r="QYO119" i="9"/>
  <c r="QYN119" i="9"/>
  <c r="QYM119" i="9"/>
  <c r="QYL119" i="9"/>
  <c r="QYK119" i="9"/>
  <c r="QYJ119" i="9"/>
  <c r="QYI119" i="9"/>
  <c r="QYH119" i="9"/>
  <c r="QYG119" i="9"/>
  <c r="QYF119" i="9"/>
  <c r="QYE119" i="9"/>
  <c r="QYD119" i="9"/>
  <c r="QYC119" i="9"/>
  <c r="QYB119" i="9"/>
  <c r="QYA119" i="9"/>
  <c r="QXZ119" i="9"/>
  <c r="QXY119" i="9"/>
  <c r="QXX119" i="9"/>
  <c r="QXW119" i="9"/>
  <c r="QXV119" i="9"/>
  <c r="QXU119" i="9"/>
  <c r="QXT119" i="9"/>
  <c r="QXS119" i="9"/>
  <c r="QXR119" i="9"/>
  <c r="QXQ119" i="9"/>
  <c r="QXP119" i="9"/>
  <c r="QXO119" i="9"/>
  <c r="QXN119" i="9"/>
  <c r="QXM119" i="9"/>
  <c r="QXL119" i="9"/>
  <c r="QXK119" i="9"/>
  <c r="QXJ119" i="9"/>
  <c r="QXI119" i="9"/>
  <c r="QXH119" i="9"/>
  <c r="QXG119" i="9"/>
  <c r="QXF119" i="9"/>
  <c r="QXE119" i="9"/>
  <c r="QXD119" i="9"/>
  <c r="QXC119" i="9"/>
  <c r="QXB119" i="9"/>
  <c r="QXA119" i="9"/>
  <c r="QWZ119" i="9"/>
  <c r="QWY119" i="9"/>
  <c r="QWX119" i="9"/>
  <c r="QWW119" i="9"/>
  <c r="QWV119" i="9"/>
  <c r="QWU119" i="9"/>
  <c r="QWT119" i="9"/>
  <c r="QWS119" i="9"/>
  <c r="QWR119" i="9"/>
  <c r="QWQ119" i="9"/>
  <c r="QWP119" i="9"/>
  <c r="QWO119" i="9"/>
  <c r="QWN119" i="9"/>
  <c r="QWM119" i="9"/>
  <c r="QWL119" i="9"/>
  <c r="QWK119" i="9"/>
  <c r="QWJ119" i="9"/>
  <c r="QWI119" i="9"/>
  <c r="QWH119" i="9"/>
  <c r="QWG119" i="9"/>
  <c r="QWF119" i="9"/>
  <c r="QWE119" i="9"/>
  <c r="QWD119" i="9"/>
  <c r="QWC119" i="9"/>
  <c r="QWB119" i="9"/>
  <c r="QWA119" i="9"/>
  <c r="QVZ119" i="9"/>
  <c r="QVY119" i="9"/>
  <c r="QVX119" i="9"/>
  <c r="QVW119" i="9"/>
  <c r="QVV119" i="9"/>
  <c r="QVU119" i="9"/>
  <c r="QVT119" i="9"/>
  <c r="QVS119" i="9"/>
  <c r="QVR119" i="9"/>
  <c r="QVQ119" i="9"/>
  <c r="QVP119" i="9"/>
  <c r="QVO119" i="9"/>
  <c r="QVN119" i="9"/>
  <c r="QVM119" i="9"/>
  <c r="QVL119" i="9"/>
  <c r="QVK119" i="9"/>
  <c r="QVJ119" i="9"/>
  <c r="QVI119" i="9"/>
  <c r="QVH119" i="9"/>
  <c r="QVG119" i="9"/>
  <c r="QVF119" i="9"/>
  <c r="QVE119" i="9"/>
  <c r="QVD119" i="9"/>
  <c r="QVC119" i="9"/>
  <c r="QVB119" i="9"/>
  <c r="QVA119" i="9"/>
  <c r="QUZ119" i="9"/>
  <c r="QUY119" i="9"/>
  <c r="QUX119" i="9"/>
  <c r="QUW119" i="9"/>
  <c r="QUV119" i="9"/>
  <c r="QUU119" i="9"/>
  <c r="QUT119" i="9"/>
  <c r="QUS119" i="9"/>
  <c r="QUR119" i="9"/>
  <c r="QUQ119" i="9"/>
  <c r="QUP119" i="9"/>
  <c r="QUO119" i="9"/>
  <c r="QUN119" i="9"/>
  <c r="QUM119" i="9"/>
  <c r="QUL119" i="9"/>
  <c r="QUK119" i="9"/>
  <c r="QUJ119" i="9"/>
  <c r="QUI119" i="9"/>
  <c r="QUH119" i="9"/>
  <c r="QUG119" i="9"/>
  <c r="QUF119" i="9"/>
  <c r="QUE119" i="9"/>
  <c r="QUD119" i="9"/>
  <c r="QUC119" i="9"/>
  <c r="QUB119" i="9"/>
  <c r="QUA119" i="9"/>
  <c r="QTZ119" i="9"/>
  <c r="QTY119" i="9"/>
  <c r="QTX119" i="9"/>
  <c r="QTW119" i="9"/>
  <c r="QTV119" i="9"/>
  <c r="QTU119" i="9"/>
  <c r="QTT119" i="9"/>
  <c r="QTS119" i="9"/>
  <c r="QTR119" i="9"/>
  <c r="QTQ119" i="9"/>
  <c r="QTP119" i="9"/>
  <c r="QTO119" i="9"/>
  <c r="QTN119" i="9"/>
  <c r="QTM119" i="9"/>
  <c r="QTL119" i="9"/>
  <c r="QTK119" i="9"/>
  <c r="QTJ119" i="9"/>
  <c r="QTI119" i="9"/>
  <c r="QTH119" i="9"/>
  <c r="QTG119" i="9"/>
  <c r="QTF119" i="9"/>
  <c r="QTE119" i="9"/>
  <c r="QTD119" i="9"/>
  <c r="QTC119" i="9"/>
  <c r="QTB119" i="9"/>
  <c r="QTA119" i="9"/>
  <c r="QSZ119" i="9"/>
  <c r="QSY119" i="9"/>
  <c r="QSX119" i="9"/>
  <c r="QSW119" i="9"/>
  <c r="QSV119" i="9"/>
  <c r="QSU119" i="9"/>
  <c r="QST119" i="9"/>
  <c r="QSS119" i="9"/>
  <c r="QSR119" i="9"/>
  <c r="QSQ119" i="9"/>
  <c r="QSP119" i="9"/>
  <c r="QSO119" i="9"/>
  <c r="QSN119" i="9"/>
  <c r="QSM119" i="9"/>
  <c r="QSL119" i="9"/>
  <c r="QSK119" i="9"/>
  <c r="QSJ119" i="9"/>
  <c r="QSI119" i="9"/>
  <c r="QSH119" i="9"/>
  <c r="QSG119" i="9"/>
  <c r="QSF119" i="9"/>
  <c r="QSE119" i="9"/>
  <c r="QSD119" i="9"/>
  <c r="QSC119" i="9"/>
  <c r="QSB119" i="9"/>
  <c r="QSA119" i="9"/>
  <c r="QRZ119" i="9"/>
  <c r="QRY119" i="9"/>
  <c r="QRX119" i="9"/>
  <c r="QRW119" i="9"/>
  <c r="QRV119" i="9"/>
  <c r="QRU119" i="9"/>
  <c r="QRT119" i="9"/>
  <c r="QRS119" i="9"/>
  <c r="QRR119" i="9"/>
  <c r="QRQ119" i="9"/>
  <c r="QRP119" i="9"/>
  <c r="QRO119" i="9"/>
  <c r="QRN119" i="9"/>
  <c r="QRM119" i="9"/>
  <c r="QRL119" i="9"/>
  <c r="QRK119" i="9"/>
  <c r="QRJ119" i="9"/>
  <c r="QRI119" i="9"/>
  <c r="QRH119" i="9"/>
  <c r="QRG119" i="9"/>
  <c r="QRF119" i="9"/>
  <c r="QRE119" i="9"/>
  <c r="QRD119" i="9"/>
  <c r="QRC119" i="9"/>
  <c r="QRB119" i="9"/>
  <c r="QRA119" i="9"/>
  <c r="QQZ119" i="9"/>
  <c r="QQY119" i="9"/>
  <c r="QQX119" i="9"/>
  <c r="QQW119" i="9"/>
  <c r="QQV119" i="9"/>
  <c r="QQU119" i="9"/>
  <c r="QQT119" i="9"/>
  <c r="QQS119" i="9"/>
  <c r="QQR119" i="9"/>
  <c r="QQQ119" i="9"/>
  <c r="QQP119" i="9"/>
  <c r="QQO119" i="9"/>
  <c r="QQN119" i="9"/>
  <c r="QQM119" i="9"/>
  <c r="QQL119" i="9"/>
  <c r="QQK119" i="9"/>
  <c r="QQJ119" i="9"/>
  <c r="QQI119" i="9"/>
  <c r="QQH119" i="9"/>
  <c r="QQG119" i="9"/>
  <c r="QQF119" i="9"/>
  <c r="QQE119" i="9"/>
  <c r="QQD119" i="9"/>
  <c r="QQC119" i="9"/>
  <c r="QQB119" i="9"/>
  <c r="QQA119" i="9"/>
  <c r="QPZ119" i="9"/>
  <c r="QPY119" i="9"/>
  <c r="QPX119" i="9"/>
  <c r="QPW119" i="9"/>
  <c r="QPV119" i="9"/>
  <c r="QPU119" i="9"/>
  <c r="QPT119" i="9"/>
  <c r="QPS119" i="9"/>
  <c r="QPR119" i="9"/>
  <c r="QPQ119" i="9"/>
  <c r="QPP119" i="9"/>
  <c r="QPO119" i="9"/>
  <c r="QPN119" i="9"/>
  <c r="QPM119" i="9"/>
  <c r="QPL119" i="9"/>
  <c r="QPK119" i="9"/>
  <c r="QPJ119" i="9"/>
  <c r="QPI119" i="9"/>
  <c r="QPH119" i="9"/>
  <c r="QPG119" i="9"/>
  <c r="QPF119" i="9"/>
  <c r="QPE119" i="9"/>
  <c r="QPD119" i="9"/>
  <c r="QPC119" i="9"/>
  <c r="QPB119" i="9"/>
  <c r="QPA119" i="9"/>
  <c r="QOZ119" i="9"/>
  <c r="QOY119" i="9"/>
  <c r="QOX119" i="9"/>
  <c r="QOW119" i="9"/>
  <c r="QOV119" i="9"/>
  <c r="QOU119" i="9"/>
  <c r="QOT119" i="9"/>
  <c r="QOS119" i="9"/>
  <c r="QOR119" i="9"/>
  <c r="QOQ119" i="9"/>
  <c r="QOP119" i="9"/>
  <c r="QOO119" i="9"/>
  <c r="QON119" i="9"/>
  <c r="QOM119" i="9"/>
  <c r="QOL119" i="9"/>
  <c r="QOK119" i="9"/>
  <c r="QOJ119" i="9"/>
  <c r="QOI119" i="9"/>
  <c r="QOH119" i="9"/>
  <c r="QOG119" i="9"/>
  <c r="QOF119" i="9"/>
  <c r="QOE119" i="9"/>
  <c r="QOD119" i="9"/>
  <c r="QOC119" i="9"/>
  <c r="QOB119" i="9"/>
  <c r="QOA119" i="9"/>
  <c r="QNZ119" i="9"/>
  <c r="QNY119" i="9"/>
  <c r="QNX119" i="9"/>
  <c r="QNW119" i="9"/>
  <c r="QNV119" i="9"/>
  <c r="QNU119" i="9"/>
  <c r="QNT119" i="9"/>
  <c r="QNS119" i="9"/>
  <c r="QNR119" i="9"/>
  <c r="QNQ119" i="9"/>
  <c r="QNP119" i="9"/>
  <c r="QNO119" i="9"/>
  <c r="QNN119" i="9"/>
  <c r="QNM119" i="9"/>
  <c r="QNL119" i="9"/>
  <c r="QNK119" i="9"/>
  <c r="QNJ119" i="9"/>
  <c r="QNI119" i="9"/>
  <c r="QNH119" i="9"/>
  <c r="QNG119" i="9"/>
  <c r="QNF119" i="9"/>
  <c r="QNE119" i="9"/>
  <c r="QND119" i="9"/>
  <c r="QNC119" i="9"/>
  <c r="QNB119" i="9"/>
  <c r="QNA119" i="9"/>
  <c r="QMZ119" i="9"/>
  <c r="QMY119" i="9"/>
  <c r="QMX119" i="9"/>
  <c r="QMW119" i="9"/>
  <c r="QMV119" i="9"/>
  <c r="QMU119" i="9"/>
  <c r="QMT119" i="9"/>
  <c r="QMS119" i="9"/>
  <c r="QMR119" i="9"/>
  <c r="QMQ119" i="9"/>
  <c r="QMP119" i="9"/>
  <c r="QMO119" i="9"/>
  <c r="QMN119" i="9"/>
  <c r="QMM119" i="9"/>
  <c r="QML119" i="9"/>
  <c r="QMK119" i="9"/>
  <c r="QMJ119" i="9"/>
  <c r="QMI119" i="9"/>
  <c r="QMH119" i="9"/>
  <c r="QMG119" i="9"/>
  <c r="QMF119" i="9"/>
  <c r="QME119" i="9"/>
  <c r="QMD119" i="9"/>
  <c r="QMC119" i="9"/>
  <c r="QMB119" i="9"/>
  <c r="QMA119" i="9"/>
  <c r="QLZ119" i="9"/>
  <c r="QLY119" i="9"/>
  <c r="QLX119" i="9"/>
  <c r="QLW119" i="9"/>
  <c r="QLV119" i="9"/>
  <c r="QLU119" i="9"/>
  <c r="QLT119" i="9"/>
  <c r="QLS119" i="9"/>
  <c r="QLR119" i="9"/>
  <c r="QLQ119" i="9"/>
  <c r="QLP119" i="9"/>
  <c r="QLO119" i="9"/>
  <c r="QLN119" i="9"/>
  <c r="QLM119" i="9"/>
  <c r="QLL119" i="9"/>
  <c r="QLK119" i="9"/>
  <c r="QLJ119" i="9"/>
  <c r="QLI119" i="9"/>
  <c r="QLH119" i="9"/>
  <c r="QLG119" i="9"/>
  <c r="QLF119" i="9"/>
  <c r="QLE119" i="9"/>
  <c r="QLD119" i="9"/>
  <c r="QLC119" i="9"/>
  <c r="QLB119" i="9"/>
  <c r="QLA119" i="9"/>
  <c r="QKZ119" i="9"/>
  <c r="QKY119" i="9"/>
  <c r="QKX119" i="9"/>
  <c r="QKW119" i="9"/>
  <c r="QKV119" i="9"/>
  <c r="QKU119" i="9"/>
  <c r="QKT119" i="9"/>
  <c r="QKS119" i="9"/>
  <c r="QKR119" i="9"/>
  <c r="QKQ119" i="9"/>
  <c r="QKP119" i="9"/>
  <c r="QKO119" i="9"/>
  <c r="QKN119" i="9"/>
  <c r="QKM119" i="9"/>
  <c r="QKL119" i="9"/>
  <c r="QKK119" i="9"/>
  <c r="QKJ119" i="9"/>
  <c r="QKI119" i="9"/>
  <c r="QKH119" i="9"/>
  <c r="QKG119" i="9"/>
  <c r="QKF119" i="9"/>
  <c r="QKE119" i="9"/>
  <c r="QKD119" i="9"/>
  <c r="QKC119" i="9"/>
  <c r="QKB119" i="9"/>
  <c r="QKA119" i="9"/>
  <c r="QJZ119" i="9"/>
  <c r="QJY119" i="9"/>
  <c r="QJX119" i="9"/>
  <c r="QJW119" i="9"/>
  <c r="QJV119" i="9"/>
  <c r="QJU119" i="9"/>
  <c r="QJT119" i="9"/>
  <c r="QJS119" i="9"/>
  <c r="QJR119" i="9"/>
  <c r="QJQ119" i="9"/>
  <c r="QJP119" i="9"/>
  <c r="QJO119" i="9"/>
  <c r="QJN119" i="9"/>
  <c r="QJM119" i="9"/>
  <c r="QJL119" i="9"/>
  <c r="QJK119" i="9"/>
  <c r="QJJ119" i="9"/>
  <c r="QJI119" i="9"/>
  <c r="QJH119" i="9"/>
  <c r="QJG119" i="9"/>
  <c r="QJF119" i="9"/>
  <c r="QJE119" i="9"/>
  <c r="QJD119" i="9"/>
  <c r="QJC119" i="9"/>
  <c r="QJB119" i="9"/>
  <c r="QJA119" i="9"/>
  <c r="QIZ119" i="9"/>
  <c r="QIY119" i="9"/>
  <c r="QIX119" i="9"/>
  <c r="QIW119" i="9"/>
  <c r="QIV119" i="9"/>
  <c r="QIU119" i="9"/>
  <c r="QIT119" i="9"/>
  <c r="QIS119" i="9"/>
  <c r="QIR119" i="9"/>
  <c r="QIQ119" i="9"/>
  <c r="QIP119" i="9"/>
  <c r="QIO119" i="9"/>
  <c r="QIN119" i="9"/>
  <c r="QIM119" i="9"/>
  <c r="QIL119" i="9"/>
  <c r="QIK119" i="9"/>
  <c r="QIJ119" i="9"/>
  <c r="QII119" i="9"/>
  <c r="QIH119" i="9"/>
  <c r="QIG119" i="9"/>
  <c r="QIF119" i="9"/>
  <c r="QIE119" i="9"/>
  <c r="QID119" i="9"/>
  <c r="QIC119" i="9"/>
  <c r="QIB119" i="9"/>
  <c r="QIA119" i="9"/>
  <c r="QHZ119" i="9"/>
  <c r="QHY119" i="9"/>
  <c r="QHX119" i="9"/>
  <c r="QHW119" i="9"/>
  <c r="QHV119" i="9"/>
  <c r="QHU119" i="9"/>
  <c r="QHT119" i="9"/>
  <c r="QHS119" i="9"/>
  <c r="QHR119" i="9"/>
  <c r="QHQ119" i="9"/>
  <c r="QHP119" i="9"/>
  <c r="QHO119" i="9"/>
  <c r="QHN119" i="9"/>
  <c r="QHM119" i="9"/>
  <c r="QHL119" i="9"/>
  <c r="QHK119" i="9"/>
  <c r="QHJ119" i="9"/>
  <c r="QHI119" i="9"/>
  <c r="QHH119" i="9"/>
  <c r="QHG119" i="9"/>
  <c r="QHF119" i="9"/>
  <c r="QHE119" i="9"/>
  <c r="QHD119" i="9"/>
  <c r="QHC119" i="9"/>
  <c r="QHB119" i="9"/>
  <c r="QHA119" i="9"/>
  <c r="QGZ119" i="9"/>
  <c r="QGY119" i="9"/>
  <c r="QGX119" i="9"/>
  <c r="QGW119" i="9"/>
  <c r="QGV119" i="9"/>
  <c r="QGU119" i="9"/>
  <c r="QGT119" i="9"/>
  <c r="QGS119" i="9"/>
  <c r="QGR119" i="9"/>
  <c r="QGQ119" i="9"/>
  <c r="QGP119" i="9"/>
  <c r="QGO119" i="9"/>
  <c r="QGN119" i="9"/>
  <c r="QGM119" i="9"/>
  <c r="QGL119" i="9"/>
  <c r="QGK119" i="9"/>
  <c r="QGJ119" i="9"/>
  <c r="QGI119" i="9"/>
  <c r="QGH119" i="9"/>
  <c r="QGG119" i="9"/>
  <c r="QGF119" i="9"/>
  <c r="QGE119" i="9"/>
  <c r="QGD119" i="9"/>
  <c r="QGC119" i="9"/>
  <c r="QGB119" i="9"/>
  <c r="QGA119" i="9"/>
  <c r="QFZ119" i="9"/>
  <c r="QFY119" i="9"/>
  <c r="QFX119" i="9"/>
  <c r="QFW119" i="9"/>
  <c r="QFV119" i="9"/>
  <c r="QFU119" i="9"/>
  <c r="QFT119" i="9"/>
  <c r="QFS119" i="9"/>
  <c r="QFR119" i="9"/>
  <c r="QFQ119" i="9"/>
  <c r="QFP119" i="9"/>
  <c r="QFO119" i="9"/>
  <c r="QFN119" i="9"/>
  <c r="QFM119" i="9"/>
  <c r="QFL119" i="9"/>
  <c r="QFK119" i="9"/>
  <c r="QFJ119" i="9"/>
  <c r="QFI119" i="9"/>
  <c r="QFH119" i="9"/>
  <c r="QFG119" i="9"/>
  <c r="QFF119" i="9"/>
  <c r="QFE119" i="9"/>
  <c r="QFD119" i="9"/>
  <c r="QFC119" i="9"/>
  <c r="QFB119" i="9"/>
  <c r="QFA119" i="9"/>
  <c r="QEZ119" i="9"/>
  <c r="QEY119" i="9"/>
  <c r="QEX119" i="9"/>
  <c r="QEW119" i="9"/>
  <c r="QEV119" i="9"/>
  <c r="QEU119" i="9"/>
  <c r="QET119" i="9"/>
  <c r="QES119" i="9"/>
  <c r="QER119" i="9"/>
  <c r="QEQ119" i="9"/>
  <c r="QEP119" i="9"/>
  <c r="QEO119" i="9"/>
  <c r="QEN119" i="9"/>
  <c r="QEM119" i="9"/>
  <c r="QEL119" i="9"/>
  <c r="QEK119" i="9"/>
  <c r="QEJ119" i="9"/>
  <c r="QEI119" i="9"/>
  <c r="QEH119" i="9"/>
  <c r="QEG119" i="9"/>
  <c r="QEF119" i="9"/>
  <c r="QEE119" i="9"/>
  <c r="QED119" i="9"/>
  <c r="QEC119" i="9"/>
  <c r="QEB119" i="9"/>
  <c r="QEA119" i="9"/>
  <c r="QDZ119" i="9"/>
  <c r="QDY119" i="9"/>
  <c r="QDX119" i="9"/>
  <c r="QDW119" i="9"/>
  <c r="QDV119" i="9"/>
  <c r="QDU119" i="9"/>
  <c r="QDT119" i="9"/>
  <c r="QDS119" i="9"/>
  <c r="QDR119" i="9"/>
  <c r="QDQ119" i="9"/>
  <c r="QDP119" i="9"/>
  <c r="QDO119" i="9"/>
  <c r="QDN119" i="9"/>
  <c r="QDM119" i="9"/>
  <c r="QDL119" i="9"/>
  <c r="QDK119" i="9"/>
  <c r="QDJ119" i="9"/>
  <c r="QDI119" i="9"/>
  <c r="QDH119" i="9"/>
  <c r="QDG119" i="9"/>
  <c r="QDF119" i="9"/>
  <c r="QDE119" i="9"/>
  <c r="QDD119" i="9"/>
  <c r="QDC119" i="9"/>
  <c r="QDB119" i="9"/>
  <c r="QDA119" i="9"/>
  <c r="QCZ119" i="9"/>
  <c r="QCY119" i="9"/>
  <c r="QCX119" i="9"/>
  <c r="QCW119" i="9"/>
  <c r="QCV119" i="9"/>
  <c r="QCU119" i="9"/>
  <c r="QCT119" i="9"/>
  <c r="QCS119" i="9"/>
  <c r="QCR119" i="9"/>
  <c r="QCQ119" i="9"/>
  <c r="QCP119" i="9"/>
  <c r="QCO119" i="9"/>
  <c r="QCN119" i="9"/>
  <c r="QCM119" i="9"/>
  <c r="QCL119" i="9"/>
  <c r="QCK119" i="9"/>
  <c r="QCJ119" i="9"/>
  <c r="QCI119" i="9"/>
  <c r="QCH119" i="9"/>
  <c r="QCG119" i="9"/>
  <c r="QCF119" i="9"/>
  <c r="QCE119" i="9"/>
  <c r="QCD119" i="9"/>
  <c r="QCC119" i="9"/>
  <c r="QCB119" i="9"/>
  <c r="QCA119" i="9"/>
  <c r="QBZ119" i="9"/>
  <c r="QBY119" i="9"/>
  <c r="QBX119" i="9"/>
  <c r="QBW119" i="9"/>
  <c r="QBV119" i="9"/>
  <c r="QBU119" i="9"/>
  <c r="QBT119" i="9"/>
  <c r="QBS119" i="9"/>
  <c r="QBR119" i="9"/>
  <c r="QBQ119" i="9"/>
  <c r="QBP119" i="9"/>
  <c r="QBO119" i="9"/>
  <c r="QBN119" i="9"/>
  <c r="QBM119" i="9"/>
  <c r="QBL119" i="9"/>
  <c r="QBK119" i="9"/>
  <c r="QBJ119" i="9"/>
  <c r="QBI119" i="9"/>
  <c r="QBH119" i="9"/>
  <c r="QBG119" i="9"/>
  <c r="QBF119" i="9"/>
  <c r="QBE119" i="9"/>
  <c r="QBD119" i="9"/>
  <c r="QBC119" i="9"/>
  <c r="QBB119" i="9"/>
  <c r="QBA119" i="9"/>
  <c r="QAZ119" i="9"/>
  <c r="QAY119" i="9"/>
  <c r="QAX119" i="9"/>
  <c r="QAW119" i="9"/>
  <c r="QAV119" i="9"/>
  <c r="QAU119" i="9"/>
  <c r="QAT119" i="9"/>
  <c r="QAS119" i="9"/>
  <c r="QAR119" i="9"/>
  <c r="QAQ119" i="9"/>
  <c r="QAP119" i="9"/>
  <c r="QAO119" i="9"/>
  <c r="QAN119" i="9"/>
  <c r="QAM119" i="9"/>
  <c r="QAL119" i="9"/>
  <c r="QAK119" i="9"/>
  <c r="QAJ119" i="9"/>
  <c r="QAI119" i="9"/>
  <c r="QAH119" i="9"/>
  <c r="QAG119" i="9"/>
  <c r="QAF119" i="9"/>
  <c r="QAE119" i="9"/>
  <c r="QAD119" i="9"/>
  <c r="QAC119" i="9"/>
  <c r="QAB119" i="9"/>
  <c r="QAA119" i="9"/>
  <c r="PZZ119" i="9"/>
  <c r="PZY119" i="9"/>
  <c r="PZX119" i="9"/>
  <c r="PZW119" i="9"/>
  <c r="PZV119" i="9"/>
  <c r="PZU119" i="9"/>
  <c r="PZT119" i="9"/>
  <c r="PZS119" i="9"/>
  <c r="PZR119" i="9"/>
  <c r="PZQ119" i="9"/>
  <c r="PZP119" i="9"/>
  <c r="PZO119" i="9"/>
  <c r="PZN119" i="9"/>
  <c r="PZM119" i="9"/>
  <c r="PZL119" i="9"/>
  <c r="PZK119" i="9"/>
  <c r="PZJ119" i="9"/>
  <c r="PZI119" i="9"/>
  <c r="PZH119" i="9"/>
  <c r="PZG119" i="9"/>
  <c r="PZF119" i="9"/>
  <c r="PZE119" i="9"/>
  <c r="PZD119" i="9"/>
  <c r="PZC119" i="9"/>
  <c r="PZB119" i="9"/>
  <c r="PZA119" i="9"/>
  <c r="PYZ119" i="9"/>
  <c r="PYY119" i="9"/>
  <c r="PYX119" i="9"/>
  <c r="PYW119" i="9"/>
  <c r="PYV119" i="9"/>
  <c r="PYU119" i="9"/>
  <c r="PYT119" i="9"/>
  <c r="PYS119" i="9"/>
  <c r="PYR119" i="9"/>
  <c r="PYQ119" i="9"/>
  <c r="PYP119" i="9"/>
  <c r="PYO119" i="9"/>
  <c r="PYN119" i="9"/>
  <c r="PYM119" i="9"/>
  <c r="PYL119" i="9"/>
  <c r="PYK119" i="9"/>
  <c r="PYJ119" i="9"/>
  <c r="PYI119" i="9"/>
  <c r="PYH119" i="9"/>
  <c r="PYG119" i="9"/>
  <c r="PYF119" i="9"/>
  <c r="PYE119" i="9"/>
  <c r="PYD119" i="9"/>
  <c r="PYC119" i="9"/>
  <c r="PYB119" i="9"/>
  <c r="PYA119" i="9"/>
  <c r="PXZ119" i="9"/>
  <c r="PXY119" i="9"/>
  <c r="PXX119" i="9"/>
  <c r="PXW119" i="9"/>
  <c r="PXV119" i="9"/>
  <c r="PXU119" i="9"/>
  <c r="PXT119" i="9"/>
  <c r="PXS119" i="9"/>
  <c r="PXR119" i="9"/>
  <c r="PXQ119" i="9"/>
  <c r="PXP119" i="9"/>
  <c r="PXO119" i="9"/>
  <c r="PXN119" i="9"/>
  <c r="PXM119" i="9"/>
  <c r="PXL119" i="9"/>
  <c r="PXK119" i="9"/>
  <c r="PXJ119" i="9"/>
  <c r="PXI119" i="9"/>
  <c r="PXH119" i="9"/>
  <c r="PXG119" i="9"/>
  <c r="PXF119" i="9"/>
  <c r="PXE119" i="9"/>
  <c r="PXD119" i="9"/>
  <c r="PXC119" i="9"/>
  <c r="PXB119" i="9"/>
  <c r="PXA119" i="9"/>
  <c r="PWZ119" i="9"/>
  <c r="PWY119" i="9"/>
  <c r="PWX119" i="9"/>
  <c r="PWW119" i="9"/>
  <c r="PWV119" i="9"/>
  <c r="PWU119" i="9"/>
  <c r="PWT119" i="9"/>
  <c r="PWS119" i="9"/>
  <c r="PWR119" i="9"/>
  <c r="PWQ119" i="9"/>
  <c r="PWP119" i="9"/>
  <c r="PWO119" i="9"/>
  <c r="PWN119" i="9"/>
  <c r="PWM119" i="9"/>
  <c r="PWL119" i="9"/>
  <c r="PWK119" i="9"/>
  <c r="PWJ119" i="9"/>
  <c r="PWI119" i="9"/>
  <c r="PWH119" i="9"/>
  <c r="PWG119" i="9"/>
  <c r="PWF119" i="9"/>
  <c r="PWE119" i="9"/>
  <c r="PWD119" i="9"/>
  <c r="PWC119" i="9"/>
  <c r="PWB119" i="9"/>
  <c r="PWA119" i="9"/>
  <c r="PVZ119" i="9"/>
  <c r="PVY119" i="9"/>
  <c r="PVX119" i="9"/>
  <c r="PVW119" i="9"/>
  <c r="PVV119" i="9"/>
  <c r="PVU119" i="9"/>
  <c r="PVT119" i="9"/>
  <c r="PVS119" i="9"/>
  <c r="PVR119" i="9"/>
  <c r="PVQ119" i="9"/>
  <c r="PVP119" i="9"/>
  <c r="PVO119" i="9"/>
  <c r="PVN119" i="9"/>
  <c r="PVM119" i="9"/>
  <c r="PVL119" i="9"/>
  <c r="PVK119" i="9"/>
  <c r="PVJ119" i="9"/>
  <c r="PVI119" i="9"/>
  <c r="PVH119" i="9"/>
  <c r="PVG119" i="9"/>
  <c r="PVF119" i="9"/>
  <c r="PVE119" i="9"/>
  <c r="PVD119" i="9"/>
  <c r="PVC119" i="9"/>
  <c r="PVB119" i="9"/>
  <c r="PVA119" i="9"/>
  <c r="PUZ119" i="9"/>
  <c r="PUY119" i="9"/>
  <c r="PUX119" i="9"/>
  <c r="PUW119" i="9"/>
  <c r="PUV119" i="9"/>
  <c r="PUU119" i="9"/>
  <c r="PUT119" i="9"/>
  <c r="PUS119" i="9"/>
  <c r="PUR119" i="9"/>
  <c r="PUQ119" i="9"/>
  <c r="PUP119" i="9"/>
  <c r="PUO119" i="9"/>
  <c r="PUN119" i="9"/>
  <c r="PUM119" i="9"/>
  <c r="PUL119" i="9"/>
  <c r="PUK119" i="9"/>
  <c r="PUJ119" i="9"/>
  <c r="PUI119" i="9"/>
  <c r="PUH119" i="9"/>
  <c r="PUG119" i="9"/>
  <c r="PUF119" i="9"/>
  <c r="PUE119" i="9"/>
  <c r="PUD119" i="9"/>
  <c r="PUC119" i="9"/>
  <c r="PUB119" i="9"/>
  <c r="PUA119" i="9"/>
  <c r="PTZ119" i="9"/>
  <c r="PTY119" i="9"/>
  <c r="PTX119" i="9"/>
  <c r="PTW119" i="9"/>
  <c r="PTV119" i="9"/>
  <c r="PTU119" i="9"/>
  <c r="PTT119" i="9"/>
  <c r="PTS119" i="9"/>
  <c r="PTR119" i="9"/>
  <c r="PTQ119" i="9"/>
  <c r="PTP119" i="9"/>
  <c r="PTO119" i="9"/>
  <c r="PTN119" i="9"/>
  <c r="PTM119" i="9"/>
  <c r="PTL119" i="9"/>
  <c r="PTK119" i="9"/>
  <c r="PTJ119" i="9"/>
  <c r="PTI119" i="9"/>
  <c r="PTH119" i="9"/>
  <c r="PTG119" i="9"/>
  <c r="PTF119" i="9"/>
  <c r="PTE119" i="9"/>
  <c r="PTD119" i="9"/>
  <c r="PTC119" i="9"/>
  <c r="PTB119" i="9"/>
  <c r="PTA119" i="9"/>
  <c r="PSZ119" i="9"/>
  <c r="PSY119" i="9"/>
  <c r="PSX119" i="9"/>
  <c r="PSW119" i="9"/>
  <c r="PSV119" i="9"/>
  <c r="PSU119" i="9"/>
  <c r="PST119" i="9"/>
  <c r="PSS119" i="9"/>
  <c r="PSR119" i="9"/>
  <c r="PSQ119" i="9"/>
  <c r="PSP119" i="9"/>
  <c r="PSO119" i="9"/>
  <c r="PSN119" i="9"/>
  <c r="PSM119" i="9"/>
  <c r="PSL119" i="9"/>
  <c r="PSK119" i="9"/>
  <c r="PSJ119" i="9"/>
  <c r="PSI119" i="9"/>
  <c r="PSH119" i="9"/>
  <c r="PSG119" i="9"/>
  <c r="PSF119" i="9"/>
  <c r="PSE119" i="9"/>
  <c r="PSD119" i="9"/>
  <c r="PSC119" i="9"/>
  <c r="PSB119" i="9"/>
  <c r="PSA119" i="9"/>
  <c r="PRZ119" i="9"/>
  <c r="PRY119" i="9"/>
  <c r="PRX119" i="9"/>
  <c r="PRW119" i="9"/>
  <c r="PRV119" i="9"/>
  <c r="PRU119" i="9"/>
  <c r="PRT119" i="9"/>
  <c r="PRS119" i="9"/>
  <c r="PRR119" i="9"/>
  <c r="PRQ119" i="9"/>
  <c r="PRP119" i="9"/>
  <c r="PRO119" i="9"/>
  <c r="PRN119" i="9"/>
  <c r="PRM119" i="9"/>
  <c r="PRL119" i="9"/>
  <c r="PRK119" i="9"/>
  <c r="PRJ119" i="9"/>
  <c r="PRI119" i="9"/>
  <c r="PRH119" i="9"/>
  <c r="PRG119" i="9"/>
  <c r="PRF119" i="9"/>
  <c r="PRE119" i="9"/>
  <c r="PRD119" i="9"/>
  <c r="PRC119" i="9"/>
  <c r="PRB119" i="9"/>
  <c r="PRA119" i="9"/>
  <c r="PQZ119" i="9"/>
  <c r="PQY119" i="9"/>
  <c r="PQX119" i="9"/>
  <c r="PQW119" i="9"/>
  <c r="PQV119" i="9"/>
  <c r="PQU119" i="9"/>
  <c r="PQT119" i="9"/>
  <c r="PQS119" i="9"/>
  <c r="PQR119" i="9"/>
  <c r="PQQ119" i="9"/>
  <c r="PQP119" i="9"/>
  <c r="PQO119" i="9"/>
  <c r="PQN119" i="9"/>
  <c r="PQM119" i="9"/>
  <c r="PQL119" i="9"/>
  <c r="PQK119" i="9"/>
  <c r="PQJ119" i="9"/>
  <c r="PQI119" i="9"/>
  <c r="PQH119" i="9"/>
  <c r="PQG119" i="9"/>
  <c r="PQF119" i="9"/>
  <c r="PQE119" i="9"/>
  <c r="PQD119" i="9"/>
  <c r="PQC119" i="9"/>
  <c r="PQB119" i="9"/>
  <c r="PQA119" i="9"/>
  <c r="PPZ119" i="9"/>
  <c r="PPY119" i="9"/>
  <c r="PPX119" i="9"/>
  <c r="PPW119" i="9"/>
  <c r="PPV119" i="9"/>
  <c r="PPU119" i="9"/>
  <c r="PPT119" i="9"/>
  <c r="PPS119" i="9"/>
  <c r="PPR119" i="9"/>
  <c r="PPQ119" i="9"/>
  <c r="PPP119" i="9"/>
  <c r="PPO119" i="9"/>
  <c r="PPN119" i="9"/>
  <c r="PPM119" i="9"/>
  <c r="PPL119" i="9"/>
  <c r="PPK119" i="9"/>
  <c r="PPJ119" i="9"/>
  <c r="PPI119" i="9"/>
  <c r="PPH119" i="9"/>
  <c r="PPG119" i="9"/>
  <c r="PPF119" i="9"/>
  <c r="PPE119" i="9"/>
  <c r="PPD119" i="9"/>
  <c r="PPC119" i="9"/>
  <c r="PPB119" i="9"/>
  <c r="PPA119" i="9"/>
  <c r="POZ119" i="9"/>
  <c r="POY119" i="9"/>
  <c r="POX119" i="9"/>
  <c r="POW119" i="9"/>
  <c r="POV119" i="9"/>
  <c r="POU119" i="9"/>
  <c r="POT119" i="9"/>
  <c r="POS119" i="9"/>
  <c r="POR119" i="9"/>
  <c r="POQ119" i="9"/>
  <c r="POP119" i="9"/>
  <c r="POO119" i="9"/>
  <c r="PON119" i="9"/>
  <c r="POM119" i="9"/>
  <c r="POL119" i="9"/>
  <c r="POK119" i="9"/>
  <c r="POJ119" i="9"/>
  <c r="POI119" i="9"/>
  <c r="POH119" i="9"/>
  <c r="POG119" i="9"/>
  <c r="POF119" i="9"/>
  <c r="POE119" i="9"/>
  <c r="POD119" i="9"/>
  <c r="POC119" i="9"/>
  <c r="POB119" i="9"/>
  <c r="POA119" i="9"/>
  <c r="PNZ119" i="9"/>
  <c r="PNY119" i="9"/>
  <c r="PNX119" i="9"/>
  <c r="PNW119" i="9"/>
  <c r="PNV119" i="9"/>
  <c r="PNU119" i="9"/>
  <c r="PNT119" i="9"/>
  <c r="PNS119" i="9"/>
  <c r="PNR119" i="9"/>
  <c r="PNQ119" i="9"/>
  <c r="PNP119" i="9"/>
  <c r="PNO119" i="9"/>
  <c r="PNN119" i="9"/>
  <c r="PNM119" i="9"/>
  <c r="PNL119" i="9"/>
  <c r="PNK119" i="9"/>
  <c r="PNJ119" i="9"/>
  <c r="PNI119" i="9"/>
  <c r="PNH119" i="9"/>
  <c r="PNG119" i="9"/>
  <c r="PNF119" i="9"/>
  <c r="PNE119" i="9"/>
  <c r="PND119" i="9"/>
  <c r="PNC119" i="9"/>
  <c r="PNB119" i="9"/>
  <c r="PNA119" i="9"/>
  <c r="PMZ119" i="9"/>
  <c r="PMY119" i="9"/>
  <c r="PMX119" i="9"/>
  <c r="PMW119" i="9"/>
  <c r="PMV119" i="9"/>
  <c r="PMU119" i="9"/>
  <c r="PMT119" i="9"/>
  <c r="PMS119" i="9"/>
  <c r="PMR119" i="9"/>
  <c r="PMQ119" i="9"/>
  <c r="PMP119" i="9"/>
  <c r="PMO119" i="9"/>
  <c r="PMN119" i="9"/>
  <c r="PMM119" i="9"/>
  <c r="PML119" i="9"/>
  <c r="PMK119" i="9"/>
  <c r="PMJ119" i="9"/>
  <c r="PMI119" i="9"/>
  <c r="PMH119" i="9"/>
  <c r="PMG119" i="9"/>
  <c r="PMF119" i="9"/>
  <c r="PME119" i="9"/>
  <c r="PMD119" i="9"/>
  <c r="PMC119" i="9"/>
  <c r="PMB119" i="9"/>
  <c r="PMA119" i="9"/>
  <c r="PLZ119" i="9"/>
  <c r="PLY119" i="9"/>
  <c r="PLX119" i="9"/>
  <c r="PLW119" i="9"/>
  <c r="PLV119" i="9"/>
  <c r="PLU119" i="9"/>
  <c r="PLT119" i="9"/>
  <c r="PLS119" i="9"/>
  <c r="PLR119" i="9"/>
  <c r="PLQ119" i="9"/>
  <c r="PLP119" i="9"/>
  <c r="PLO119" i="9"/>
  <c r="PLN119" i="9"/>
  <c r="PLM119" i="9"/>
  <c r="PLL119" i="9"/>
  <c r="PLK119" i="9"/>
  <c r="PLJ119" i="9"/>
  <c r="PLI119" i="9"/>
  <c r="PLH119" i="9"/>
  <c r="PLG119" i="9"/>
  <c r="PLF119" i="9"/>
  <c r="PLE119" i="9"/>
  <c r="PLD119" i="9"/>
  <c r="PLC119" i="9"/>
  <c r="PLB119" i="9"/>
  <c r="PLA119" i="9"/>
  <c r="PKZ119" i="9"/>
  <c r="PKY119" i="9"/>
  <c r="PKX119" i="9"/>
  <c r="PKW119" i="9"/>
  <c r="PKV119" i="9"/>
  <c r="PKU119" i="9"/>
  <c r="PKT119" i="9"/>
  <c r="PKS119" i="9"/>
  <c r="PKR119" i="9"/>
  <c r="PKQ119" i="9"/>
  <c r="PKP119" i="9"/>
  <c r="PKO119" i="9"/>
  <c r="PKN119" i="9"/>
  <c r="PKM119" i="9"/>
  <c r="PKL119" i="9"/>
  <c r="PKK119" i="9"/>
  <c r="PKJ119" i="9"/>
  <c r="PKI119" i="9"/>
  <c r="PKH119" i="9"/>
  <c r="PKG119" i="9"/>
  <c r="PKF119" i="9"/>
  <c r="PKE119" i="9"/>
  <c r="PKD119" i="9"/>
  <c r="PKC119" i="9"/>
  <c r="PKB119" i="9"/>
  <c r="PKA119" i="9"/>
  <c r="PJZ119" i="9"/>
  <c r="PJY119" i="9"/>
  <c r="PJX119" i="9"/>
  <c r="PJW119" i="9"/>
  <c r="PJV119" i="9"/>
  <c r="PJU119" i="9"/>
  <c r="PJT119" i="9"/>
  <c r="PJS119" i="9"/>
  <c r="PJR119" i="9"/>
  <c r="PJQ119" i="9"/>
  <c r="PJP119" i="9"/>
  <c r="PJO119" i="9"/>
  <c r="PJN119" i="9"/>
  <c r="PJM119" i="9"/>
  <c r="PJL119" i="9"/>
  <c r="PJK119" i="9"/>
  <c r="PJJ119" i="9"/>
  <c r="PJI119" i="9"/>
  <c r="PJH119" i="9"/>
  <c r="PJG119" i="9"/>
  <c r="PJF119" i="9"/>
  <c r="PJE119" i="9"/>
  <c r="PJD119" i="9"/>
  <c r="PJC119" i="9"/>
  <c r="PJB119" i="9"/>
  <c r="PJA119" i="9"/>
  <c r="PIZ119" i="9"/>
  <c r="PIY119" i="9"/>
  <c r="PIX119" i="9"/>
  <c r="PIW119" i="9"/>
  <c r="PIV119" i="9"/>
  <c r="PIU119" i="9"/>
  <c r="PIT119" i="9"/>
  <c r="PIS119" i="9"/>
  <c r="PIR119" i="9"/>
  <c r="PIQ119" i="9"/>
  <c r="PIP119" i="9"/>
  <c r="PIO119" i="9"/>
  <c r="PIN119" i="9"/>
  <c r="PIM119" i="9"/>
  <c r="PIL119" i="9"/>
  <c r="PIK119" i="9"/>
  <c r="PIJ119" i="9"/>
  <c r="PII119" i="9"/>
  <c r="PIH119" i="9"/>
  <c r="PIG119" i="9"/>
  <c r="PIF119" i="9"/>
  <c r="PIE119" i="9"/>
  <c r="PID119" i="9"/>
  <c r="PIC119" i="9"/>
  <c r="PIB119" i="9"/>
  <c r="PIA119" i="9"/>
  <c r="PHZ119" i="9"/>
  <c r="PHY119" i="9"/>
  <c r="PHX119" i="9"/>
  <c r="PHW119" i="9"/>
  <c r="PHV119" i="9"/>
  <c r="PHU119" i="9"/>
  <c r="PHT119" i="9"/>
  <c r="PHS119" i="9"/>
  <c r="PHR119" i="9"/>
  <c r="PHQ119" i="9"/>
  <c r="PHP119" i="9"/>
  <c r="PHO119" i="9"/>
  <c r="PHN119" i="9"/>
  <c r="PHM119" i="9"/>
  <c r="PHL119" i="9"/>
  <c r="PHK119" i="9"/>
  <c r="PHJ119" i="9"/>
  <c r="PHI119" i="9"/>
  <c r="PHH119" i="9"/>
  <c r="PHG119" i="9"/>
  <c r="PHF119" i="9"/>
  <c r="PHE119" i="9"/>
  <c r="PHD119" i="9"/>
  <c r="PHC119" i="9"/>
  <c r="PHB119" i="9"/>
  <c r="PHA119" i="9"/>
  <c r="PGZ119" i="9"/>
  <c r="PGY119" i="9"/>
  <c r="PGX119" i="9"/>
  <c r="PGW119" i="9"/>
  <c r="PGV119" i="9"/>
  <c r="PGU119" i="9"/>
  <c r="PGT119" i="9"/>
  <c r="PGS119" i="9"/>
  <c r="PGR119" i="9"/>
  <c r="PGQ119" i="9"/>
  <c r="PGP119" i="9"/>
  <c r="PGO119" i="9"/>
  <c r="PGN119" i="9"/>
  <c r="PGM119" i="9"/>
  <c r="PGL119" i="9"/>
  <c r="PGK119" i="9"/>
  <c r="PGJ119" i="9"/>
  <c r="PGI119" i="9"/>
  <c r="PGH119" i="9"/>
  <c r="PGG119" i="9"/>
  <c r="PGF119" i="9"/>
  <c r="PGE119" i="9"/>
  <c r="PGD119" i="9"/>
  <c r="PGC119" i="9"/>
  <c r="PGB119" i="9"/>
  <c r="PGA119" i="9"/>
  <c r="PFZ119" i="9"/>
  <c r="PFY119" i="9"/>
  <c r="PFX119" i="9"/>
  <c r="PFW119" i="9"/>
  <c r="PFV119" i="9"/>
  <c r="PFU119" i="9"/>
  <c r="PFT119" i="9"/>
  <c r="PFS119" i="9"/>
  <c r="PFR119" i="9"/>
  <c r="PFQ119" i="9"/>
  <c r="PFP119" i="9"/>
  <c r="PFO119" i="9"/>
  <c r="PFN119" i="9"/>
  <c r="PFM119" i="9"/>
  <c r="PFL119" i="9"/>
  <c r="PFK119" i="9"/>
  <c r="PFJ119" i="9"/>
  <c r="PFI119" i="9"/>
  <c r="PFH119" i="9"/>
  <c r="PFG119" i="9"/>
  <c r="PFF119" i="9"/>
  <c r="PFE119" i="9"/>
  <c r="PFD119" i="9"/>
  <c r="PFC119" i="9"/>
  <c r="PFB119" i="9"/>
  <c r="PFA119" i="9"/>
  <c r="PEZ119" i="9"/>
  <c r="PEY119" i="9"/>
  <c r="PEX119" i="9"/>
  <c r="PEW119" i="9"/>
  <c r="PEV119" i="9"/>
  <c r="PEU119" i="9"/>
  <c r="PET119" i="9"/>
  <c r="PES119" i="9"/>
  <c r="PER119" i="9"/>
  <c r="PEQ119" i="9"/>
  <c r="PEP119" i="9"/>
  <c r="PEO119" i="9"/>
  <c r="PEN119" i="9"/>
  <c r="PEM119" i="9"/>
  <c r="PEL119" i="9"/>
  <c r="PEK119" i="9"/>
  <c r="PEJ119" i="9"/>
  <c r="PEI119" i="9"/>
  <c r="PEH119" i="9"/>
  <c r="PEG119" i="9"/>
  <c r="PEF119" i="9"/>
  <c r="PEE119" i="9"/>
  <c r="PED119" i="9"/>
  <c r="PEC119" i="9"/>
  <c r="PEB119" i="9"/>
  <c r="PEA119" i="9"/>
  <c r="PDZ119" i="9"/>
  <c r="PDY119" i="9"/>
  <c r="PDX119" i="9"/>
  <c r="PDW119" i="9"/>
  <c r="PDV119" i="9"/>
  <c r="PDU119" i="9"/>
  <c r="PDT119" i="9"/>
  <c r="PDS119" i="9"/>
  <c r="PDR119" i="9"/>
  <c r="PDQ119" i="9"/>
  <c r="PDP119" i="9"/>
  <c r="PDO119" i="9"/>
  <c r="PDN119" i="9"/>
  <c r="PDM119" i="9"/>
  <c r="PDL119" i="9"/>
  <c r="PDK119" i="9"/>
  <c r="PDJ119" i="9"/>
  <c r="PDI119" i="9"/>
  <c r="PDH119" i="9"/>
  <c r="PDG119" i="9"/>
  <c r="PDF119" i="9"/>
  <c r="PDE119" i="9"/>
  <c r="PDD119" i="9"/>
  <c r="PDC119" i="9"/>
  <c r="PDB119" i="9"/>
  <c r="PDA119" i="9"/>
  <c r="PCZ119" i="9"/>
  <c r="PCY119" i="9"/>
  <c r="PCX119" i="9"/>
  <c r="PCW119" i="9"/>
  <c r="PCV119" i="9"/>
  <c r="PCU119" i="9"/>
  <c r="PCT119" i="9"/>
  <c r="PCS119" i="9"/>
  <c r="PCR119" i="9"/>
  <c r="PCQ119" i="9"/>
  <c r="PCP119" i="9"/>
  <c r="PCO119" i="9"/>
  <c r="PCN119" i="9"/>
  <c r="PCM119" i="9"/>
  <c r="PCL119" i="9"/>
  <c r="PCK119" i="9"/>
  <c r="PCJ119" i="9"/>
  <c r="PCI119" i="9"/>
  <c r="PCH119" i="9"/>
  <c r="PCG119" i="9"/>
  <c r="PCF119" i="9"/>
  <c r="PCE119" i="9"/>
  <c r="PCD119" i="9"/>
  <c r="PCC119" i="9"/>
  <c r="PCB119" i="9"/>
  <c r="PCA119" i="9"/>
  <c r="PBZ119" i="9"/>
  <c r="PBY119" i="9"/>
  <c r="PBX119" i="9"/>
  <c r="PBW119" i="9"/>
  <c r="PBV119" i="9"/>
  <c r="PBU119" i="9"/>
  <c r="PBT119" i="9"/>
  <c r="PBS119" i="9"/>
  <c r="PBR119" i="9"/>
  <c r="PBQ119" i="9"/>
  <c r="PBP119" i="9"/>
  <c r="PBO119" i="9"/>
  <c r="PBN119" i="9"/>
  <c r="PBM119" i="9"/>
  <c r="PBL119" i="9"/>
  <c r="PBK119" i="9"/>
  <c r="PBJ119" i="9"/>
  <c r="PBI119" i="9"/>
  <c r="PBH119" i="9"/>
  <c r="PBG119" i="9"/>
  <c r="PBF119" i="9"/>
  <c r="PBE119" i="9"/>
  <c r="PBD119" i="9"/>
  <c r="PBC119" i="9"/>
  <c r="PBB119" i="9"/>
  <c r="PBA119" i="9"/>
  <c r="PAZ119" i="9"/>
  <c r="PAY119" i="9"/>
  <c r="PAX119" i="9"/>
  <c r="PAW119" i="9"/>
  <c r="PAV119" i="9"/>
  <c r="PAU119" i="9"/>
  <c r="PAT119" i="9"/>
  <c r="PAS119" i="9"/>
  <c r="PAR119" i="9"/>
  <c r="PAQ119" i="9"/>
  <c r="PAP119" i="9"/>
  <c r="PAO119" i="9"/>
  <c r="PAN119" i="9"/>
  <c r="PAM119" i="9"/>
  <c r="PAL119" i="9"/>
  <c r="PAK119" i="9"/>
  <c r="PAJ119" i="9"/>
  <c r="PAI119" i="9"/>
  <c r="PAH119" i="9"/>
  <c r="PAG119" i="9"/>
  <c r="PAF119" i="9"/>
  <c r="PAE119" i="9"/>
  <c r="PAD119" i="9"/>
  <c r="PAC119" i="9"/>
  <c r="PAB119" i="9"/>
  <c r="PAA119" i="9"/>
  <c r="OZZ119" i="9"/>
  <c r="OZY119" i="9"/>
  <c r="OZX119" i="9"/>
  <c r="OZW119" i="9"/>
  <c r="OZV119" i="9"/>
  <c r="OZU119" i="9"/>
  <c r="OZT119" i="9"/>
  <c r="OZS119" i="9"/>
  <c r="OZR119" i="9"/>
  <c r="OZQ119" i="9"/>
  <c r="OZP119" i="9"/>
  <c r="OZO119" i="9"/>
  <c r="OZN119" i="9"/>
  <c r="OZM119" i="9"/>
  <c r="OZL119" i="9"/>
  <c r="OZK119" i="9"/>
  <c r="OZJ119" i="9"/>
  <c r="OZI119" i="9"/>
  <c r="OZH119" i="9"/>
  <c r="OZG119" i="9"/>
  <c r="OZF119" i="9"/>
  <c r="OZE119" i="9"/>
  <c r="OZD119" i="9"/>
  <c r="OZC119" i="9"/>
  <c r="OZB119" i="9"/>
  <c r="OZA119" i="9"/>
  <c r="OYZ119" i="9"/>
  <c r="OYY119" i="9"/>
  <c r="OYX119" i="9"/>
  <c r="OYW119" i="9"/>
  <c r="OYV119" i="9"/>
  <c r="OYU119" i="9"/>
  <c r="OYT119" i="9"/>
  <c r="OYS119" i="9"/>
  <c r="OYR119" i="9"/>
  <c r="OYQ119" i="9"/>
  <c r="OYP119" i="9"/>
  <c r="OYO119" i="9"/>
  <c r="OYN119" i="9"/>
  <c r="OYM119" i="9"/>
  <c r="OYL119" i="9"/>
  <c r="OYK119" i="9"/>
  <c r="OYJ119" i="9"/>
  <c r="OYI119" i="9"/>
  <c r="OYH119" i="9"/>
  <c r="OYG119" i="9"/>
  <c r="OYF119" i="9"/>
  <c r="OYE119" i="9"/>
  <c r="OYD119" i="9"/>
  <c r="OYC119" i="9"/>
  <c r="OYB119" i="9"/>
  <c r="OYA119" i="9"/>
  <c r="OXZ119" i="9"/>
  <c r="OXY119" i="9"/>
  <c r="OXX119" i="9"/>
  <c r="OXW119" i="9"/>
  <c r="OXV119" i="9"/>
  <c r="OXU119" i="9"/>
  <c r="OXT119" i="9"/>
  <c r="OXS119" i="9"/>
  <c r="OXR119" i="9"/>
  <c r="OXQ119" i="9"/>
  <c r="OXP119" i="9"/>
  <c r="OXO119" i="9"/>
  <c r="OXN119" i="9"/>
  <c r="OXM119" i="9"/>
  <c r="OXL119" i="9"/>
  <c r="OXK119" i="9"/>
  <c r="OXJ119" i="9"/>
  <c r="OXI119" i="9"/>
  <c r="OXH119" i="9"/>
  <c r="OXG119" i="9"/>
  <c r="OXF119" i="9"/>
  <c r="OXE119" i="9"/>
  <c r="OXD119" i="9"/>
  <c r="OXC119" i="9"/>
  <c r="OXB119" i="9"/>
  <c r="OXA119" i="9"/>
  <c r="OWZ119" i="9"/>
  <c r="OWY119" i="9"/>
  <c r="OWX119" i="9"/>
  <c r="OWW119" i="9"/>
  <c r="OWV119" i="9"/>
  <c r="OWU119" i="9"/>
  <c r="OWT119" i="9"/>
  <c r="OWS119" i="9"/>
  <c r="OWR119" i="9"/>
  <c r="OWQ119" i="9"/>
  <c r="OWP119" i="9"/>
  <c r="OWO119" i="9"/>
  <c r="OWN119" i="9"/>
  <c r="OWM119" i="9"/>
  <c r="OWL119" i="9"/>
  <c r="OWK119" i="9"/>
  <c r="OWJ119" i="9"/>
  <c r="OWI119" i="9"/>
  <c r="OWH119" i="9"/>
  <c r="OWG119" i="9"/>
  <c r="OWF119" i="9"/>
  <c r="OWE119" i="9"/>
  <c r="OWD119" i="9"/>
  <c r="OWC119" i="9"/>
  <c r="OWB119" i="9"/>
  <c r="OWA119" i="9"/>
  <c r="OVZ119" i="9"/>
  <c r="OVY119" i="9"/>
  <c r="OVX119" i="9"/>
  <c r="OVW119" i="9"/>
  <c r="OVV119" i="9"/>
  <c r="OVU119" i="9"/>
  <c r="OVT119" i="9"/>
  <c r="OVS119" i="9"/>
  <c r="OVR119" i="9"/>
  <c r="OVQ119" i="9"/>
  <c r="OVP119" i="9"/>
  <c r="OVO119" i="9"/>
  <c r="OVN119" i="9"/>
  <c r="OVM119" i="9"/>
  <c r="OVL119" i="9"/>
  <c r="OVK119" i="9"/>
  <c r="OVJ119" i="9"/>
  <c r="OVI119" i="9"/>
  <c r="OVH119" i="9"/>
  <c r="OVG119" i="9"/>
  <c r="OVF119" i="9"/>
  <c r="OVE119" i="9"/>
  <c r="OVD119" i="9"/>
  <c r="OVC119" i="9"/>
  <c r="OVB119" i="9"/>
  <c r="OVA119" i="9"/>
  <c r="OUZ119" i="9"/>
  <c r="OUY119" i="9"/>
  <c r="OUX119" i="9"/>
  <c r="OUW119" i="9"/>
  <c r="OUV119" i="9"/>
  <c r="OUU119" i="9"/>
  <c r="OUT119" i="9"/>
  <c r="OUS119" i="9"/>
  <c r="OUR119" i="9"/>
  <c r="OUQ119" i="9"/>
  <c r="OUP119" i="9"/>
  <c r="OUO119" i="9"/>
  <c r="OUN119" i="9"/>
  <c r="OUM119" i="9"/>
  <c r="OUL119" i="9"/>
  <c r="OUK119" i="9"/>
  <c r="OUJ119" i="9"/>
  <c r="OUI119" i="9"/>
  <c r="OUH119" i="9"/>
  <c r="OUG119" i="9"/>
  <c r="OUF119" i="9"/>
  <c r="OUE119" i="9"/>
  <c r="OUD119" i="9"/>
  <c r="OUC119" i="9"/>
  <c r="OUB119" i="9"/>
  <c r="OUA119" i="9"/>
  <c r="OTZ119" i="9"/>
  <c r="OTY119" i="9"/>
  <c r="OTX119" i="9"/>
  <c r="OTW119" i="9"/>
  <c r="OTV119" i="9"/>
  <c r="OTU119" i="9"/>
  <c r="OTT119" i="9"/>
  <c r="OTS119" i="9"/>
  <c r="OTR119" i="9"/>
  <c r="OTQ119" i="9"/>
  <c r="OTP119" i="9"/>
  <c r="OTO119" i="9"/>
  <c r="OTN119" i="9"/>
  <c r="OTM119" i="9"/>
  <c r="OTL119" i="9"/>
  <c r="OTK119" i="9"/>
  <c r="OTJ119" i="9"/>
  <c r="OTI119" i="9"/>
  <c r="OTH119" i="9"/>
  <c r="OTG119" i="9"/>
  <c r="OTF119" i="9"/>
  <c r="OTE119" i="9"/>
  <c r="OTD119" i="9"/>
  <c r="OTC119" i="9"/>
  <c r="OTB119" i="9"/>
  <c r="OTA119" i="9"/>
  <c r="OSZ119" i="9"/>
  <c r="OSY119" i="9"/>
  <c r="OSX119" i="9"/>
  <c r="OSW119" i="9"/>
  <c r="OSV119" i="9"/>
  <c r="OSU119" i="9"/>
  <c r="OST119" i="9"/>
  <c r="OSS119" i="9"/>
  <c r="OSR119" i="9"/>
  <c r="OSQ119" i="9"/>
  <c r="OSP119" i="9"/>
  <c r="OSO119" i="9"/>
  <c r="OSN119" i="9"/>
  <c r="OSM119" i="9"/>
  <c r="OSL119" i="9"/>
  <c r="OSK119" i="9"/>
  <c r="OSJ119" i="9"/>
  <c r="OSI119" i="9"/>
  <c r="OSH119" i="9"/>
  <c r="OSG119" i="9"/>
  <c r="OSF119" i="9"/>
  <c r="OSE119" i="9"/>
  <c r="OSD119" i="9"/>
  <c r="OSC119" i="9"/>
  <c r="OSB119" i="9"/>
  <c r="OSA119" i="9"/>
  <c r="ORZ119" i="9"/>
  <c r="ORY119" i="9"/>
  <c r="ORX119" i="9"/>
  <c r="ORW119" i="9"/>
  <c r="ORV119" i="9"/>
  <c r="ORU119" i="9"/>
  <c r="ORT119" i="9"/>
  <c r="ORS119" i="9"/>
  <c r="ORR119" i="9"/>
  <c r="ORQ119" i="9"/>
  <c r="ORP119" i="9"/>
  <c r="ORO119" i="9"/>
  <c r="ORN119" i="9"/>
  <c r="ORM119" i="9"/>
  <c r="ORL119" i="9"/>
  <c r="ORK119" i="9"/>
  <c r="ORJ119" i="9"/>
  <c r="ORI119" i="9"/>
  <c r="ORH119" i="9"/>
  <c r="ORG119" i="9"/>
  <c r="ORF119" i="9"/>
  <c r="ORE119" i="9"/>
  <c r="ORD119" i="9"/>
  <c r="ORC119" i="9"/>
  <c r="ORB119" i="9"/>
  <c r="ORA119" i="9"/>
  <c r="OQZ119" i="9"/>
  <c r="OQY119" i="9"/>
  <c r="OQX119" i="9"/>
  <c r="OQW119" i="9"/>
  <c r="OQV119" i="9"/>
  <c r="OQU119" i="9"/>
  <c r="OQT119" i="9"/>
  <c r="OQS119" i="9"/>
  <c r="OQR119" i="9"/>
  <c r="OQQ119" i="9"/>
  <c r="OQP119" i="9"/>
  <c r="OQO119" i="9"/>
  <c r="OQN119" i="9"/>
  <c r="OQM119" i="9"/>
  <c r="OQL119" i="9"/>
  <c r="OQK119" i="9"/>
  <c r="OQJ119" i="9"/>
  <c r="OQI119" i="9"/>
  <c r="OQH119" i="9"/>
  <c r="OQG119" i="9"/>
  <c r="OQF119" i="9"/>
  <c r="OQE119" i="9"/>
  <c r="OQD119" i="9"/>
  <c r="OQC119" i="9"/>
  <c r="OQB119" i="9"/>
  <c r="OQA119" i="9"/>
  <c r="OPZ119" i="9"/>
  <c r="OPY119" i="9"/>
  <c r="OPX119" i="9"/>
  <c r="OPW119" i="9"/>
  <c r="OPV119" i="9"/>
  <c r="OPU119" i="9"/>
  <c r="OPT119" i="9"/>
  <c r="OPS119" i="9"/>
  <c r="OPR119" i="9"/>
  <c r="OPQ119" i="9"/>
  <c r="OPP119" i="9"/>
  <c r="OPO119" i="9"/>
  <c r="OPN119" i="9"/>
  <c r="OPM119" i="9"/>
  <c r="OPL119" i="9"/>
  <c r="OPK119" i="9"/>
  <c r="OPJ119" i="9"/>
  <c r="OPI119" i="9"/>
  <c r="OPH119" i="9"/>
  <c r="OPG119" i="9"/>
  <c r="OPF119" i="9"/>
  <c r="OPE119" i="9"/>
  <c r="OPD119" i="9"/>
  <c r="OPC119" i="9"/>
  <c r="OPB119" i="9"/>
  <c r="OPA119" i="9"/>
  <c r="OOZ119" i="9"/>
  <c r="OOY119" i="9"/>
  <c r="OOX119" i="9"/>
  <c r="OOW119" i="9"/>
  <c r="OOV119" i="9"/>
  <c r="OOU119" i="9"/>
  <c r="OOT119" i="9"/>
  <c r="OOS119" i="9"/>
  <c r="OOR119" i="9"/>
  <c r="OOQ119" i="9"/>
  <c r="OOP119" i="9"/>
  <c r="OOO119" i="9"/>
  <c r="OON119" i="9"/>
  <c r="OOM119" i="9"/>
  <c r="OOL119" i="9"/>
  <c r="OOK119" i="9"/>
  <c r="OOJ119" i="9"/>
  <c r="OOI119" i="9"/>
  <c r="OOH119" i="9"/>
  <c r="OOG119" i="9"/>
  <c r="OOF119" i="9"/>
  <c r="OOE119" i="9"/>
  <c r="OOD119" i="9"/>
  <c r="OOC119" i="9"/>
  <c r="OOB119" i="9"/>
  <c r="OOA119" i="9"/>
  <c r="ONZ119" i="9"/>
  <c r="ONY119" i="9"/>
  <c r="ONX119" i="9"/>
  <c r="ONW119" i="9"/>
  <c r="ONV119" i="9"/>
  <c r="ONU119" i="9"/>
  <c r="ONT119" i="9"/>
  <c r="ONS119" i="9"/>
  <c r="ONR119" i="9"/>
  <c r="ONQ119" i="9"/>
  <c r="ONP119" i="9"/>
  <c r="ONO119" i="9"/>
  <c r="ONN119" i="9"/>
  <c r="ONM119" i="9"/>
  <c r="ONL119" i="9"/>
  <c r="ONK119" i="9"/>
  <c r="ONJ119" i="9"/>
  <c r="ONI119" i="9"/>
  <c r="ONH119" i="9"/>
  <c r="ONG119" i="9"/>
  <c r="ONF119" i="9"/>
  <c r="ONE119" i="9"/>
  <c r="OND119" i="9"/>
  <c r="ONC119" i="9"/>
  <c r="ONB119" i="9"/>
  <c r="ONA119" i="9"/>
  <c r="OMZ119" i="9"/>
  <c r="OMY119" i="9"/>
  <c r="OMX119" i="9"/>
  <c r="OMW119" i="9"/>
  <c r="OMV119" i="9"/>
  <c r="OMU119" i="9"/>
  <c r="OMT119" i="9"/>
  <c r="OMS119" i="9"/>
  <c r="OMR119" i="9"/>
  <c r="OMQ119" i="9"/>
  <c r="OMP119" i="9"/>
  <c r="OMO119" i="9"/>
  <c r="OMN119" i="9"/>
  <c r="OMM119" i="9"/>
  <c r="OML119" i="9"/>
  <c r="OMK119" i="9"/>
  <c r="OMJ119" i="9"/>
  <c r="OMI119" i="9"/>
  <c r="OMH119" i="9"/>
  <c r="OMG119" i="9"/>
  <c r="OMF119" i="9"/>
  <c r="OME119" i="9"/>
  <c r="OMD119" i="9"/>
  <c r="OMC119" i="9"/>
  <c r="OMB119" i="9"/>
  <c r="OMA119" i="9"/>
  <c r="OLZ119" i="9"/>
  <c r="OLY119" i="9"/>
  <c r="OLX119" i="9"/>
  <c r="OLW119" i="9"/>
  <c r="OLV119" i="9"/>
  <c r="OLU119" i="9"/>
  <c r="OLT119" i="9"/>
  <c r="OLS119" i="9"/>
  <c r="OLR119" i="9"/>
  <c r="OLQ119" i="9"/>
  <c r="OLP119" i="9"/>
  <c r="OLO119" i="9"/>
  <c r="OLN119" i="9"/>
  <c r="OLM119" i="9"/>
  <c r="OLL119" i="9"/>
  <c r="OLK119" i="9"/>
  <c r="OLJ119" i="9"/>
  <c r="OLI119" i="9"/>
  <c r="OLH119" i="9"/>
  <c r="OLG119" i="9"/>
  <c r="OLF119" i="9"/>
  <c r="OLE119" i="9"/>
  <c r="OLD119" i="9"/>
  <c r="OLC119" i="9"/>
  <c r="OLB119" i="9"/>
  <c r="OLA119" i="9"/>
  <c r="OKZ119" i="9"/>
  <c r="OKY119" i="9"/>
  <c r="OKX119" i="9"/>
  <c r="OKW119" i="9"/>
  <c r="OKV119" i="9"/>
  <c r="OKU119" i="9"/>
  <c r="OKT119" i="9"/>
  <c r="OKS119" i="9"/>
  <c r="OKR119" i="9"/>
  <c r="OKQ119" i="9"/>
  <c r="OKP119" i="9"/>
  <c r="OKO119" i="9"/>
  <c r="OKN119" i="9"/>
  <c r="OKM119" i="9"/>
  <c r="OKL119" i="9"/>
  <c r="OKK119" i="9"/>
  <c r="OKJ119" i="9"/>
  <c r="OKI119" i="9"/>
  <c r="OKH119" i="9"/>
  <c r="OKG119" i="9"/>
  <c r="OKF119" i="9"/>
  <c r="OKE119" i="9"/>
  <c r="OKD119" i="9"/>
  <c r="OKC119" i="9"/>
  <c r="OKB119" i="9"/>
  <c r="OKA119" i="9"/>
  <c r="OJZ119" i="9"/>
  <c r="OJY119" i="9"/>
  <c r="OJX119" i="9"/>
  <c r="OJW119" i="9"/>
  <c r="OJV119" i="9"/>
  <c r="OJU119" i="9"/>
  <c r="OJT119" i="9"/>
  <c r="OJS119" i="9"/>
  <c r="OJR119" i="9"/>
  <c r="OJQ119" i="9"/>
  <c r="OJP119" i="9"/>
  <c r="OJO119" i="9"/>
  <c r="OJN119" i="9"/>
  <c r="OJM119" i="9"/>
  <c r="OJL119" i="9"/>
  <c r="OJK119" i="9"/>
  <c r="OJJ119" i="9"/>
  <c r="OJI119" i="9"/>
  <c r="OJH119" i="9"/>
  <c r="OJG119" i="9"/>
  <c r="OJF119" i="9"/>
  <c r="OJE119" i="9"/>
  <c r="OJD119" i="9"/>
  <c r="OJC119" i="9"/>
  <c r="OJB119" i="9"/>
  <c r="OJA119" i="9"/>
  <c r="OIZ119" i="9"/>
  <c r="OIY119" i="9"/>
  <c r="OIX119" i="9"/>
  <c r="OIW119" i="9"/>
  <c r="OIV119" i="9"/>
  <c r="OIU119" i="9"/>
  <c r="OIT119" i="9"/>
  <c r="OIS119" i="9"/>
  <c r="OIR119" i="9"/>
  <c r="OIQ119" i="9"/>
  <c r="OIP119" i="9"/>
  <c r="OIO119" i="9"/>
  <c r="OIN119" i="9"/>
  <c r="OIM119" i="9"/>
  <c r="OIL119" i="9"/>
  <c r="OIK119" i="9"/>
  <c r="OIJ119" i="9"/>
  <c r="OII119" i="9"/>
  <c r="OIH119" i="9"/>
  <c r="OIG119" i="9"/>
  <c r="OIF119" i="9"/>
  <c r="OIE119" i="9"/>
  <c r="OID119" i="9"/>
  <c r="OIC119" i="9"/>
  <c r="OIB119" i="9"/>
  <c r="OIA119" i="9"/>
  <c r="OHZ119" i="9"/>
  <c r="OHY119" i="9"/>
  <c r="OHX119" i="9"/>
  <c r="OHW119" i="9"/>
  <c r="OHV119" i="9"/>
  <c r="OHU119" i="9"/>
  <c r="OHT119" i="9"/>
  <c r="OHS119" i="9"/>
  <c r="OHR119" i="9"/>
  <c r="OHQ119" i="9"/>
  <c r="OHP119" i="9"/>
  <c r="OHO119" i="9"/>
  <c r="OHN119" i="9"/>
  <c r="OHM119" i="9"/>
  <c r="OHL119" i="9"/>
  <c r="OHK119" i="9"/>
  <c r="OHJ119" i="9"/>
  <c r="OHI119" i="9"/>
  <c r="OHH119" i="9"/>
  <c r="OHG119" i="9"/>
  <c r="OHF119" i="9"/>
  <c r="OHE119" i="9"/>
  <c r="OHD119" i="9"/>
  <c r="OHC119" i="9"/>
  <c r="OHB119" i="9"/>
  <c r="OHA119" i="9"/>
  <c r="OGZ119" i="9"/>
  <c r="OGY119" i="9"/>
  <c r="OGX119" i="9"/>
  <c r="OGW119" i="9"/>
  <c r="OGV119" i="9"/>
  <c r="OGU119" i="9"/>
  <c r="OGT119" i="9"/>
  <c r="OGS119" i="9"/>
  <c r="OGR119" i="9"/>
  <c r="OGQ119" i="9"/>
  <c r="OGP119" i="9"/>
  <c r="OGO119" i="9"/>
  <c r="OGN119" i="9"/>
  <c r="OGM119" i="9"/>
  <c r="OGL119" i="9"/>
  <c r="OGK119" i="9"/>
  <c r="OGJ119" i="9"/>
  <c r="OGI119" i="9"/>
  <c r="OGH119" i="9"/>
  <c r="OGG119" i="9"/>
  <c r="OGF119" i="9"/>
  <c r="OGE119" i="9"/>
  <c r="OGD119" i="9"/>
  <c r="OGC119" i="9"/>
  <c r="OGB119" i="9"/>
  <c r="OGA119" i="9"/>
  <c r="OFZ119" i="9"/>
  <c r="OFY119" i="9"/>
  <c r="OFX119" i="9"/>
  <c r="OFW119" i="9"/>
  <c r="OFV119" i="9"/>
  <c r="OFU119" i="9"/>
  <c r="OFT119" i="9"/>
  <c r="OFS119" i="9"/>
  <c r="OFR119" i="9"/>
  <c r="OFQ119" i="9"/>
  <c r="OFP119" i="9"/>
  <c r="OFO119" i="9"/>
  <c r="OFN119" i="9"/>
  <c r="OFM119" i="9"/>
  <c r="OFL119" i="9"/>
  <c r="OFK119" i="9"/>
  <c r="OFJ119" i="9"/>
  <c r="OFI119" i="9"/>
  <c r="OFH119" i="9"/>
  <c r="OFG119" i="9"/>
  <c r="OFF119" i="9"/>
  <c r="OFE119" i="9"/>
  <c r="OFD119" i="9"/>
  <c r="OFC119" i="9"/>
  <c r="OFB119" i="9"/>
  <c r="OFA119" i="9"/>
  <c r="OEZ119" i="9"/>
  <c r="OEY119" i="9"/>
  <c r="OEX119" i="9"/>
  <c r="OEW119" i="9"/>
  <c r="OEV119" i="9"/>
  <c r="OEU119" i="9"/>
  <c r="OET119" i="9"/>
  <c r="OES119" i="9"/>
  <c r="OER119" i="9"/>
  <c r="OEQ119" i="9"/>
  <c r="OEP119" i="9"/>
  <c r="OEO119" i="9"/>
  <c r="OEN119" i="9"/>
  <c r="OEM119" i="9"/>
  <c r="OEL119" i="9"/>
  <c r="OEK119" i="9"/>
  <c r="OEJ119" i="9"/>
  <c r="OEI119" i="9"/>
  <c r="OEH119" i="9"/>
  <c r="OEG119" i="9"/>
  <c r="OEF119" i="9"/>
  <c r="OEE119" i="9"/>
  <c r="OED119" i="9"/>
  <c r="OEC119" i="9"/>
  <c r="OEB119" i="9"/>
  <c r="OEA119" i="9"/>
  <c r="ODZ119" i="9"/>
  <c r="ODY119" i="9"/>
  <c r="ODX119" i="9"/>
  <c r="ODW119" i="9"/>
  <c r="ODV119" i="9"/>
  <c r="ODU119" i="9"/>
  <c r="ODT119" i="9"/>
  <c r="ODS119" i="9"/>
  <c r="ODR119" i="9"/>
  <c r="ODQ119" i="9"/>
  <c r="ODP119" i="9"/>
  <c r="ODO119" i="9"/>
  <c r="ODN119" i="9"/>
  <c r="ODM119" i="9"/>
  <c r="ODL119" i="9"/>
  <c r="ODK119" i="9"/>
  <c r="ODJ119" i="9"/>
  <c r="ODI119" i="9"/>
  <c r="ODH119" i="9"/>
  <c r="ODG119" i="9"/>
  <c r="ODF119" i="9"/>
  <c r="ODE119" i="9"/>
  <c r="ODD119" i="9"/>
  <c r="ODC119" i="9"/>
  <c r="ODB119" i="9"/>
  <c r="ODA119" i="9"/>
  <c r="OCZ119" i="9"/>
  <c r="OCY119" i="9"/>
  <c r="OCX119" i="9"/>
  <c r="OCW119" i="9"/>
  <c r="OCV119" i="9"/>
  <c r="OCU119" i="9"/>
  <c r="OCT119" i="9"/>
  <c r="OCS119" i="9"/>
  <c r="OCR119" i="9"/>
  <c r="OCQ119" i="9"/>
  <c r="OCP119" i="9"/>
  <c r="OCO119" i="9"/>
  <c r="OCN119" i="9"/>
  <c r="OCM119" i="9"/>
  <c r="OCL119" i="9"/>
  <c r="OCK119" i="9"/>
  <c r="OCJ119" i="9"/>
  <c r="OCI119" i="9"/>
  <c r="OCH119" i="9"/>
  <c r="OCG119" i="9"/>
  <c r="OCF119" i="9"/>
  <c r="OCE119" i="9"/>
  <c r="OCD119" i="9"/>
  <c r="OCC119" i="9"/>
  <c r="OCB119" i="9"/>
  <c r="OCA119" i="9"/>
  <c r="OBZ119" i="9"/>
  <c r="OBY119" i="9"/>
  <c r="OBX119" i="9"/>
  <c r="OBW119" i="9"/>
  <c r="OBV119" i="9"/>
  <c r="OBU119" i="9"/>
  <c r="OBT119" i="9"/>
  <c r="OBS119" i="9"/>
  <c r="OBR119" i="9"/>
  <c r="OBQ119" i="9"/>
  <c r="OBP119" i="9"/>
  <c r="OBO119" i="9"/>
  <c r="OBN119" i="9"/>
  <c r="OBM119" i="9"/>
  <c r="OBL119" i="9"/>
  <c r="OBK119" i="9"/>
  <c r="OBJ119" i="9"/>
  <c r="OBI119" i="9"/>
  <c r="OBH119" i="9"/>
  <c r="OBG119" i="9"/>
  <c r="OBF119" i="9"/>
  <c r="OBE119" i="9"/>
  <c r="OBD119" i="9"/>
  <c r="OBC119" i="9"/>
  <c r="OBB119" i="9"/>
  <c r="OBA119" i="9"/>
  <c r="OAZ119" i="9"/>
  <c r="OAY119" i="9"/>
  <c r="OAX119" i="9"/>
  <c r="OAW119" i="9"/>
  <c r="OAV119" i="9"/>
  <c r="OAU119" i="9"/>
  <c r="OAT119" i="9"/>
  <c r="OAS119" i="9"/>
  <c r="OAR119" i="9"/>
  <c r="OAQ119" i="9"/>
  <c r="OAP119" i="9"/>
  <c r="OAO119" i="9"/>
  <c r="OAN119" i="9"/>
  <c r="OAM119" i="9"/>
  <c r="OAL119" i="9"/>
  <c r="OAK119" i="9"/>
  <c r="OAJ119" i="9"/>
  <c r="OAI119" i="9"/>
  <c r="OAH119" i="9"/>
  <c r="OAG119" i="9"/>
  <c r="OAF119" i="9"/>
  <c r="OAE119" i="9"/>
  <c r="OAD119" i="9"/>
  <c r="OAC119" i="9"/>
  <c r="OAB119" i="9"/>
  <c r="OAA119" i="9"/>
  <c r="NZZ119" i="9"/>
  <c r="NZY119" i="9"/>
  <c r="NZX119" i="9"/>
  <c r="NZW119" i="9"/>
  <c r="NZV119" i="9"/>
  <c r="NZU119" i="9"/>
  <c r="NZT119" i="9"/>
  <c r="NZS119" i="9"/>
  <c r="NZR119" i="9"/>
  <c r="NZQ119" i="9"/>
  <c r="NZP119" i="9"/>
  <c r="NZO119" i="9"/>
  <c r="NZN119" i="9"/>
  <c r="NZM119" i="9"/>
  <c r="NZL119" i="9"/>
  <c r="NZK119" i="9"/>
  <c r="NZJ119" i="9"/>
  <c r="NZI119" i="9"/>
  <c r="NZH119" i="9"/>
  <c r="NZG119" i="9"/>
  <c r="NZF119" i="9"/>
  <c r="NZE119" i="9"/>
  <c r="NZD119" i="9"/>
  <c r="NZC119" i="9"/>
  <c r="NZB119" i="9"/>
  <c r="NZA119" i="9"/>
  <c r="NYZ119" i="9"/>
  <c r="NYY119" i="9"/>
  <c r="NYX119" i="9"/>
  <c r="NYW119" i="9"/>
  <c r="NYV119" i="9"/>
  <c r="NYU119" i="9"/>
  <c r="NYT119" i="9"/>
  <c r="NYS119" i="9"/>
  <c r="NYR119" i="9"/>
  <c r="NYQ119" i="9"/>
  <c r="NYP119" i="9"/>
  <c r="NYO119" i="9"/>
  <c r="NYN119" i="9"/>
  <c r="NYM119" i="9"/>
  <c r="NYL119" i="9"/>
  <c r="NYK119" i="9"/>
  <c r="NYJ119" i="9"/>
  <c r="NYI119" i="9"/>
  <c r="NYH119" i="9"/>
  <c r="NYG119" i="9"/>
  <c r="NYF119" i="9"/>
  <c r="NYE119" i="9"/>
  <c r="NYD119" i="9"/>
  <c r="NYC119" i="9"/>
  <c r="NYB119" i="9"/>
  <c r="NYA119" i="9"/>
  <c r="NXZ119" i="9"/>
  <c r="NXY119" i="9"/>
  <c r="NXX119" i="9"/>
  <c r="NXW119" i="9"/>
  <c r="NXV119" i="9"/>
  <c r="NXU119" i="9"/>
  <c r="NXT119" i="9"/>
  <c r="NXS119" i="9"/>
  <c r="NXR119" i="9"/>
  <c r="NXQ119" i="9"/>
  <c r="NXP119" i="9"/>
  <c r="NXO119" i="9"/>
  <c r="NXN119" i="9"/>
  <c r="NXM119" i="9"/>
  <c r="NXL119" i="9"/>
  <c r="NXK119" i="9"/>
  <c r="NXJ119" i="9"/>
  <c r="NXI119" i="9"/>
  <c r="NXH119" i="9"/>
  <c r="NXG119" i="9"/>
  <c r="NXF119" i="9"/>
  <c r="NXE119" i="9"/>
  <c r="NXD119" i="9"/>
  <c r="NXC119" i="9"/>
  <c r="NXB119" i="9"/>
  <c r="NXA119" i="9"/>
  <c r="NWZ119" i="9"/>
  <c r="NWY119" i="9"/>
  <c r="NWX119" i="9"/>
  <c r="NWW119" i="9"/>
  <c r="NWV119" i="9"/>
  <c r="NWU119" i="9"/>
  <c r="NWT119" i="9"/>
  <c r="NWS119" i="9"/>
  <c r="NWR119" i="9"/>
  <c r="NWQ119" i="9"/>
  <c r="NWP119" i="9"/>
  <c r="NWO119" i="9"/>
  <c r="NWN119" i="9"/>
  <c r="NWM119" i="9"/>
  <c r="NWL119" i="9"/>
  <c r="NWK119" i="9"/>
  <c r="NWJ119" i="9"/>
  <c r="NWI119" i="9"/>
  <c r="NWH119" i="9"/>
  <c r="NWG119" i="9"/>
  <c r="NWF119" i="9"/>
  <c r="NWE119" i="9"/>
  <c r="NWD119" i="9"/>
  <c r="NWC119" i="9"/>
  <c r="NWB119" i="9"/>
  <c r="NWA119" i="9"/>
  <c r="NVZ119" i="9"/>
  <c r="NVY119" i="9"/>
  <c r="NVX119" i="9"/>
  <c r="NVW119" i="9"/>
  <c r="NVV119" i="9"/>
  <c r="NVU119" i="9"/>
  <c r="NVT119" i="9"/>
  <c r="NVS119" i="9"/>
  <c r="NVR119" i="9"/>
  <c r="NVQ119" i="9"/>
  <c r="NVP119" i="9"/>
  <c r="NVO119" i="9"/>
  <c r="NVN119" i="9"/>
  <c r="NVM119" i="9"/>
  <c r="NVL119" i="9"/>
  <c r="NVK119" i="9"/>
  <c r="NVJ119" i="9"/>
  <c r="NVI119" i="9"/>
  <c r="NVH119" i="9"/>
  <c r="NVG119" i="9"/>
  <c r="NVF119" i="9"/>
  <c r="NVE119" i="9"/>
  <c r="NVD119" i="9"/>
  <c r="NVC119" i="9"/>
  <c r="NVB119" i="9"/>
  <c r="NVA119" i="9"/>
  <c r="NUZ119" i="9"/>
  <c r="NUY119" i="9"/>
  <c r="NUX119" i="9"/>
  <c r="NUW119" i="9"/>
  <c r="NUV119" i="9"/>
  <c r="NUU119" i="9"/>
  <c r="NUT119" i="9"/>
  <c r="NUS119" i="9"/>
  <c r="NUR119" i="9"/>
  <c r="NUQ119" i="9"/>
  <c r="NUP119" i="9"/>
  <c r="NUO119" i="9"/>
  <c r="NUN119" i="9"/>
  <c r="NUM119" i="9"/>
  <c r="NUL119" i="9"/>
  <c r="NUK119" i="9"/>
  <c r="NUJ119" i="9"/>
  <c r="NUI119" i="9"/>
  <c r="NUH119" i="9"/>
  <c r="NUG119" i="9"/>
  <c r="NUF119" i="9"/>
  <c r="NUE119" i="9"/>
  <c r="NUD119" i="9"/>
  <c r="NUC119" i="9"/>
  <c r="NUB119" i="9"/>
  <c r="NUA119" i="9"/>
  <c r="NTZ119" i="9"/>
  <c r="NTY119" i="9"/>
  <c r="NTX119" i="9"/>
  <c r="NTW119" i="9"/>
  <c r="NTV119" i="9"/>
  <c r="NTU119" i="9"/>
  <c r="NTT119" i="9"/>
  <c r="NTS119" i="9"/>
  <c r="NTR119" i="9"/>
  <c r="NTQ119" i="9"/>
  <c r="NTP119" i="9"/>
  <c r="NTO119" i="9"/>
  <c r="NTN119" i="9"/>
  <c r="NTM119" i="9"/>
  <c r="NTL119" i="9"/>
  <c r="NTK119" i="9"/>
  <c r="NTJ119" i="9"/>
  <c r="NTI119" i="9"/>
  <c r="NTH119" i="9"/>
  <c r="NTG119" i="9"/>
  <c r="NTF119" i="9"/>
  <c r="NTE119" i="9"/>
  <c r="NTD119" i="9"/>
  <c r="NTC119" i="9"/>
  <c r="NTB119" i="9"/>
  <c r="NTA119" i="9"/>
  <c r="NSZ119" i="9"/>
  <c r="NSY119" i="9"/>
  <c r="NSX119" i="9"/>
  <c r="NSW119" i="9"/>
  <c r="NSV119" i="9"/>
  <c r="NSU119" i="9"/>
  <c r="NST119" i="9"/>
  <c r="NSS119" i="9"/>
  <c r="NSR119" i="9"/>
  <c r="NSQ119" i="9"/>
  <c r="NSP119" i="9"/>
  <c r="NSO119" i="9"/>
  <c r="NSN119" i="9"/>
  <c r="NSM119" i="9"/>
  <c r="NSL119" i="9"/>
  <c r="NSK119" i="9"/>
  <c r="NSJ119" i="9"/>
  <c r="NSI119" i="9"/>
  <c r="NSH119" i="9"/>
  <c r="NSG119" i="9"/>
  <c r="NSF119" i="9"/>
  <c r="NSE119" i="9"/>
  <c r="NSD119" i="9"/>
  <c r="NSC119" i="9"/>
  <c r="NSB119" i="9"/>
  <c r="NSA119" i="9"/>
  <c r="NRZ119" i="9"/>
  <c r="NRY119" i="9"/>
  <c r="NRX119" i="9"/>
  <c r="NRW119" i="9"/>
  <c r="NRV119" i="9"/>
  <c r="NRU119" i="9"/>
  <c r="NRT119" i="9"/>
  <c r="NRS119" i="9"/>
  <c r="NRR119" i="9"/>
  <c r="NRQ119" i="9"/>
  <c r="NRP119" i="9"/>
  <c r="NRO119" i="9"/>
  <c r="NRN119" i="9"/>
  <c r="NRM119" i="9"/>
  <c r="NRL119" i="9"/>
  <c r="NRK119" i="9"/>
  <c r="NRJ119" i="9"/>
  <c r="NRI119" i="9"/>
  <c r="NRH119" i="9"/>
  <c r="NRG119" i="9"/>
  <c r="NRF119" i="9"/>
  <c r="NRE119" i="9"/>
  <c r="NRD119" i="9"/>
  <c r="NRC119" i="9"/>
  <c r="NRB119" i="9"/>
  <c r="NRA119" i="9"/>
  <c r="NQZ119" i="9"/>
  <c r="NQY119" i="9"/>
  <c r="NQX119" i="9"/>
  <c r="NQW119" i="9"/>
  <c r="NQV119" i="9"/>
  <c r="NQU119" i="9"/>
  <c r="NQT119" i="9"/>
  <c r="NQS119" i="9"/>
  <c r="NQR119" i="9"/>
  <c r="NQQ119" i="9"/>
  <c r="NQP119" i="9"/>
  <c r="NQO119" i="9"/>
  <c r="NQN119" i="9"/>
  <c r="NQM119" i="9"/>
  <c r="NQL119" i="9"/>
  <c r="NQK119" i="9"/>
  <c r="NQJ119" i="9"/>
  <c r="NQI119" i="9"/>
  <c r="NQH119" i="9"/>
  <c r="NQG119" i="9"/>
  <c r="NQF119" i="9"/>
  <c r="NQE119" i="9"/>
  <c r="NQD119" i="9"/>
  <c r="NQC119" i="9"/>
  <c r="NQB119" i="9"/>
  <c r="NQA119" i="9"/>
  <c r="NPZ119" i="9"/>
  <c r="NPY119" i="9"/>
  <c r="NPX119" i="9"/>
  <c r="NPW119" i="9"/>
  <c r="NPV119" i="9"/>
  <c r="NPU119" i="9"/>
  <c r="NPT119" i="9"/>
  <c r="NPS119" i="9"/>
  <c r="NPR119" i="9"/>
  <c r="NPQ119" i="9"/>
  <c r="NPP119" i="9"/>
  <c r="NPO119" i="9"/>
  <c r="NPN119" i="9"/>
  <c r="NPM119" i="9"/>
  <c r="NPL119" i="9"/>
  <c r="NPK119" i="9"/>
  <c r="NPJ119" i="9"/>
  <c r="NPI119" i="9"/>
  <c r="NPH119" i="9"/>
  <c r="NPG119" i="9"/>
  <c r="NPF119" i="9"/>
  <c r="NPE119" i="9"/>
  <c r="NPD119" i="9"/>
  <c r="NPC119" i="9"/>
  <c r="NPB119" i="9"/>
  <c r="NPA119" i="9"/>
  <c r="NOZ119" i="9"/>
  <c r="NOY119" i="9"/>
  <c r="NOX119" i="9"/>
  <c r="NOW119" i="9"/>
  <c r="NOV119" i="9"/>
  <c r="NOU119" i="9"/>
  <c r="NOT119" i="9"/>
  <c r="NOS119" i="9"/>
  <c r="NOR119" i="9"/>
  <c r="NOQ119" i="9"/>
  <c r="NOP119" i="9"/>
  <c r="NOO119" i="9"/>
  <c r="NON119" i="9"/>
  <c r="NOM119" i="9"/>
  <c r="NOL119" i="9"/>
  <c r="NOK119" i="9"/>
  <c r="NOJ119" i="9"/>
  <c r="NOI119" i="9"/>
  <c r="NOH119" i="9"/>
  <c r="NOG119" i="9"/>
  <c r="NOF119" i="9"/>
  <c r="NOE119" i="9"/>
  <c r="NOD119" i="9"/>
  <c r="NOC119" i="9"/>
  <c r="NOB119" i="9"/>
  <c r="NOA119" i="9"/>
  <c r="NNZ119" i="9"/>
  <c r="NNY119" i="9"/>
  <c r="NNX119" i="9"/>
  <c r="NNW119" i="9"/>
  <c r="NNV119" i="9"/>
  <c r="NNU119" i="9"/>
  <c r="NNT119" i="9"/>
  <c r="NNS119" i="9"/>
  <c r="NNR119" i="9"/>
  <c r="NNQ119" i="9"/>
  <c r="NNP119" i="9"/>
  <c r="NNO119" i="9"/>
  <c r="NNN119" i="9"/>
  <c r="NNM119" i="9"/>
  <c r="NNL119" i="9"/>
  <c r="NNK119" i="9"/>
  <c r="NNJ119" i="9"/>
  <c r="NNI119" i="9"/>
  <c r="NNH119" i="9"/>
  <c r="NNG119" i="9"/>
  <c r="NNF119" i="9"/>
  <c r="NNE119" i="9"/>
  <c r="NND119" i="9"/>
  <c r="NNC119" i="9"/>
  <c r="NNB119" i="9"/>
  <c r="NNA119" i="9"/>
  <c r="NMZ119" i="9"/>
  <c r="NMY119" i="9"/>
  <c r="NMX119" i="9"/>
  <c r="NMW119" i="9"/>
  <c r="NMV119" i="9"/>
  <c r="NMU119" i="9"/>
  <c r="NMT119" i="9"/>
  <c r="NMS119" i="9"/>
  <c r="NMR119" i="9"/>
  <c r="NMQ119" i="9"/>
  <c r="NMP119" i="9"/>
  <c r="NMO119" i="9"/>
  <c r="NMN119" i="9"/>
  <c r="NMM119" i="9"/>
  <c r="NML119" i="9"/>
  <c r="NMK119" i="9"/>
  <c r="NMJ119" i="9"/>
  <c r="NMI119" i="9"/>
  <c r="NMH119" i="9"/>
  <c r="NMG119" i="9"/>
  <c r="NMF119" i="9"/>
  <c r="NME119" i="9"/>
  <c r="NMD119" i="9"/>
  <c r="NMC119" i="9"/>
  <c r="NMB119" i="9"/>
  <c r="NMA119" i="9"/>
  <c r="NLZ119" i="9"/>
  <c r="NLY119" i="9"/>
  <c r="NLX119" i="9"/>
  <c r="NLW119" i="9"/>
  <c r="NLV119" i="9"/>
  <c r="NLU119" i="9"/>
  <c r="NLT119" i="9"/>
  <c r="NLS119" i="9"/>
  <c r="NLR119" i="9"/>
  <c r="NLQ119" i="9"/>
  <c r="NLP119" i="9"/>
  <c r="NLO119" i="9"/>
  <c r="NLN119" i="9"/>
  <c r="NLM119" i="9"/>
  <c r="NLL119" i="9"/>
  <c r="NLK119" i="9"/>
  <c r="NLJ119" i="9"/>
  <c r="NLI119" i="9"/>
  <c r="NLH119" i="9"/>
  <c r="NLG119" i="9"/>
  <c r="NLF119" i="9"/>
  <c r="NLE119" i="9"/>
  <c r="NLD119" i="9"/>
  <c r="NLC119" i="9"/>
  <c r="NLB119" i="9"/>
  <c r="NLA119" i="9"/>
  <c r="NKZ119" i="9"/>
  <c r="NKY119" i="9"/>
  <c r="NKX119" i="9"/>
  <c r="NKW119" i="9"/>
  <c r="NKV119" i="9"/>
  <c r="NKU119" i="9"/>
  <c r="NKT119" i="9"/>
  <c r="NKS119" i="9"/>
  <c r="NKR119" i="9"/>
  <c r="NKQ119" i="9"/>
  <c r="NKP119" i="9"/>
  <c r="NKO119" i="9"/>
  <c r="NKN119" i="9"/>
  <c r="NKM119" i="9"/>
  <c r="NKL119" i="9"/>
  <c r="NKK119" i="9"/>
  <c r="NKJ119" i="9"/>
  <c r="NKI119" i="9"/>
  <c r="NKH119" i="9"/>
  <c r="NKG119" i="9"/>
  <c r="NKF119" i="9"/>
  <c r="NKE119" i="9"/>
  <c r="NKD119" i="9"/>
  <c r="NKC119" i="9"/>
  <c r="NKB119" i="9"/>
  <c r="NKA119" i="9"/>
  <c r="NJZ119" i="9"/>
  <c r="NJY119" i="9"/>
  <c r="NJX119" i="9"/>
  <c r="NJW119" i="9"/>
  <c r="NJV119" i="9"/>
  <c r="NJU119" i="9"/>
  <c r="NJT119" i="9"/>
  <c r="NJS119" i="9"/>
  <c r="NJR119" i="9"/>
  <c r="NJQ119" i="9"/>
  <c r="NJP119" i="9"/>
  <c r="NJO119" i="9"/>
  <c r="NJN119" i="9"/>
  <c r="NJM119" i="9"/>
  <c r="NJL119" i="9"/>
  <c r="NJK119" i="9"/>
  <c r="NJJ119" i="9"/>
  <c r="NJI119" i="9"/>
  <c r="NJH119" i="9"/>
  <c r="NJG119" i="9"/>
  <c r="NJF119" i="9"/>
  <c r="NJE119" i="9"/>
  <c r="NJD119" i="9"/>
  <c r="NJC119" i="9"/>
  <c r="NJB119" i="9"/>
  <c r="NJA119" i="9"/>
  <c r="NIZ119" i="9"/>
  <c r="NIY119" i="9"/>
  <c r="NIX119" i="9"/>
  <c r="NIW119" i="9"/>
  <c r="NIV119" i="9"/>
  <c r="NIU119" i="9"/>
  <c r="NIT119" i="9"/>
  <c r="NIS119" i="9"/>
  <c r="NIR119" i="9"/>
  <c r="NIQ119" i="9"/>
  <c r="NIP119" i="9"/>
  <c r="NIO119" i="9"/>
  <c r="NIN119" i="9"/>
  <c r="NIM119" i="9"/>
  <c r="NIL119" i="9"/>
  <c r="NIK119" i="9"/>
  <c r="NIJ119" i="9"/>
  <c r="NII119" i="9"/>
  <c r="NIH119" i="9"/>
  <c r="NIG119" i="9"/>
  <c r="NIF119" i="9"/>
  <c r="NIE119" i="9"/>
  <c r="NID119" i="9"/>
  <c r="NIC119" i="9"/>
  <c r="NIB119" i="9"/>
  <c r="NIA119" i="9"/>
  <c r="NHZ119" i="9"/>
  <c r="NHY119" i="9"/>
  <c r="NHX119" i="9"/>
  <c r="NHW119" i="9"/>
  <c r="NHV119" i="9"/>
  <c r="NHU119" i="9"/>
  <c r="NHT119" i="9"/>
  <c r="NHS119" i="9"/>
  <c r="NHR119" i="9"/>
  <c r="NHQ119" i="9"/>
  <c r="NHP119" i="9"/>
  <c r="NHO119" i="9"/>
  <c r="NHN119" i="9"/>
  <c r="NHM119" i="9"/>
  <c r="NHL119" i="9"/>
  <c r="NHK119" i="9"/>
  <c r="NHJ119" i="9"/>
  <c r="NHI119" i="9"/>
  <c r="NHH119" i="9"/>
  <c r="NHG119" i="9"/>
  <c r="NHF119" i="9"/>
  <c r="NHE119" i="9"/>
  <c r="NHD119" i="9"/>
  <c r="NHC119" i="9"/>
  <c r="NHB119" i="9"/>
  <c r="NHA119" i="9"/>
  <c r="NGZ119" i="9"/>
  <c r="NGY119" i="9"/>
  <c r="NGX119" i="9"/>
  <c r="NGW119" i="9"/>
  <c r="NGV119" i="9"/>
  <c r="NGU119" i="9"/>
  <c r="NGT119" i="9"/>
  <c r="NGS119" i="9"/>
  <c r="NGR119" i="9"/>
  <c r="NGQ119" i="9"/>
  <c r="NGP119" i="9"/>
  <c r="NGO119" i="9"/>
  <c r="NGN119" i="9"/>
  <c r="NGM119" i="9"/>
  <c r="NGL119" i="9"/>
  <c r="NGK119" i="9"/>
  <c r="NGJ119" i="9"/>
  <c r="NGI119" i="9"/>
  <c r="NGH119" i="9"/>
  <c r="NGG119" i="9"/>
  <c r="NGF119" i="9"/>
  <c r="NGE119" i="9"/>
  <c r="NGD119" i="9"/>
  <c r="NGC119" i="9"/>
  <c r="NGB119" i="9"/>
  <c r="NGA119" i="9"/>
  <c r="NFZ119" i="9"/>
  <c r="NFY119" i="9"/>
  <c r="NFX119" i="9"/>
  <c r="NFW119" i="9"/>
  <c r="NFV119" i="9"/>
  <c r="NFU119" i="9"/>
  <c r="NFT119" i="9"/>
  <c r="NFS119" i="9"/>
  <c r="NFR119" i="9"/>
  <c r="NFQ119" i="9"/>
  <c r="NFP119" i="9"/>
  <c r="NFO119" i="9"/>
  <c r="NFN119" i="9"/>
  <c r="NFM119" i="9"/>
  <c r="NFL119" i="9"/>
  <c r="NFK119" i="9"/>
  <c r="NFJ119" i="9"/>
  <c r="NFI119" i="9"/>
  <c r="NFH119" i="9"/>
  <c r="NFG119" i="9"/>
  <c r="NFF119" i="9"/>
  <c r="NFE119" i="9"/>
  <c r="NFD119" i="9"/>
  <c r="NFC119" i="9"/>
  <c r="NFB119" i="9"/>
  <c r="NFA119" i="9"/>
  <c r="NEZ119" i="9"/>
  <c r="NEY119" i="9"/>
  <c r="NEX119" i="9"/>
  <c r="NEW119" i="9"/>
  <c r="NEV119" i="9"/>
  <c r="NEU119" i="9"/>
  <c r="NET119" i="9"/>
  <c r="NES119" i="9"/>
  <c r="NER119" i="9"/>
  <c r="NEQ119" i="9"/>
  <c r="NEP119" i="9"/>
  <c r="NEO119" i="9"/>
  <c r="NEN119" i="9"/>
  <c r="NEM119" i="9"/>
  <c r="NEL119" i="9"/>
  <c r="NEK119" i="9"/>
  <c r="NEJ119" i="9"/>
  <c r="NEI119" i="9"/>
  <c r="NEH119" i="9"/>
  <c r="NEG119" i="9"/>
  <c r="NEF119" i="9"/>
  <c r="NEE119" i="9"/>
  <c r="NED119" i="9"/>
  <c r="NEC119" i="9"/>
  <c r="NEB119" i="9"/>
  <c r="NEA119" i="9"/>
  <c r="NDZ119" i="9"/>
  <c r="NDY119" i="9"/>
  <c r="NDX119" i="9"/>
  <c r="NDW119" i="9"/>
  <c r="NDV119" i="9"/>
  <c r="NDU119" i="9"/>
  <c r="NDT119" i="9"/>
  <c r="NDS119" i="9"/>
  <c r="NDR119" i="9"/>
  <c r="NDQ119" i="9"/>
  <c r="NDP119" i="9"/>
  <c r="NDO119" i="9"/>
  <c r="NDN119" i="9"/>
  <c r="NDM119" i="9"/>
  <c r="NDL119" i="9"/>
  <c r="NDK119" i="9"/>
  <c r="NDJ119" i="9"/>
  <c r="NDI119" i="9"/>
  <c r="NDH119" i="9"/>
  <c r="NDG119" i="9"/>
  <c r="NDF119" i="9"/>
  <c r="NDE119" i="9"/>
  <c r="NDD119" i="9"/>
  <c r="NDC119" i="9"/>
  <c r="NDB119" i="9"/>
  <c r="NDA119" i="9"/>
  <c r="NCZ119" i="9"/>
  <c r="NCY119" i="9"/>
  <c r="NCX119" i="9"/>
  <c r="NCW119" i="9"/>
  <c r="NCV119" i="9"/>
  <c r="NCU119" i="9"/>
  <c r="NCT119" i="9"/>
  <c r="NCS119" i="9"/>
  <c r="NCR119" i="9"/>
  <c r="NCQ119" i="9"/>
  <c r="NCP119" i="9"/>
  <c r="NCO119" i="9"/>
  <c r="NCN119" i="9"/>
  <c r="NCM119" i="9"/>
  <c r="NCL119" i="9"/>
  <c r="NCK119" i="9"/>
  <c r="NCJ119" i="9"/>
  <c r="NCI119" i="9"/>
  <c r="NCH119" i="9"/>
  <c r="NCG119" i="9"/>
  <c r="NCF119" i="9"/>
  <c r="NCE119" i="9"/>
  <c r="NCD119" i="9"/>
  <c r="NCC119" i="9"/>
  <c r="NCB119" i="9"/>
  <c r="NCA119" i="9"/>
  <c r="NBZ119" i="9"/>
  <c r="NBY119" i="9"/>
  <c r="NBX119" i="9"/>
  <c r="NBW119" i="9"/>
  <c r="NBV119" i="9"/>
  <c r="NBU119" i="9"/>
  <c r="NBT119" i="9"/>
  <c r="NBS119" i="9"/>
  <c r="NBR119" i="9"/>
  <c r="NBQ119" i="9"/>
  <c r="NBP119" i="9"/>
  <c r="NBO119" i="9"/>
  <c r="NBN119" i="9"/>
  <c r="NBM119" i="9"/>
  <c r="NBL119" i="9"/>
  <c r="NBK119" i="9"/>
  <c r="NBJ119" i="9"/>
  <c r="NBI119" i="9"/>
  <c r="NBH119" i="9"/>
  <c r="NBG119" i="9"/>
  <c r="NBF119" i="9"/>
  <c r="NBE119" i="9"/>
  <c r="NBD119" i="9"/>
  <c r="NBC119" i="9"/>
  <c r="NBB119" i="9"/>
  <c r="NBA119" i="9"/>
  <c r="NAZ119" i="9"/>
  <c r="NAY119" i="9"/>
  <c r="NAX119" i="9"/>
  <c r="NAW119" i="9"/>
  <c r="NAV119" i="9"/>
  <c r="NAU119" i="9"/>
  <c r="NAT119" i="9"/>
  <c r="NAS119" i="9"/>
  <c r="NAR119" i="9"/>
  <c r="NAQ119" i="9"/>
  <c r="NAP119" i="9"/>
  <c r="NAO119" i="9"/>
  <c r="NAN119" i="9"/>
  <c r="NAM119" i="9"/>
  <c r="NAL119" i="9"/>
  <c r="NAK119" i="9"/>
  <c r="NAJ119" i="9"/>
  <c r="NAI119" i="9"/>
  <c r="NAH119" i="9"/>
  <c r="NAG119" i="9"/>
  <c r="NAF119" i="9"/>
  <c r="NAE119" i="9"/>
  <c r="NAD119" i="9"/>
  <c r="NAC119" i="9"/>
  <c r="NAB119" i="9"/>
  <c r="NAA119" i="9"/>
  <c r="MZZ119" i="9"/>
  <c r="MZY119" i="9"/>
  <c r="MZX119" i="9"/>
  <c r="MZW119" i="9"/>
  <c r="MZV119" i="9"/>
  <c r="MZU119" i="9"/>
  <c r="MZT119" i="9"/>
  <c r="MZS119" i="9"/>
  <c r="MZR119" i="9"/>
  <c r="MZQ119" i="9"/>
  <c r="MZP119" i="9"/>
  <c r="MZO119" i="9"/>
  <c r="MZN119" i="9"/>
  <c r="MZM119" i="9"/>
  <c r="MZL119" i="9"/>
  <c r="MZK119" i="9"/>
  <c r="MZJ119" i="9"/>
  <c r="MZI119" i="9"/>
  <c r="MZH119" i="9"/>
  <c r="MZG119" i="9"/>
  <c r="MZF119" i="9"/>
  <c r="MZE119" i="9"/>
  <c r="MZD119" i="9"/>
  <c r="MZC119" i="9"/>
  <c r="MZB119" i="9"/>
  <c r="MZA119" i="9"/>
  <c r="MYZ119" i="9"/>
  <c r="MYY119" i="9"/>
  <c r="MYX119" i="9"/>
  <c r="MYW119" i="9"/>
  <c r="MYV119" i="9"/>
  <c r="MYU119" i="9"/>
  <c r="MYT119" i="9"/>
  <c r="MYS119" i="9"/>
  <c r="MYR119" i="9"/>
  <c r="MYQ119" i="9"/>
  <c r="MYP119" i="9"/>
  <c r="MYO119" i="9"/>
  <c r="MYN119" i="9"/>
  <c r="MYM119" i="9"/>
  <c r="MYL119" i="9"/>
  <c r="MYK119" i="9"/>
  <c r="MYJ119" i="9"/>
  <c r="MYI119" i="9"/>
  <c r="MYH119" i="9"/>
  <c r="MYG119" i="9"/>
  <c r="MYF119" i="9"/>
  <c r="MYE119" i="9"/>
  <c r="MYD119" i="9"/>
  <c r="MYC119" i="9"/>
  <c r="MYB119" i="9"/>
  <c r="MYA119" i="9"/>
  <c r="MXZ119" i="9"/>
  <c r="MXY119" i="9"/>
  <c r="MXX119" i="9"/>
  <c r="MXW119" i="9"/>
  <c r="MXV119" i="9"/>
  <c r="MXU119" i="9"/>
  <c r="MXT119" i="9"/>
  <c r="MXS119" i="9"/>
  <c r="MXR119" i="9"/>
  <c r="MXQ119" i="9"/>
  <c r="MXP119" i="9"/>
  <c r="MXO119" i="9"/>
  <c r="MXN119" i="9"/>
  <c r="MXM119" i="9"/>
  <c r="MXL119" i="9"/>
  <c r="MXK119" i="9"/>
  <c r="MXJ119" i="9"/>
  <c r="MXI119" i="9"/>
  <c r="MXH119" i="9"/>
  <c r="MXG119" i="9"/>
  <c r="MXF119" i="9"/>
  <c r="MXE119" i="9"/>
  <c r="MXD119" i="9"/>
  <c r="MXC119" i="9"/>
  <c r="MXB119" i="9"/>
  <c r="MXA119" i="9"/>
  <c r="MWZ119" i="9"/>
  <c r="MWY119" i="9"/>
  <c r="MWX119" i="9"/>
  <c r="MWW119" i="9"/>
  <c r="MWV119" i="9"/>
  <c r="MWU119" i="9"/>
  <c r="MWT119" i="9"/>
  <c r="MWS119" i="9"/>
  <c r="MWR119" i="9"/>
  <c r="MWQ119" i="9"/>
  <c r="MWP119" i="9"/>
  <c r="MWO119" i="9"/>
  <c r="MWN119" i="9"/>
  <c r="MWM119" i="9"/>
  <c r="MWL119" i="9"/>
  <c r="MWK119" i="9"/>
  <c r="MWJ119" i="9"/>
  <c r="MWI119" i="9"/>
  <c r="MWH119" i="9"/>
  <c r="MWG119" i="9"/>
  <c r="MWF119" i="9"/>
  <c r="MWE119" i="9"/>
  <c r="MWD119" i="9"/>
  <c r="MWC119" i="9"/>
  <c r="MWB119" i="9"/>
  <c r="MWA119" i="9"/>
  <c r="MVZ119" i="9"/>
  <c r="MVY119" i="9"/>
  <c r="MVX119" i="9"/>
  <c r="MVW119" i="9"/>
  <c r="MVV119" i="9"/>
  <c r="MVU119" i="9"/>
  <c r="MVT119" i="9"/>
  <c r="MVS119" i="9"/>
  <c r="MVR119" i="9"/>
  <c r="MVQ119" i="9"/>
  <c r="MVP119" i="9"/>
  <c r="MVO119" i="9"/>
  <c r="MVN119" i="9"/>
  <c r="MVM119" i="9"/>
  <c r="MVL119" i="9"/>
  <c r="MVK119" i="9"/>
  <c r="MVJ119" i="9"/>
  <c r="MVI119" i="9"/>
  <c r="MVH119" i="9"/>
  <c r="MVG119" i="9"/>
  <c r="MVF119" i="9"/>
  <c r="MVE119" i="9"/>
  <c r="MVD119" i="9"/>
  <c r="MVC119" i="9"/>
  <c r="MVB119" i="9"/>
  <c r="MVA119" i="9"/>
  <c r="MUZ119" i="9"/>
  <c r="MUY119" i="9"/>
  <c r="MUX119" i="9"/>
  <c r="MUW119" i="9"/>
  <c r="MUV119" i="9"/>
  <c r="MUU119" i="9"/>
  <c r="MUT119" i="9"/>
  <c r="MUS119" i="9"/>
  <c r="MUR119" i="9"/>
  <c r="MUQ119" i="9"/>
  <c r="MUP119" i="9"/>
  <c r="MUO119" i="9"/>
  <c r="MUN119" i="9"/>
  <c r="MUM119" i="9"/>
  <c r="MUL119" i="9"/>
  <c r="MUK119" i="9"/>
  <c r="MUJ119" i="9"/>
  <c r="MUI119" i="9"/>
  <c r="MUH119" i="9"/>
  <c r="MUG119" i="9"/>
  <c r="MUF119" i="9"/>
  <c r="MUE119" i="9"/>
  <c r="MUD119" i="9"/>
  <c r="MUC119" i="9"/>
  <c r="MUB119" i="9"/>
  <c r="MUA119" i="9"/>
  <c r="MTZ119" i="9"/>
  <c r="MTY119" i="9"/>
  <c r="MTX119" i="9"/>
  <c r="MTW119" i="9"/>
  <c r="MTV119" i="9"/>
  <c r="MTU119" i="9"/>
  <c r="MTT119" i="9"/>
  <c r="MTS119" i="9"/>
  <c r="MTR119" i="9"/>
  <c r="MTQ119" i="9"/>
  <c r="MTP119" i="9"/>
  <c r="MTO119" i="9"/>
  <c r="MTN119" i="9"/>
  <c r="MTM119" i="9"/>
  <c r="MTL119" i="9"/>
  <c r="MTK119" i="9"/>
  <c r="MTJ119" i="9"/>
  <c r="MTI119" i="9"/>
  <c r="MTH119" i="9"/>
  <c r="MTG119" i="9"/>
  <c r="MTF119" i="9"/>
  <c r="MTE119" i="9"/>
  <c r="MTD119" i="9"/>
  <c r="MTC119" i="9"/>
  <c r="MTB119" i="9"/>
  <c r="MTA119" i="9"/>
  <c r="MSZ119" i="9"/>
  <c r="MSY119" i="9"/>
  <c r="MSX119" i="9"/>
  <c r="MSW119" i="9"/>
  <c r="MSV119" i="9"/>
  <c r="MSU119" i="9"/>
  <c r="MST119" i="9"/>
  <c r="MSS119" i="9"/>
  <c r="MSR119" i="9"/>
  <c r="MSQ119" i="9"/>
  <c r="MSP119" i="9"/>
  <c r="MSO119" i="9"/>
  <c r="MSN119" i="9"/>
  <c r="MSM119" i="9"/>
  <c r="MSL119" i="9"/>
  <c r="MSK119" i="9"/>
  <c r="MSJ119" i="9"/>
  <c r="MSI119" i="9"/>
  <c r="MSH119" i="9"/>
  <c r="MSG119" i="9"/>
  <c r="MSF119" i="9"/>
  <c r="MSE119" i="9"/>
  <c r="MSD119" i="9"/>
  <c r="MSC119" i="9"/>
  <c r="MSB119" i="9"/>
  <c r="MSA119" i="9"/>
  <c r="MRZ119" i="9"/>
  <c r="MRY119" i="9"/>
  <c r="MRX119" i="9"/>
  <c r="MRW119" i="9"/>
  <c r="MRV119" i="9"/>
  <c r="MRU119" i="9"/>
  <c r="MRT119" i="9"/>
  <c r="MRS119" i="9"/>
  <c r="MRR119" i="9"/>
  <c r="MRQ119" i="9"/>
  <c r="MRP119" i="9"/>
  <c r="MRO119" i="9"/>
  <c r="MRN119" i="9"/>
  <c r="MRM119" i="9"/>
  <c r="MRL119" i="9"/>
  <c r="MRK119" i="9"/>
  <c r="MRJ119" i="9"/>
  <c r="MRI119" i="9"/>
  <c r="MRH119" i="9"/>
  <c r="MRG119" i="9"/>
  <c r="MRF119" i="9"/>
  <c r="MRE119" i="9"/>
  <c r="MRD119" i="9"/>
  <c r="MRC119" i="9"/>
  <c r="MRB119" i="9"/>
  <c r="MRA119" i="9"/>
  <c r="MQZ119" i="9"/>
  <c r="MQY119" i="9"/>
  <c r="MQX119" i="9"/>
  <c r="MQW119" i="9"/>
  <c r="MQV119" i="9"/>
  <c r="MQU119" i="9"/>
  <c r="MQT119" i="9"/>
  <c r="MQS119" i="9"/>
  <c r="MQR119" i="9"/>
  <c r="MQQ119" i="9"/>
  <c r="MQP119" i="9"/>
  <c r="MQO119" i="9"/>
  <c r="MQN119" i="9"/>
  <c r="MQM119" i="9"/>
  <c r="MQL119" i="9"/>
  <c r="MQK119" i="9"/>
  <c r="MQJ119" i="9"/>
  <c r="MQI119" i="9"/>
  <c r="MQH119" i="9"/>
  <c r="MQG119" i="9"/>
  <c r="MQF119" i="9"/>
  <c r="MQE119" i="9"/>
  <c r="MQD119" i="9"/>
  <c r="MQC119" i="9"/>
  <c r="MQB119" i="9"/>
  <c r="MQA119" i="9"/>
  <c r="MPZ119" i="9"/>
  <c r="MPY119" i="9"/>
  <c r="MPX119" i="9"/>
  <c r="MPW119" i="9"/>
  <c r="MPV119" i="9"/>
  <c r="MPU119" i="9"/>
  <c r="MPT119" i="9"/>
  <c r="MPS119" i="9"/>
  <c r="MPR119" i="9"/>
  <c r="MPQ119" i="9"/>
  <c r="MPP119" i="9"/>
  <c r="MPO119" i="9"/>
  <c r="MPN119" i="9"/>
  <c r="MPM119" i="9"/>
  <c r="MPL119" i="9"/>
  <c r="MPK119" i="9"/>
  <c r="MPJ119" i="9"/>
  <c r="MPI119" i="9"/>
  <c r="MPH119" i="9"/>
  <c r="MPG119" i="9"/>
  <c r="MPF119" i="9"/>
  <c r="MPE119" i="9"/>
  <c r="MPD119" i="9"/>
  <c r="MPC119" i="9"/>
  <c r="MPB119" i="9"/>
  <c r="MPA119" i="9"/>
  <c r="MOZ119" i="9"/>
  <c r="MOY119" i="9"/>
  <c r="MOX119" i="9"/>
  <c r="MOW119" i="9"/>
  <c r="MOV119" i="9"/>
  <c r="MOU119" i="9"/>
  <c r="MOT119" i="9"/>
  <c r="MOS119" i="9"/>
  <c r="MOR119" i="9"/>
  <c r="MOQ119" i="9"/>
  <c r="MOP119" i="9"/>
  <c r="MOO119" i="9"/>
  <c r="MON119" i="9"/>
  <c r="MOM119" i="9"/>
  <c r="MOL119" i="9"/>
  <c r="MOK119" i="9"/>
  <c r="MOJ119" i="9"/>
  <c r="MOI119" i="9"/>
  <c r="MOH119" i="9"/>
  <c r="MOG119" i="9"/>
  <c r="MOF119" i="9"/>
  <c r="MOE119" i="9"/>
  <c r="MOD119" i="9"/>
  <c r="MOC119" i="9"/>
  <c r="MOB119" i="9"/>
  <c r="MOA119" i="9"/>
  <c r="MNZ119" i="9"/>
  <c r="MNY119" i="9"/>
  <c r="MNX119" i="9"/>
  <c r="MNW119" i="9"/>
  <c r="MNV119" i="9"/>
  <c r="MNU119" i="9"/>
  <c r="MNT119" i="9"/>
  <c r="MNS119" i="9"/>
  <c r="MNR119" i="9"/>
  <c r="MNQ119" i="9"/>
  <c r="MNP119" i="9"/>
  <c r="MNO119" i="9"/>
  <c r="MNN119" i="9"/>
  <c r="MNM119" i="9"/>
  <c r="MNL119" i="9"/>
  <c r="MNK119" i="9"/>
  <c r="MNJ119" i="9"/>
  <c r="MNI119" i="9"/>
  <c r="MNH119" i="9"/>
  <c r="MNG119" i="9"/>
  <c r="MNF119" i="9"/>
  <c r="MNE119" i="9"/>
  <c r="MND119" i="9"/>
  <c r="MNC119" i="9"/>
  <c r="MNB119" i="9"/>
  <c r="MNA119" i="9"/>
  <c r="MMZ119" i="9"/>
  <c r="MMY119" i="9"/>
  <c r="MMX119" i="9"/>
  <c r="MMW119" i="9"/>
  <c r="MMV119" i="9"/>
  <c r="MMU119" i="9"/>
  <c r="MMT119" i="9"/>
  <c r="MMS119" i="9"/>
  <c r="MMR119" i="9"/>
  <c r="MMQ119" i="9"/>
  <c r="MMP119" i="9"/>
  <c r="MMO119" i="9"/>
  <c r="MMN119" i="9"/>
  <c r="MMM119" i="9"/>
  <c r="MML119" i="9"/>
  <c r="MMK119" i="9"/>
  <c r="MMJ119" i="9"/>
  <c r="MMI119" i="9"/>
  <c r="MMH119" i="9"/>
  <c r="MMG119" i="9"/>
  <c r="MMF119" i="9"/>
  <c r="MME119" i="9"/>
  <c r="MMD119" i="9"/>
  <c r="MMC119" i="9"/>
  <c r="MMB119" i="9"/>
  <c r="MMA119" i="9"/>
  <c r="MLZ119" i="9"/>
  <c r="MLY119" i="9"/>
  <c r="MLX119" i="9"/>
  <c r="MLW119" i="9"/>
  <c r="MLV119" i="9"/>
  <c r="MLU119" i="9"/>
  <c r="MLT119" i="9"/>
  <c r="MLS119" i="9"/>
  <c r="MLR119" i="9"/>
  <c r="MLQ119" i="9"/>
  <c r="MLP119" i="9"/>
  <c r="MLO119" i="9"/>
  <c r="MLN119" i="9"/>
  <c r="MLM119" i="9"/>
  <c r="MLL119" i="9"/>
  <c r="MLK119" i="9"/>
  <c r="MLJ119" i="9"/>
  <c r="MLI119" i="9"/>
  <c r="MLH119" i="9"/>
  <c r="MLG119" i="9"/>
  <c r="MLF119" i="9"/>
  <c r="MLE119" i="9"/>
  <c r="MLD119" i="9"/>
  <c r="MLC119" i="9"/>
  <c r="MLB119" i="9"/>
  <c r="MLA119" i="9"/>
  <c r="MKZ119" i="9"/>
  <c r="MKY119" i="9"/>
  <c r="MKX119" i="9"/>
  <c r="MKW119" i="9"/>
  <c r="MKV119" i="9"/>
  <c r="MKU119" i="9"/>
  <c r="MKT119" i="9"/>
  <c r="MKS119" i="9"/>
  <c r="MKR119" i="9"/>
  <c r="MKQ119" i="9"/>
  <c r="MKP119" i="9"/>
  <c r="MKO119" i="9"/>
  <c r="MKN119" i="9"/>
  <c r="MKM119" i="9"/>
  <c r="MKL119" i="9"/>
  <c r="MKK119" i="9"/>
  <c r="MKJ119" i="9"/>
  <c r="MKI119" i="9"/>
  <c r="MKH119" i="9"/>
  <c r="MKG119" i="9"/>
  <c r="MKF119" i="9"/>
  <c r="MKE119" i="9"/>
  <c r="MKD119" i="9"/>
  <c r="MKC119" i="9"/>
  <c r="MKB119" i="9"/>
  <c r="MKA119" i="9"/>
  <c r="MJZ119" i="9"/>
  <c r="MJY119" i="9"/>
  <c r="MJX119" i="9"/>
  <c r="MJW119" i="9"/>
  <c r="MJV119" i="9"/>
  <c r="MJU119" i="9"/>
  <c r="MJT119" i="9"/>
  <c r="MJS119" i="9"/>
  <c r="MJR119" i="9"/>
  <c r="MJQ119" i="9"/>
  <c r="MJP119" i="9"/>
  <c r="MJO119" i="9"/>
  <c r="MJN119" i="9"/>
  <c r="MJM119" i="9"/>
  <c r="MJL119" i="9"/>
  <c r="MJK119" i="9"/>
  <c r="MJJ119" i="9"/>
  <c r="MJI119" i="9"/>
  <c r="MJH119" i="9"/>
  <c r="MJG119" i="9"/>
  <c r="MJF119" i="9"/>
  <c r="MJE119" i="9"/>
  <c r="MJD119" i="9"/>
  <c r="MJC119" i="9"/>
  <c r="MJB119" i="9"/>
  <c r="MJA119" i="9"/>
  <c r="MIZ119" i="9"/>
  <c r="MIY119" i="9"/>
  <c r="MIX119" i="9"/>
  <c r="MIW119" i="9"/>
  <c r="MIV119" i="9"/>
  <c r="MIU119" i="9"/>
  <c r="MIT119" i="9"/>
  <c r="MIS119" i="9"/>
  <c r="MIR119" i="9"/>
  <c r="MIQ119" i="9"/>
  <c r="MIP119" i="9"/>
  <c r="MIO119" i="9"/>
  <c r="MIN119" i="9"/>
  <c r="MIM119" i="9"/>
  <c r="MIL119" i="9"/>
  <c r="MIK119" i="9"/>
  <c r="MIJ119" i="9"/>
  <c r="MII119" i="9"/>
  <c r="MIH119" i="9"/>
  <c r="MIG119" i="9"/>
  <c r="MIF119" i="9"/>
  <c r="MIE119" i="9"/>
  <c r="MID119" i="9"/>
  <c r="MIC119" i="9"/>
  <c r="MIB119" i="9"/>
  <c r="MIA119" i="9"/>
  <c r="MHZ119" i="9"/>
  <c r="MHY119" i="9"/>
  <c r="MHX119" i="9"/>
  <c r="MHW119" i="9"/>
  <c r="MHV119" i="9"/>
  <c r="MHU119" i="9"/>
  <c r="MHT119" i="9"/>
  <c r="MHS119" i="9"/>
  <c r="MHR119" i="9"/>
  <c r="MHQ119" i="9"/>
  <c r="MHP119" i="9"/>
  <c r="MHO119" i="9"/>
  <c r="MHN119" i="9"/>
  <c r="MHM119" i="9"/>
  <c r="MHL119" i="9"/>
  <c r="MHK119" i="9"/>
  <c r="MHJ119" i="9"/>
  <c r="MHI119" i="9"/>
  <c r="MHH119" i="9"/>
  <c r="MHG119" i="9"/>
  <c r="MHF119" i="9"/>
  <c r="MHE119" i="9"/>
  <c r="MHD119" i="9"/>
  <c r="MHC119" i="9"/>
  <c r="MHB119" i="9"/>
  <c r="MHA119" i="9"/>
  <c r="MGZ119" i="9"/>
  <c r="MGY119" i="9"/>
  <c r="MGX119" i="9"/>
  <c r="MGW119" i="9"/>
  <c r="MGV119" i="9"/>
  <c r="MGU119" i="9"/>
  <c r="MGT119" i="9"/>
  <c r="MGS119" i="9"/>
  <c r="MGR119" i="9"/>
  <c r="MGQ119" i="9"/>
  <c r="MGP119" i="9"/>
  <c r="MGO119" i="9"/>
  <c r="MGN119" i="9"/>
  <c r="MGM119" i="9"/>
  <c r="MGL119" i="9"/>
  <c r="MGK119" i="9"/>
  <c r="MGJ119" i="9"/>
  <c r="MGI119" i="9"/>
  <c r="MGH119" i="9"/>
  <c r="MGG119" i="9"/>
  <c r="MGF119" i="9"/>
  <c r="MGE119" i="9"/>
  <c r="MGD119" i="9"/>
  <c r="MGC119" i="9"/>
  <c r="MGB119" i="9"/>
  <c r="MGA119" i="9"/>
  <c r="MFZ119" i="9"/>
  <c r="MFY119" i="9"/>
  <c r="MFX119" i="9"/>
  <c r="MFW119" i="9"/>
  <c r="MFV119" i="9"/>
  <c r="MFU119" i="9"/>
  <c r="MFT119" i="9"/>
  <c r="MFS119" i="9"/>
  <c r="MFR119" i="9"/>
  <c r="MFQ119" i="9"/>
  <c r="MFP119" i="9"/>
  <c r="MFO119" i="9"/>
  <c r="MFN119" i="9"/>
  <c r="MFM119" i="9"/>
  <c r="MFL119" i="9"/>
  <c r="MFK119" i="9"/>
  <c r="MFJ119" i="9"/>
  <c r="MFI119" i="9"/>
  <c r="MFH119" i="9"/>
  <c r="MFG119" i="9"/>
  <c r="MFF119" i="9"/>
  <c r="MFE119" i="9"/>
  <c r="MFD119" i="9"/>
  <c r="MFC119" i="9"/>
  <c r="MFB119" i="9"/>
  <c r="MFA119" i="9"/>
  <c r="MEZ119" i="9"/>
  <c r="MEY119" i="9"/>
  <c r="MEX119" i="9"/>
  <c r="MEW119" i="9"/>
  <c r="MEV119" i="9"/>
  <c r="MEU119" i="9"/>
  <c r="MET119" i="9"/>
  <c r="MES119" i="9"/>
  <c r="MER119" i="9"/>
  <c r="MEQ119" i="9"/>
  <c r="MEP119" i="9"/>
  <c r="MEO119" i="9"/>
  <c r="MEN119" i="9"/>
  <c r="MEM119" i="9"/>
  <c r="MEL119" i="9"/>
  <c r="MEK119" i="9"/>
  <c r="MEJ119" i="9"/>
  <c r="MEI119" i="9"/>
  <c r="MEH119" i="9"/>
  <c r="MEG119" i="9"/>
  <c r="MEF119" i="9"/>
  <c r="MEE119" i="9"/>
  <c r="MED119" i="9"/>
  <c r="MEC119" i="9"/>
  <c r="MEB119" i="9"/>
  <c r="MEA119" i="9"/>
  <c r="MDZ119" i="9"/>
  <c r="MDY119" i="9"/>
  <c r="MDX119" i="9"/>
  <c r="MDW119" i="9"/>
  <c r="MDV119" i="9"/>
  <c r="MDU119" i="9"/>
  <c r="MDT119" i="9"/>
  <c r="MDS119" i="9"/>
  <c r="MDR119" i="9"/>
  <c r="MDQ119" i="9"/>
  <c r="MDP119" i="9"/>
  <c r="MDO119" i="9"/>
  <c r="MDN119" i="9"/>
  <c r="MDM119" i="9"/>
  <c r="MDL119" i="9"/>
  <c r="MDK119" i="9"/>
  <c r="MDJ119" i="9"/>
  <c r="MDI119" i="9"/>
  <c r="MDH119" i="9"/>
  <c r="MDG119" i="9"/>
  <c r="MDF119" i="9"/>
  <c r="MDE119" i="9"/>
  <c r="MDD119" i="9"/>
  <c r="MDC119" i="9"/>
  <c r="MDB119" i="9"/>
  <c r="MDA119" i="9"/>
  <c r="MCZ119" i="9"/>
  <c r="MCY119" i="9"/>
  <c r="MCX119" i="9"/>
  <c r="MCW119" i="9"/>
  <c r="MCV119" i="9"/>
  <c r="MCU119" i="9"/>
  <c r="MCT119" i="9"/>
  <c r="MCS119" i="9"/>
  <c r="MCR119" i="9"/>
  <c r="MCQ119" i="9"/>
  <c r="MCP119" i="9"/>
  <c r="MCO119" i="9"/>
  <c r="MCN119" i="9"/>
  <c r="MCM119" i="9"/>
  <c r="MCL119" i="9"/>
  <c r="MCK119" i="9"/>
  <c r="MCJ119" i="9"/>
  <c r="MCI119" i="9"/>
  <c r="MCH119" i="9"/>
  <c r="MCG119" i="9"/>
  <c r="MCF119" i="9"/>
  <c r="MCE119" i="9"/>
  <c r="MCD119" i="9"/>
  <c r="MCC119" i="9"/>
  <c r="MCB119" i="9"/>
  <c r="MCA119" i="9"/>
  <c r="MBZ119" i="9"/>
  <c r="MBY119" i="9"/>
  <c r="MBX119" i="9"/>
  <c r="MBW119" i="9"/>
  <c r="MBV119" i="9"/>
  <c r="MBU119" i="9"/>
  <c r="MBT119" i="9"/>
  <c r="MBS119" i="9"/>
  <c r="MBR119" i="9"/>
  <c r="MBQ119" i="9"/>
  <c r="MBP119" i="9"/>
  <c r="MBO119" i="9"/>
  <c r="MBN119" i="9"/>
  <c r="MBM119" i="9"/>
  <c r="MBL119" i="9"/>
  <c r="MBK119" i="9"/>
  <c r="MBJ119" i="9"/>
  <c r="MBI119" i="9"/>
  <c r="MBH119" i="9"/>
  <c r="MBG119" i="9"/>
  <c r="MBF119" i="9"/>
  <c r="MBE119" i="9"/>
  <c r="MBD119" i="9"/>
  <c r="MBC119" i="9"/>
  <c r="MBB119" i="9"/>
  <c r="MBA119" i="9"/>
  <c r="MAZ119" i="9"/>
  <c r="MAY119" i="9"/>
  <c r="MAX119" i="9"/>
  <c r="MAW119" i="9"/>
  <c r="MAV119" i="9"/>
  <c r="MAU119" i="9"/>
  <c r="MAT119" i="9"/>
  <c r="MAS119" i="9"/>
  <c r="MAR119" i="9"/>
  <c r="MAQ119" i="9"/>
  <c r="MAP119" i="9"/>
  <c r="MAO119" i="9"/>
  <c r="MAN119" i="9"/>
  <c r="MAM119" i="9"/>
  <c r="MAL119" i="9"/>
  <c r="MAK119" i="9"/>
  <c r="MAJ119" i="9"/>
  <c r="MAI119" i="9"/>
  <c r="MAH119" i="9"/>
  <c r="MAG119" i="9"/>
  <c r="MAF119" i="9"/>
  <c r="MAE119" i="9"/>
  <c r="MAD119" i="9"/>
  <c r="MAC119" i="9"/>
  <c r="MAB119" i="9"/>
  <c r="MAA119" i="9"/>
  <c r="LZZ119" i="9"/>
  <c r="LZY119" i="9"/>
  <c r="LZX119" i="9"/>
  <c r="LZW119" i="9"/>
  <c r="LZV119" i="9"/>
  <c r="LZU119" i="9"/>
  <c r="LZT119" i="9"/>
  <c r="LZS119" i="9"/>
  <c r="LZR119" i="9"/>
  <c r="LZQ119" i="9"/>
  <c r="LZP119" i="9"/>
  <c r="LZO119" i="9"/>
  <c r="LZN119" i="9"/>
  <c r="LZM119" i="9"/>
  <c r="LZL119" i="9"/>
  <c r="LZK119" i="9"/>
  <c r="LZJ119" i="9"/>
  <c r="LZI119" i="9"/>
  <c r="LZH119" i="9"/>
  <c r="LZG119" i="9"/>
  <c r="LZF119" i="9"/>
  <c r="LZE119" i="9"/>
  <c r="LZD119" i="9"/>
  <c r="LZC119" i="9"/>
  <c r="LZB119" i="9"/>
  <c r="LZA119" i="9"/>
  <c r="LYZ119" i="9"/>
  <c r="LYY119" i="9"/>
  <c r="LYX119" i="9"/>
  <c r="LYW119" i="9"/>
  <c r="LYV119" i="9"/>
  <c r="LYU119" i="9"/>
  <c r="LYT119" i="9"/>
  <c r="LYS119" i="9"/>
  <c r="LYR119" i="9"/>
  <c r="LYQ119" i="9"/>
  <c r="LYP119" i="9"/>
  <c r="LYO119" i="9"/>
  <c r="LYN119" i="9"/>
  <c r="LYM119" i="9"/>
  <c r="LYL119" i="9"/>
  <c r="LYK119" i="9"/>
  <c r="LYJ119" i="9"/>
  <c r="LYI119" i="9"/>
  <c r="LYH119" i="9"/>
  <c r="LYG119" i="9"/>
  <c r="LYF119" i="9"/>
  <c r="LYE119" i="9"/>
  <c r="LYD119" i="9"/>
  <c r="LYC119" i="9"/>
  <c r="LYB119" i="9"/>
  <c r="LYA119" i="9"/>
  <c r="LXZ119" i="9"/>
  <c r="LXY119" i="9"/>
  <c r="LXX119" i="9"/>
  <c r="LXW119" i="9"/>
  <c r="LXV119" i="9"/>
  <c r="LXU119" i="9"/>
  <c r="LXT119" i="9"/>
  <c r="LXS119" i="9"/>
  <c r="LXR119" i="9"/>
  <c r="LXQ119" i="9"/>
  <c r="LXP119" i="9"/>
  <c r="LXO119" i="9"/>
  <c r="LXN119" i="9"/>
  <c r="LXM119" i="9"/>
  <c r="LXL119" i="9"/>
  <c r="LXK119" i="9"/>
  <c r="LXJ119" i="9"/>
  <c r="LXI119" i="9"/>
  <c r="LXH119" i="9"/>
  <c r="LXG119" i="9"/>
  <c r="LXF119" i="9"/>
  <c r="LXE119" i="9"/>
  <c r="LXD119" i="9"/>
  <c r="LXC119" i="9"/>
  <c r="LXB119" i="9"/>
  <c r="LXA119" i="9"/>
  <c r="LWZ119" i="9"/>
  <c r="LWY119" i="9"/>
  <c r="LWX119" i="9"/>
  <c r="LWW119" i="9"/>
  <c r="LWV119" i="9"/>
  <c r="LWU119" i="9"/>
  <c r="LWT119" i="9"/>
  <c r="LWS119" i="9"/>
  <c r="LWR119" i="9"/>
  <c r="LWQ119" i="9"/>
  <c r="LWP119" i="9"/>
  <c r="LWO119" i="9"/>
  <c r="LWN119" i="9"/>
  <c r="LWM119" i="9"/>
  <c r="LWL119" i="9"/>
  <c r="LWK119" i="9"/>
  <c r="LWJ119" i="9"/>
  <c r="LWI119" i="9"/>
  <c r="LWH119" i="9"/>
  <c r="LWG119" i="9"/>
  <c r="LWF119" i="9"/>
  <c r="LWE119" i="9"/>
  <c r="LWD119" i="9"/>
  <c r="LWC119" i="9"/>
  <c r="LWB119" i="9"/>
  <c r="LWA119" i="9"/>
  <c r="LVZ119" i="9"/>
  <c r="LVY119" i="9"/>
  <c r="LVX119" i="9"/>
  <c r="LVW119" i="9"/>
  <c r="LVV119" i="9"/>
  <c r="LVU119" i="9"/>
  <c r="LVT119" i="9"/>
  <c r="LVS119" i="9"/>
  <c r="LVR119" i="9"/>
  <c r="LVQ119" i="9"/>
  <c r="LVP119" i="9"/>
  <c r="LVO119" i="9"/>
  <c r="LVN119" i="9"/>
  <c r="LVM119" i="9"/>
  <c r="LVL119" i="9"/>
  <c r="LVK119" i="9"/>
  <c r="LVJ119" i="9"/>
  <c r="LVI119" i="9"/>
  <c r="LVH119" i="9"/>
  <c r="LVG119" i="9"/>
  <c r="LVF119" i="9"/>
  <c r="LVE119" i="9"/>
  <c r="LVD119" i="9"/>
  <c r="LVC119" i="9"/>
  <c r="LVB119" i="9"/>
  <c r="LVA119" i="9"/>
  <c r="LUZ119" i="9"/>
  <c r="LUY119" i="9"/>
  <c r="LUX119" i="9"/>
  <c r="LUW119" i="9"/>
  <c r="LUV119" i="9"/>
  <c r="LUU119" i="9"/>
  <c r="LUT119" i="9"/>
  <c r="LUS119" i="9"/>
  <c r="LUR119" i="9"/>
  <c r="LUQ119" i="9"/>
  <c r="LUP119" i="9"/>
  <c r="LUO119" i="9"/>
  <c r="LUN119" i="9"/>
  <c r="LUM119" i="9"/>
  <c r="LUL119" i="9"/>
  <c r="LUK119" i="9"/>
  <c r="LUJ119" i="9"/>
  <c r="LUI119" i="9"/>
  <c r="LUH119" i="9"/>
  <c r="LUG119" i="9"/>
  <c r="LUF119" i="9"/>
  <c r="LUE119" i="9"/>
  <c r="LUD119" i="9"/>
  <c r="LUC119" i="9"/>
  <c r="LUB119" i="9"/>
  <c r="LUA119" i="9"/>
  <c r="LTZ119" i="9"/>
  <c r="LTY119" i="9"/>
  <c r="LTX119" i="9"/>
  <c r="LTW119" i="9"/>
  <c r="LTV119" i="9"/>
  <c r="LTU119" i="9"/>
  <c r="LTT119" i="9"/>
  <c r="LTS119" i="9"/>
  <c r="LTR119" i="9"/>
  <c r="LTQ119" i="9"/>
  <c r="LTP119" i="9"/>
  <c r="LTO119" i="9"/>
  <c r="LTN119" i="9"/>
  <c r="LTM119" i="9"/>
  <c r="LTL119" i="9"/>
  <c r="LTK119" i="9"/>
  <c r="LTJ119" i="9"/>
  <c r="LTI119" i="9"/>
  <c r="LTH119" i="9"/>
  <c r="LTG119" i="9"/>
  <c r="LTF119" i="9"/>
  <c r="LTE119" i="9"/>
  <c r="LTD119" i="9"/>
  <c r="LTC119" i="9"/>
  <c r="LTB119" i="9"/>
  <c r="LTA119" i="9"/>
  <c r="LSZ119" i="9"/>
  <c r="LSY119" i="9"/>
  <c r="LSX119" i="9"/>
  <c r="LSW119" i="9"/>
  <c r="LSV119" i="9"/>
  <c r="LSU119" i="9"/>
  <c r="LST119" i="9"/>
  <c r="LSS119" i="9"/>
  <c r="LSR119" i="9"/>
  <c r="LSQ119" i="9"/>
  <c r="LSP119" i="9"/>
  <c r="LSO119" i="9"/>
  <c r="LSN119" i="9"/>
  <c r="LSM119" i="9"/>
  <c r="LSL119" i="9"/>
  <c r="LSK119" i="9"/>
  <c r="LSJ119" i="9"/>
  <c r="LSI119" i="9"/>
  <c r="LSH119" i="9"/>
  <c r="LSG119" i="9"/>
  <c r="LSF119" i="9"/>
  <c r="LSE119" i="9"/>
  <c r="LSD119" i="9"/>
  <c r="LSC119" i="9"/>
  <c r="LSB119" i="9"/>
  <c r="LSA119" i="9"/>
  <c r="LRZ119" i="9"/>
  <c r="LRY119" i="9"/>
  <c r="LRX119" i="9"/>
  <c r="LRW119" i="9"/>
  <c r="LRV119" i="9"/>
  <c r="LRU119" i="9"/>
  <c r="LRT119" i="9"/>
  <c r="LRS119" i="9"/>
  <c r="LRR119" i="9"/>
  <c r="LRQ119" i="9"/>
  <c r="LRP119" i="9"/>
  <c r="LRO119" i="9"/>
  <c r="LRN119" i="9"/>
  <c r="LRM119" i="9"/>
  <c r="LRL119" i="9"/>
  <c r="LRK119" i="9"/>
  <c r="LRJ119" i="9"/>
  <c r="LRI119" i="9"/>
  <c r="LRH119" i="9"/>
  <c r="LRG119" i="9"/>
  <c r="LRF119" i="9"/>
  <c r="LRE119" i="9"/>
  <c r="LRD119" i="9"/>
  <c r="LRC119" i="9"/>
  <c r="LRB119" i="9"/>
  <c r="LRA119" i="9"/>
  <c r="LQZ119" i="9"/>
  <c r="LQY119" i="9"/>
  <c r="LQX119" i="9"/>
  <c r="LQW119" i="9"/>
  <c r="LQV119" i="9"/>
  <c r="LQU119" i="9"/>
  <c r="LQT119" i="9"/>
  <c r="LQS119" i="9"/>
  <c r="LQR119" i="9"/>
  <c r="LQQ119" i="9"/>
  <c r="LQP119" i="9"/>
  <c r="LQO119" i="9"/>
  <c r="LQN119" i="9"/>
  <c r="LQM119" i="9"/>
  <c r="LQL119" i="9"/>
  <c r="LQK119" i="9"/>
  <c r="LQJ119" i="9"/>
  <c r="LQI119" i="9"/>
  <c r="LQH119" i="9"/>
  <c r="LQG119" i="9"/>
  <c r="LQF119" i="9"/>
  <c r="LQE119" i="9"/>
  <c r="LQD119" i="9"/>
  <c r="LQC119" i="9"/>
  <c r="LQB119" i="9"/>
  <c r="LQA119" i="9"/>
  <c r="LPZ119" i="9"/>
  <c r="LPY119" i="9"/>
  <c r="LPX119" i="9"/>
  <c r="LPW119" i="9"/>
  <c r="LPV119" i="9"/>
  <c r="LPU119" i="9"/>
  <c r="LPT119" i="9"/>
  <c r="LPS119" i="9"/>
  <c r="LPR119" i="9"/>
  <c r="LPQ119" i="9"/>
  <c r="LPP119" i="9"/>
  <c r="LPO119" i="9"/>
  <c r="LPN119" i="9"/>
  <c r="LPM119" i="9"/>
  <c r="LPL119" i="9"/>
  <c r="LPK119" i="9"/>
  <c r="LPJ119" i="9"/>
  <c r="LPI119" i="9"/>
  <c r="LPH119" i="9"/>
  <c r="LPG119" i="9"/>
  <c r="LPF119" i="9"/>
  <c r="LPE119" i="9"/>
  <c r="LPD119" i="9"/>
  <c r="LPC119" i="9"/>
  <c r="LPB119" i="9"/>
  <c r="LPA119" i="9"/>
  <c r="LOZ119" i="9"/>
  <c r="LOY119" i="9"/>
  <c r="LOX119" i="9"/>
  <c r="LOW119" i="9"/>
  <c r="LOV119" i="9"/>
  <c r="LOU119" i="9"/>
  <c r="LOT119" i="9"/>
  <c r="LOS119" i="9"/>
  <c r="LOR119" i="9"/>
  <c r="LOQ119" i="9"/>
  <c r="LOP119" i="9"/>
  <c r="LOO119" i="9"/>
  <c r="LON119" i="9"/>
  <c r="LOM119" i="9"/>
  <c r="LOL119" i="9"/>
  <c r="LOK119" i="9"/>
  <c r="LOJ119" i="9"/>
  <c r="LOI119" i="9"/>
  <c r="LOH119" i="9"/>
  <c r="LOG119" i="9"/>
  <c r="LOF119" i="9"/>
  <c r="LOE119" i="9"/>
  <c r="LOD119" i="9"/>
  <c r="LOC119" i="9"/>
  <c r="LOB119" i="9"/>
  <c r="LOA119" i="9"/>
  <c r="LNZ119" i="9"/>
  <c r="LNY119" i="9"/>
  <c r="LNX119" i="9"/>
  <c r="LNW119" i="9"/>
  <c r="LNV119" i="9"/>
  <c r="LNU119" i="9"/>
  <c r="LNT119" i="9"/>
  <c r="LNS119" i="9"/>
  <c r="LNR119" i="9"/>
  <c r="LNQ119" i="9"/>
  <c r="LNP119" i="9"/>
  <c r="LNO119" i="9"/>
  <c r="LNN119" i="9"/>
  <c r="LNM119" i="9"/>
  <c r="LNL119" i="9"/>
  <c r="LNK119" i="9"/>
  <c r="LNJ119" i="9"/>
  <c r="LNI119" i="9"/>
  <c r="LNH119" i="9"/>
  <c r="LNG119" i="9"/>
  <c r="LNF119" i="9"/>
  <c r="LNE119" i="9"/>
  <c r="LND119" i="9"/>
  <c r="LNC119" i="9"/>
  <c r="LNB119" i="9"/>
  <c r="LNA119" i="9"/>
  <c r="LMZ119" i="9"/>
  <c r="LMY119" i="9"/>
  <c r="LMX119" i="9"/>
  <c r="LMW119" i="9"/>
  <c r="LMV119" i="9"/>
  <c r="LMU119" i="9"/>
  <c r="LMT119" i="9"/>
  <c r="LMS119" i="9"/>
  <c r="LMR119" i="9"/>
  <c r="LMQ119" i="9"/>
  <c r="LMP119" i="9"/>
  <c r="LMO119" i="9"/>
  <c r="LMN119" i="9"/>
  <c r="LMM119" i="9"/>
  <c r="LML119" i="9"/>
  <c r="LMK119" i="9"/>
  <c r="LMJ119" i="9"/>
  <c r="LMI119" i="9"/>
  <c r="LMH119" i="9"/>
  <c r="LMG119" i="9"/>
  <c r="LMF119" i="9"/>
  <c r="LME119" i="9"/>
  <c r="LMD119" i="9"/>
  <c r="LMC119" i="9"/>
  <c r="LMB119" i="9"/>
  <c r="LMA119" i="9"/>
  <c r="LLZ119" i="9"/>
  <c r="LLY119" i="9"/>
  <c r="LLX119" i="9"/>
  <c r="LLW119" i="9"/>
  <c r="LLV119" i="9"/>
  <c r="LLU119" i="9"/>
  <c r="LLT119" i="9"/>
  <c r="LLS119" i="9"/>
  <c r="LLR119" i="9"/>
  <c r="LLQ119" i="9"/>
  <c r="LLP119" i="9"/>
  <c r="LLO119" i="9"/>
  <c r="LLN119" i="9"/>
  <c r="LLM119" i="9"/>
  <c r="LLL119" i="9"/>
  <c r="LLK119" i="9"/>
  <c r="LLJ119" i="9"/>
  <c r="LLI119" i="9"/>
  <c r="LLH119" i="9"/>
  <c r="LLG119" i="9"/>
  <c r="LLF119" i="9"/>
  <c r="LLE119" i="9"/>
  <c r="LLD119" i="9"/>
  <c r="LLC119" i="9"/>
  <c r="LLB119" i="9"/>
  <c r="LLA119" i="9"/>
  <c r="LKZ119" i="9"/>
  <c r="LKY119" i="9"/>
  <c r="LKX119" i="9"/>
  <c r="LKW119" i="9"/>
  <c r="LKV119" i="9"/>
  <c r="LKU119" i="9"/>
  <c r="LKT119" i="9"/>
  <c r="LKS119" i="9"/>
  <c r="LKR119" i="9"/>
  <c r="LKQ119" i="9"/>
  <c r="LKP119" i="9"/>
  <c r="LKO119" i="9"/>
  <c r="LKN119" i="9"/>
  <c r="LKM119" i="9"/>
  <c r="LKL119" i="9"/>
  <c r="LKK119" i="9"/>
  <c r="LKJ119" i="9"/>
  <c r="LKI119" i="9"/>
  <c r="LKH119" i="9"/>
  <c r="LKG119" i="9"/>
  <c r="LKF119" i="9"/>
  <c r="LKE119" i="9"/>
  <c r="LKD119" i="9"/>
  <c r="LKC119" i="9"/>
  <c r="LKB119" i="9"/>
  <c r="LKA119" i="9"/>
  <c r="LJZ119" i="9"/>
  <c r="LJY119" i="9"/>
  <c r="LJX119" i="9"/>
  <c r="LJW119" i="9"/>
  <c r="LJV119" i="9"/>
  <c r="LJU119" i="9"/>
  <c r="LJT119" i="9"/>
  <c r="LJS119" i="9"/>
  <c r="LJR119" i="9"/>
  <c r="LJQ119" i="9"/>
  <c r="LJP119" i="9"/>
  <c r="LJO119" i="9"/>
  <c r="LJN119" i="9"/>
  <c r="LJM119" i="9"/>
  <c r="LJL119" i="9"/>
  <c r="LJK119" i="9"/>
  <c r="LJJ119" i="9"/>
  <c r="LJI119" i="9"/>
  <c r="LJH119" i="9"/>
  <c r="LJG119" i="9"/>
  <c r="LJF119" i="9"/>
  <c r="LJE119" i="9"/>
  <c r="LJD119" i="9"/>
  <c r="LJC119" i="9"/>
  <c r="LJB119" i="9"/>
  <c r="LJA119" i="9"/>
  <c r="LIZ119" i="9"/>
  <c r="LIY119" i="9"/>
  <c r="LIX119" i="9"/>
  <c r="LIW119" i="9"/>
  <c r="LIV119" i="9"/>
  <c r="LIU119" i="9"/>
  <c r="LIT119" i="9"/>
  <c r="LIS119" i="9"/>
  <c r="LIR119" i="9"/>
  <c r="LIQ119" i="9"/>
  <c r="LIP119" i="9"/>
  <c r="LIO119" i="9"/>
  <c r="LIN119" i="9"/>
  <c r="LIM119" i="9"/>
  <c r="LIL119" i="9"/>
  <c r="LIK119" i="9"/>
  <c r="LIJ119" i="9"/>
  <c r="LII119" i="9"/>
  <c r="LIH119" i="9"/>
  <c r="LIG119" i="9"/>
  <c r="LIF119" i="9"/>
  <c r="LIE119" i="9"/>
  <c r="LID119" i="9"/>
  <c r="LIC119" i="9"/>
  <c r="LIB119" i="9"/>
  <c r="LIA119" i="9"/>
  <c r="LHZ119" i="9"/>
  <c r="LHY119" i="9"/>
  <c r="LHX119" i="9"/>
  <c r="LHW119" i="9"/>
  <c r="LHV119" i="9"/>
  <c r="LHU119" i="9"/>
  <c r="LHT119" i="9"/>
  <c r="LHS119" i="9"/>
  <c r="LHR119" i="9"/>
  <c r="LHQ119" i="9"/>
  <c r="LHP119" i="9"/>
  <c r="LHO119" i="9"/>
  <c r="LHN119" i="9"/>
  <c r="LHM119" i="9"/>
  <c r="LHL119" i="9"/>
  <c r="LHK119" i="9"/>
  <c r="LHJ119" i="9"/>
  <c r="LHI119" i="9"/>
  <c r="LHH119" i="9"/>
  <c r="LHG119" i="9"/>
  <c r="LHF119" i="9"/>
  <c r="LHE119" i="9"/>
  <c r="LHD119" i="9"/>
  <c r="LHC119" i="9"/>
  <c r="LHB119" i="9"/>
  <c r="LHA119" i="9"/>
  <c r="LGZ119" i="9"/>
  <c r="LGY119" i="9"/>
  <c r="LGX119" i="9"/>
  <c r="LGW119" i="9"/>
  <c r="LGV119" i="9"/>
  <c r="LGU119" i="9"/>
  <c r="LGT119" i="9"/>
  <c r="LGS119" i="9"/>
  <c r="LGR119" i="9"/>
  <c r="LGQ119" i="9"/>
  <c r="LGP119" i="9"/>
  <c r="LGO119" i="9"/>
  <c r="LGN119" i="9"/>
  <c r="LGM119" i="9"/>
  <c r="LGL119" i="9"/>
  <c r="LGK119" i="9"/>
  <c r="LGJ119" i="9"/>
  <c r="LGI119" i="9"/>
  <c r="LGH119" i="9"/>
  <c r="LGG119" i="9"/>
  <c r="LGF119" i="9"/>
  <c r="LGE119" i="9"/>
  <c r="LGD119" i="9"/>
  <c r="LGC119" i="9"/>
  <c r="LGB119" i="9"/>
  <c r="LGA119" i="9"/>
  <c r="LFZ119" i="9"/>
  <c r="LFY119" i="9"/>
  <c r="LFX119" i="9"/>
  <c r="LFW119" i="9"/>
  <c r="LFV119" i="9"/>
  <c r="LFU119" i="9"/>
  <c r="LFT119" i="9"/>
  <c r="LFS119" i="9"/>
  <c r="LFR119" i="9"/>
  <c r="LFQ119" i="9"/>
  <c r="LFP119" i="9"/>
  <c r="LFO119" i="9"/>
  <c r="LFN119" i="9"/>
  <c r="LFM119" i="9"/>
  <c r="LFL119" i="9"/>
  <c r="LFK119" i="9"/>
  <c r="LFJ119" i="9"/>
  <c r="LFI119" i="9"/>
  <c r="LFH119" i="9"/>
  <c r="LFG119" i="9"/>
  <c r="LFF119" i="9"/>
  <c r="LFE119" i="9"/>
  <c r="LFD119" i="9"/>
  <c r="LFC119" i="9"/>
  <c r="LFB119" i="9"/>
  <c r="LFA119" i="9"/>
  <c r="LEZ119" i="9"/>
  <c r="LEY119" i="9"/>
  <c r="LEX119" i="9"/>
  <c r="LEW119" i="9"/>
  <c r="LEV119" i="9"/>
  <c r="LEU119" i="9"/>
  <c r="LET119" i="9"/>
  <c r="LES119" i="9"/>
  <c r="LER119" i="9"/>
  <c r="LEQ119" i="9"/>
  <c r="LEP119" i="9"/>
  <c r="LEO119" i="9"/>
  <c r="LEN119" i="9"/>
  <c r="LEM119" i="9"/>
  <c r="LEL119" i="9"/>
  <c r="LEK119" i="9"/>
  <c r="LEJ119" i="9"/>
  <c r="LEI119" i="9"/>
  <c r="LEH119" i="9"/>
  <c r="LEG119" i="9"/>
  <c r="LEF119" i="9"/>
  <c r="LEE119" i="9"/>
  <c r="LED119" i="9"/>
  <c r="LEC119" i="9"/>
  <c r="LEB119" i="9"/>
  <c r="LEA119" i="9"/>
  <c r="LDZ119" i="9"/>
  <c r="LDY119" i="9"/>
  <c r="LDX119" i="9"/>
  <c r="LDW119" i="9"/>
  <c r="LDV119" i="9"/>
  <c r="LDU119" i="9"/>
  <c r="LDT119" i="9"/>
  <c r="LDS119" i="9"/>
  <c r="LDR119" i="9"/>
  <c r="LDQ119" i="9"/>
  <c r="LDP119" i="9"/>
  <c r="LDO119" i="9"/>
  <c r="LDN119" i="9"/>
  <c r="LDM119" i="9"/>
  <c r="LDL119" i="9"/>
  <c r="LDK119" i="9"/>
  <c r="LDJ119" i="9"/>
  <c r="LDI119" i="9"/>
  <c r="LDH119" i="9"/>
  <c r="LDG119" i="9"/>
  <c r="LDF119" i="9"/>
  <c r="LDE119" i="9"/>
  <c r="LDD119" i="9"/>
  <c r="LDC119" i="9"/>
  <c r="LDB119" i="9"/>
  <c r="LDA119" i="9"/>
  <c r="LCZ119" i="9"/>
  <c r="LCY119" i="9"/>
  <c r="LCX119" i="9"/>
  <c r="LCW119" i="9"/>
  <c r="LCV119" i="9"/>
  <c r="LCU119" i="9"/>
  <c r="LCT119" i="9"/>
  <c r="LCS119" i="9"/>
  <c r="LCR119" i="9"/>
  <c r="LCQ119" i="9"/>
  <c r="LCP119" i="9"/>
  <c r="LCO119" i="9"/>
  <c r="LCN119" i="9"/>
  <c r="LCM119" i="9"/>
  <c r="LCL119" i="9"/>
  <c r="LCK119" i="9"/>
  <c r="LCJ119" i="9"/>
  <c r="LCI119" i="9"/>
  <c r="LCH119" i="9"/>
  <c r="LCG119" i="9"/>
  <c r="LCF119" i="9"/>
  <c r="LCE119" i="9"/>
  <c r="LCD119" i="9"/>
  <c r="LCC119" i="9"/>
  <c r="LCB119" i="9"/>
  <c r="LCA119" i="9"/>
  <c r="LBZ119" i="9"/>
  <c r="LBY119" i="9"/>
  <c r="LBX119" i="9"/>
  <c r="LBW119" i="9"/>
  <c r="LBV119" i="9"/>
  <c r="LBU119" i="9"/>
  <c r="LBT119" i="9"/>
  <c r="LBS119" i="9"/>
  <c r="LBR119" i="9"/>
  <c r="LBQ119" i="9"/>
  <c r="LBP119" i="9"/>
  <c r="LBO119" i="9"/>
  <c r="LBN119" i="9"/>
  <c r="LBM119" i="9"/>
  <c r="LBL119" i="9"/>
  <c r="LBK119" i="9"/>
  <c r="LBJ119" i="9"/>
  <c r="LBI119" i="9"/>
  <c r="LBH119" i="9"/>
  <c r="LBG119" i="9"/>
  <c r="LBF119" i="9"/>
  <c r="LBE119" i="9"/>
  <c r="LBD119" i="9"/>
  <c r="LBC119" i="9"/>
  <c r="LBB119" i="9"/>
  <c r="LBA119" i="9"/>
  <c r="LAZ119" i="9"/>
  <c r="LAY119" i="9"/>
  <c r="LAX119" i="9"/>
  <c r="LAW119" i="9"/>
  <c r="LAV119" i="9"/>
  <c r="LAU119" i="9"/>
  <c r="LAT119" i="9"/>
  <c r="LAS119" i="9"/>
  <c r="LAR119" i="9"/>
  <c r="LAQ119" i="9"/>
  <c r="LAP119" i="9"/>
  <c r="LAO119" i="9"/>
  <c r="LAN119" i="9"/>
  <c r="LAM119" i="9"/>
  <c r="LAL119" i="9"/>
  <c r="LAK119" i="9"/>
  <c r="LAJ119" i="9"/>
  <c r="LAI119" i="9"/>
  <c r="LAH119" i="9"/>
  <c r="LAG119" i="9"/>
  <c r="LAF119" i="9"/>
  <c r="LAE119" i="9"/>
  <c r="LAD119" i="9"/>
  <c r="LAC119" i="9"/>
  <c r="LAB119" i="9"/>
  <c r="LAA119" i="9"/>
  <c r="KZZ119" i="9"/>
  <c r="KZY119" i="9"/>
  <c r="KZX119" i="9"/>
  <c r="KZW119" i="9"/>
  <c r="KZV119" i="9"/>
  <c r="KZU119" i="9"/>
  <c r="KZT119" i="9"/>
  <c r="KZS119" i="9"/>
  <c r="KZR119" i="9"/>
  <c r="KZQ119" i="9"/>
  <c r="KZP119" i="9"/>
  <c r="KZO119" i="9"/>
  <c r="KZN119" i="9"/>
  <c r="KZM119" i="9"/>
  <c r="KZL119" i="9"/>
  <c r="KZK119" i="9"/>
  <c r="KZJ119" i="9"/>
  <c r="KZI119" i="9"/>
  <c r="KZH119" i="9"/>
  <c r="KZG119" i="9"/>
  <c r="KZF119" i="9"/>
  <c r="KZE119" i="9"/>
  <c r="KZD119" i="9"/>
  <c r="KZC119" i="9"/>
  <c r="KZB119" i="9"/>
  <c r="KZA119" i="9"/>
  <c r="KYZ119" i="9"/>
  <c r="KYY119" i="9"/>
  <c r="KYX119" i="9"/>
  <c r="KYW119" i="9"/>
  <c r="KYV119" i="9"/>
  <c r="KYU119" i="9"/>
  <c r="KYT119" i="9"/>
  <c r="KYS119" i="9"/>
  <c r="KYR119" i="9"/>
  <c r="KYQ119" i="9"/>
  <c r="KYP119" i="9"/>
  <c r="KYO119" i="9"/>
  <c r="KYN119" i="9"/>
  <c r="KYM119" i="9"/>
  <c r="KYL119" i="9"/>
  <c r="KYK119" i="9"/>
  <c r="KYJ119" i="9"/>
  <c r="KYI119" i="9"/>
  <c r="KYH119" i="9"/>
  <c r="KYG119" i="9"/>
  <c r="KYF119" i="9"/>
  <c r="KYE119" i="9"/>
  <c r="KYD119" i="9"/>
  <c r="KYC119" i="9"/>
  <c r="KYB119" i="9"/>
  <c r="KYA119" i="9"/>
  <c r="KXZ119" i="9"/>
  <c r="KXY119" i="9"/>
  <c r="KXX119" i="9"/>
  <c r="KXW119" i="9"/>
  <c r="KXV119" i="9"/>
  <c r="KXU119" i="9"/>
  <c r="KXT119" i="9"/>
  <c r="KXS119" i="9"/>
  <c r="KXR119" i="9"/>
  <c r="KXQ119" i="9"/>
  <c r="KXP119" i="9"/>
  <c r="KXO119" i="9"/>
  <c r="KXN119" i="9"/>
  <c r="KXM119" i="9"/>
  <c r="KXL119" i="9"/>
  <c r="KXK119" i="9"/>
  <c r="KXJ119" i="9"/>
  <c r="KXI119" i="9"/>
  <c r="KXH119" i="9"/>
  <c r="KXG119" i="9"/>
  <c r="KXF119" i="9"/>
  <c r="KXE119" i="9"/>
  <c r="KXD119" i="9"/>
  <c r="KXC119" i="9"/>
  <c r="KXB119" i="9"/>
  <c r="KXA119" i="9"/>
  <c r="KWZ119" i="9"/>
  <c r="KWY119" i="9"/>
  <c r="KWX119" i="9"/>
  <c r="KWW119" i="9"/>
  <c r="KWV119" i="9"/>
  <c r="KWU119" i="9"/>
  <c r="KWT119" i="9"/>
  <c r="KWS119" i="9"/>
  <c r="KWR119" i="9"/>
  <c r="KWQ119" i="9"/>
  <c r="KWP119" i="9"/>
  <c r="KWO119" i="9"/>
  <c r="KWN119" i="9"/>
  <c r="KWM119" i="9"/>
  <c r="KWL119" i="9"/>
  <c r="KWK119" i="9"/>
  <c r="KWJ119" i="9"/>
  <c r="KWI119" i="9"/>
  <c r="KWH119" i="9"/>
  <c r="KWG119" i="9"/>
  <c r="KWF119" i="9"/>
  <c r="KWE119" i="9"/>
  <c r="KWD119" i="9"/>
  <c r="KWC119" i="9"/>
  <c r="KWB119" i="9"/>
  <c r="KWA119" i="9"/>
  <c r="KVZ119" i="9"/>
  <c r="KVY119" i="9"/>
  <c r="KVX119" i="9"/>
  <c r="KVW119" i="9"/>
  <c r="KVV119" i="9"/>
  <c r="KVU119" i="9"/>
  <c r="KVT119" i="9"/>
  <c r="KVS119" i="9"/>
  <c r="KVR119" i="9"/>
  <c r="KVQ119" i="9"/>
  <c r="KVP119" i="9"/>
  <c r="KVO119" i="9"/>
  <c r="KVN119" i="9"/>
  <c r="KVM119" i="9"/>
  <c r="KVL119" i="9"/>
  <c r="KVK119" i="9"/>
  <c r="KVJ119" i="9"/>
  <c r="KVI119" i="9"/>
  <c r="KVH119" i="9"/>
  <c r="KVG119" i="9"/>
  <c r="KVF119" i="9"/>
  <c r="KVE119" i="9"/>
  <c r="KVD119" i="9"/>
  <c r="KVC119" i="9"/>
  <c r="KVB119" i="9"/>
  <c r="KVA119" i="9"/>
  <c r="KUZ119" i="9"/>
  <c r="KUY119" i="9"/>
  <c r="KUX119" i="9"/>
  <c r="KUW119" i="9"/>
  <c r="KUV119" i="9"/>
  <c r="KUU119" i="9"/>
  <c r="KUT119" i="9"/>
  <c r="KUS119" i="9"/>
  <c r="KUR119" i="9"/>
  <c r="KUQ119" i="9"/>
  <c r="KUP119" i="9"/>
  <c r="KUO119" i="9"/>
  <c r="KUN119" i="9"/>
  <c r="KUM119" i="9"/>
  <c r="KUL119" i="9"/>
  <c r="KUK119" i="9"/>
  <c r="KUJ119" i="9"/>
  <c r="KUI119" i="9"/>
  <c r="KUH119" i="9"/>
  <c r="KUG119" i="9"/>
  <c r="KUF119" i="9"/>
  <c r="KUE119" i="9"/>
  <c r="KUD119" i="9"/>
  <c r="KUC119" i="9"/>
  <c r="KUB119" i="9"/>
  <c r="KUA119" i="9"/>
  <c r="KTZ119" i="9"/>
  <c r="KTY119" i="9"/>
  <c r="KTX119" i="9"/>
  <c r="KTW119" i="9"/>
  <c r="KTV119" i="9"/>
  <c r="KTU119" i="9"/>
  <c r="KTT119" i="9"/>
  <c r="KTS119" i="9"/>
  <c r="KTR119" i="9"/>
  <c r="KTQ119" i="9"/>
  <c r="KTP119" i="9"/>
  <c r="KTO119" i="9"/>
  <c r="KTN119" i="9"/>
  <c r="KTM119" i="9"/>
  <c r="KTL119" i="9"/>
  <c r="KTK119" i="9"/>
  <c r="KTJ119" i="9"/>
  <c r="KTI119" i="9"/>
  <c r="KTH119" i="9"/>
  <c r="KTG119" i="9"/>
  <c r="KTF119" i="9"/>
  <c r="KTE119" i="9"/>
  <c r="KTD119" i="9"/>
  <c r="KTC119" i="9"/>
  <c r="KTB119" i="9"/>
  <c r="KTA119" i="9"/>
  <c r="KSZ119" i="9"/>
  <c r="KSY119" i="9"/>
  <c r="KSX119" i="9"/>
  <c r="KSW119" i="9"/>
  <c r="KSV119" i="9"/>
  <c r="KSU119" i="9"/>
  <c r="KST119" i="9"/>
  <c r="KSS119" i="9"/>
  <c r="KSR119" i="9"/>
  <c r="KSQ119" i="9"/>
  <c r="KSP119" i="9"/>
  <c r="KSO119" i="9"/>
  <c r="KSN119" i="9"/>
  <c r="KSM119" i="9"/>
  <c r="KSL119" i="9"/>
  <c r="KSK119" i="9"/>
  <c r="KSJ119" i="9"/>
  <c r="KSI119" i="9"/>
  <c r="KSH119" i="9"/>
  <c r="KSG119" i="9"/>
  <c r="KSF119" i="9"/>
  <c r="KSE119" i="9"/>
  <c r="KSD119" i="9"/>
  <c r="KSC119" i="9"/>
  <c r="KSB119" i="9"/>
  <c r="KSA119" i="9"/>
  <c r="KRZ119" i="9"/>
  <c r="KRY119" i="9"/>
  <c r="KRX119" i="9"/>
  <c r="KRW119" i="9"/>
  <c r="KRV119" i="9"/>
  <c r="KRU119" i="9"/>
  <c r="KRT119" i="9"/>
  <c r="KRS119" i="9"/>
  <c r="KRR119" i="9"/>
  <c r="KRQ119" i="9"/>
  <c r="KRP119" i="9"/>
  <c r="KRO119" i="9"/>
  <c r="KRN119" i="9"/>
  <c r="KRM119" i="9"/>
  <c r="KRL119" i="9"/>
  <c r="KRK119" i="9"/>
  <c r="KRJ119" i="9"/>
  <c r="KRI119" i="9"/>
  <c r="KRH119" i="9"/>
  <c r="KRG119" i="9"/>
  <c r="KRF119" i="9"/>
  <c r="KRE119" i="9"/>
  <c r="KRD119" i="9"/>
  <c r="KRC119" i="9"/>
  <c r="KRB119" i="9"/>
  <c r="KRA119" i="9"/>
  <c r="KQZ119" i="9"/>
  <c r="KQY119" i="9"/>
  <c r="KQX119" i="9"/>
  <c r="KQW119" i="9"/>
  <c r="KQV119" i="9"/>
  <c r="KQU119" i="9"/>
  <c r="KQT119" i="9"/>
  <c r="KQS119" i="9"/>
  <c r="KQR119" i="9"/>
  <c r="KQQ119" i="9"/>
  <c r="KQP119" i="9"/>
  <c r="KQO119" i="9"/>
  <c r="KQN119" i="9"/>
  <c r="KQM119" i="9"/>
  <c r="KQL119" i="9"/>
  <c r="KQK119" i="9"/>
  <c r="KQJ119" i="9"/>
  <c r="KQI119" i="9"/>
  <c r="KQH119" i="9"/>
  <c r="KQG119" i="9"/>
  <c r="KQF119" i="9"/>
  <c r="KQE119" i="9"/>
  <c r="KQD119" i="9"/>
  <c r="KQC119" i="9"/>
  <c r="KQB119" i="9"/>
  <c r="KQA119" i="9"/>
  <c r="KPZ119" i="9"/>
  <c r="KPY119" i="9"/>
  <c r="KPX119" i="9"/>
  <c r="KPW119" i="9"/>
  <c r="KPV119" i="9"/>
  <c r="KPU119" i="9"/>
  <c r="KPT119" i="9"/>
  <c r="KPS119" i="9"/>
  <c r="KPR119" i="9"/>
  <c r="KPQ119" i="9"/>
  <c r="KPP119" i="9"/>
  <c r="KPO119" i="9"/>
  <c r="KPN119" i="9"/>
  <c r="KPM119" i="9"/>
  <c r="KPL119" i="9"/>
  <c r="KPK119" i="9"/>
  <c r="KPJ119" i="9"/>
  <c r="KPI119" i="9"/>
  <c r="KPH119" i="9"/>
  <c r="KPG119" i="9"/>
  <c r="KPF119" i="9"/>
  <c r="KPE119" i="9"/>
  <c r="KPD119" i="9"/>
  <c r="KPC119" i="9"/>
  <c r="KPB119" i="9"/>
  <c r="KPA119" i="9"/>
  <c r="KOZ119" i="9"/>
  <c r="KOY119" i="9"/>
  <c r="KOX119" i="9"/>
  <c r="KOW119" i="9"/>
  <c r="KOV119" i="9"/>
  <c r="KOU119" i="9"/>
  <c r="KOT119" i="9"/>
  <c r="KOS119" i="9"/>
  <c r="KOR119" i="9"/>
  <c r="KOQ119" i="9"/>
  <c r="KOP119" i="9"/>
  <c r="KOO119" i="9"/>
  <c r="KON119" i="9"/>
  <c r="KOM119" i="9"/>
  <c r="KOL119" i="9"/>
  <c r="KOK119" i="9"/>
  <c r="KOJ119" i="9"/>
  <c r="KOI119" i="9"/>
  <c r="KOH119" i="9"/>
  <c r="KOG119" i="9"/>
  <c r="KOF119" i="9"/>
  <c r="KOE119" i="9"/>
  <c r="KOD119" i="9"/>
  <c r="KOC119" i="9"/>
  <c r="KOB119" i="9"/>
  <c r="KOA119" i="9"/>
  <c r="KNZ119" i="9"/>
  <c r="KNY119" i="9"/>
  <c r="KNX119" i="9"/>
  <c r="KNW119" i="9"/>
  <c r="KNV119" i="9"/>
  <c r="KNU119" i="9"/>
  <c r="KNT119" i="9"/>
  <c r="KNS119" i="9"/>
  <c r="KNR119" i="9"/>
  <c r="KNQ119" i="9"/>
  <c r="KNP119" i="9"/>
  <c r="KNO119" i="9"/>
  <c r="KNN119" i="9"/>
  <c r="KNM119" i="9"/>
  <c r="KNL119" i="9"/>
  <c r="KNK119" i="9"/>
  <c r="KNJ119" i="9"/>
  <c r="KNI119" i="9"/>
  <c r="KNH119" i="9"/>
  <c r="KNG119" i="9"/>
  <c r="KNF119" i="9"/>
  <c r="KNE119" i="9"/>
  <c r="KND119" i="9"/>
  <c r="KNC119" i="9"/>
  <c r="KNB119" i="9"/>
  <c r="KNA119" i="9"/>
  <c r="KMZ119" i="9"/>
  <c r="KMY119" i="9"/>
  <c r="KMX119" i="9"/>
  <c r="KMW119" i="9"/>
  <c r="KMV119" i="9"/>
  <c r="KMU119" i="9"/>
  <c r="KMT119" i="9"/>
  <c r="KMS119" i="9"/>
  <c r="KMR119" i="9"/>
  <c r="KMQ119" i="9"/>
  <c r="KMP119" i="9"/>
  <c r="KMO119" i="9"/>
  <c r="KMN119" i="9"/>
  <c r="KMM119" i="9"/>
  <c r="KML119" i="9"/>
  <c r="KMK119" i="9"/>
  <c r="KMJ119" i="9"/>
  <c r="KMI119" i="9"/>
  <c r="KMH119" i="9"/>
  <c r="KMG119" i="9"/>
  <c r="KMF119" i="9"/>
  <c r="KME119" i="9"/>
  <c r="KMD119" i="9"/>
  <c r="KMC119" i="9"/>
  <c r="KMB119" i="9"/>
  <c r="KMA119" i="9"/>
  <c r="KLZ119" i="9"/>
  <c r="KLY119" i="9"/>
  <c r="KLX119" i="9"/>
  <c r="KLW119" i="9"/>
  <c r="KLV119" i="9"/>
  <c r="KLU119" i="9"/>
  <c r="KLT119" i="9"/>
  <c r="KLS119" i="9"/>
  <c r="KLR119" i="9"/>
  <c r="KLQ119" i="9"/>
  <c r="KLP119" i="9"/>
  <c r="KLO119" i="9"/>
  <c r="KLN119" i="9"/>
  <c r="KLM119" i="9"/>
  <c r="KLL119" i="9"/>
  <c r="KLK119" i="9"/>
  <c r="KLJ119" i="9"/>
  <c r="KLI119" i="9"/>
  <c r="KLH119" i="9"/>
  <c r="KLG119" i="9"/>
  <c r="KLF119" i="9"/>
  <c r="KLE119" i="9"/>
  <c r="KLD119" i="9"/>
  <c r="KLC119" i="9"/>
  <c r="KLB119" i="9"/>
  <c r="KLA119" i="9"/>
  <c r="KKZ119" i="9"/>
  <c r="KKY119" i="9"/>
  <c r="KKX119" i="9"/>
  <c r="KKW119" i="9"/>
  <c r="KKV119" i="9"/>
  <c r="KKU119" i="9"/>
  <c r="KKT119" i="9"/>
  <c r="KKS119" i="9"/>
  <c r="KKR119" i="9"/>
  <c r="KKQ119" i="9"/>
  <c r="KKP119" i="9"/>
  <c r="KKO119" i="9"/>
  <c r="KKN119" i="9"/>
  <c r="KKM119" i="9"/>
  <c r="KKL119" i="9"/>
  <c r="KKK119" i="9"/>
  <c r="KKJ119" i="9"/>
  <c r="KKI119" i="9"/>
  <c r="KKH119" i="9"/>
  <c r="KKG119" i="9"/>
  <c r="KKF119" i="9"/>
  <c r="KKE119" i="9"/>
  <c r="KKD119" i="9"/>
  <c r="KKC119" i="9"/>
  <c r="KKB119" i="9"/>
  <c r="KKA119" i="9"/>
  <c r="KJZ119" i="9"/>
  <c r="KJY119" i="9"/>
  <c r="KJX119" i="9"/>
  <c r="KJW119" i="9"/>
  <c r="KJV119" i="9"/>
  <c r="KJU119" i="9"/>
  <c r="KJT119" i="9"/>
  <c r="KJS119" i="9"/>
  <c r="KJR119" i="9"/>
  <c r="KJQ119" i="9"/>
  <c r="KJP119" i="9"/>
  <c r="KJO119" i="9"/>
  <c r="KJN119" i="9"/>
  <c r="KJM119" i="9"/>
  <c r="KJL119" i="9"/>
  <c r="KJK119" i="9"/>
  <c r="KJJ119" i="9"/>
  <c r="KJI119" i="9"/>
  <c r="KJH119" i="9"/>
  <c r="KJG119" i="9"/>
  <c r="KJF119" i="9"/>
  <c r="KJE119" i="9"/>
  <c r="KJD119" i="9"/>
  <c r="KJC119" i="9"/>
  <c r="KJB119" i="9"/>
  <c r="KJA119" i="9"/>
  <c r="KIZ119" i="9"/>
  <c r="KIY119" i="9"/>
  <c r="KIX119" i="9"/>
  <c r="KIW119" i="9"/>
  <c r="KIV119" i="9"/>
  <c r="KIU119" i="9"/>
  <c r="KIT119" i="9"/>
  <c r="KIS119" i="9"/>
  <c r="KIR119" i="9"/>
  <c r="KIQ119" i="9"/>
  <c r="KIP119" i="9"/>
  <c r="KIO119" i="9"/>
  <c r="KIN119" i="9"/>
  <c r="KIM119" i="9"/>
  <c r="KIL119" i="9"/>
  <c r="KIK119" i="9"/>
  <c r="KIJ119" i="9"/>
  <c r="KII119" i="9"/>
  <c r="KIH119" i="9"/>
  <c r="KIG119" i="9"/>
  <c r="KIF119" i="9"/>
  <c r="KIE119" i="9"/>
  <c r="KID119" i="9"/>
  <c r="KIC119" i="9"/>
  <c r="KIB119" i="9"/>
  <c r="KIA119" i="9"/>
  <c r="KHZ119" i="9"/>
  <c r="KHY119" i="9"/>
  <c r="KHX119" i="9"/>
  <c r="KHW119" i="9"/>
  <c r="KHV119" i="9"/>
  <c r="KHU119" i="9"/>
  <c r="KHT119" i="9"/>
  <c r="KHS119" i="9"/>
  <c r="KHR119" i="9"/>
  <c r="KHQ119" i="9"/>
  <c r="KHP119" i="9"/>
  <c r="KHO119" i="9"/>
  <c r="KHN119" i="9"/>
  <c r="KHM119" i="9"/>
  <c r="KHL119" i="9"/>
  <c r="KHK119" i="9"/>
  <c r="KHJ119" i="9"/>
  <c r="KHI119" i="9"/>
  <c r="KHH119" i="9"/>
  <c r="KHG119" i="9"/>
  <c r="KHF119" i="9"/>
  <c r="KHE119" i="9"/>
  <c r="KHD119" i="9"/>
  <c r="KHC119" i="9"/>
  <c r="KHB119" i="9"/>
  <c r="KHA119" i="9"/>
  <c r="KGZ119" i="9"/>
  <c r="KGY119" i="9"/>
  <c r="KGX119" i="9"/>
  <c r="KGW119" i="9"/>
  <c r="KGV119" i="9"/>
  <c r="KGU119" i="9"/>
  <c r="KGT119" i="9"/>
  <c r="KGS119" i="9"/>
  <c r="KGR119" i="9"/>
  <c r="KGQ119" i="9"/>
  <c r="KGP119" i="9"/>
  <c r="KGO119" i="9"/>
  <c r="KGN119" i="9"/>
  <c r="KGM119" i="9"/>
  <c r="KGL119" i="9"/>
  <c r="KGK119" i="9"/>
  <c r="KGJ119" i="9"/>
  <c r="KGI119" i="9"/>
  <c r="KGH119" i="9"/>
  <c r="KGG119" i="9"/>
  <c r="KGF119" i="9"/>
  <c r="KGE119" i="9"/>
  <c r="KGD119" i="9"/>
  <c r="KGC119" i="9"/>
  <c r="KGB119" i="9"/>
  <c r="KGA119" i="9"/>
  <c r="KFZ119" i="9"/>
  <c r="KFY119" i="9"/>
  <c r="KFX119" i="9"/>
  <c r="KFW119" i="9"/>
  <c r="KFV119" i="9"/>
  <c r="KFU119" i="9"/>
  <c r="KFT119" i="9"/>
  <c r="KFS119" i="9"/>
  <c r="KFR119" i="9"/>
  <c r="KFQ119" i="9"/>
  <c r="KFP119" i="9"/>
  <c r="KFO119" i="9"/>
  <c r="KFN119" i="9"/>
  <c r="KFM119" i="9"/>
  <c r="KFL119" i="9"/>
  <c r="KFK119" i="9"/>
  <c r="KFJ119" i="9"/>
  <c r="KFI119" i="9"/>
  <c r="KFH119" i="9"/>
  <c r="KFG119" i="9"/>
  <c r="KFF119" i="9"/>
  <c r="KFE119" i="9"/>
  <c r="KFD119" i="9"/>
  <c r="KFC119" i="9"/>
  <c r="KFB119" i="9"/>
  <c r="KFA119" i="9"/>
  <c r="KEZ119" i="9"/>
  <c r="KEY119" i="9"/>
  <c r="KEX119" i="9"/>
  <c r="KEW119" i="9"/>
  <c r="KEV119" i="9"/>
  <c r="KEU119" i="9"/>
  <c r="KET119" i="9"/>
  <c r="KES119" i="9"/>
  <c r="KER119" i="9"/>
  <c r="KEQ119" i="9"/>
  <c r="KEP119" i="9"/>
  <c r="KEO119" i="9"/>
  <c r="KEN119" i="9"/>
  <c r="KEM119" i="9"/>
  <c r="KEL119" i="9"/>
  <c r="KEK119" i="9"/>
  <c r="KEJ119" i="9"/>
  <c r="KEI119" i="9"/>
  <c r="KEH119" i="9"/>
  <c r="KEG119" i="9"/>
  <c r="KEF119" i="9"/>
  <c r="KEE119" i="9"/>
  <c r="KED119" i="9"/>
  <c r="KEC119" i="9"/>
  <c r="KEB119" i="9"/>
  <c r="KEA119" i="9"/>
  <c r="KDZ119" i="9"/>
  <c r="KDY119" i="9"/>
  <c r="KDX119" i="9"/>
  <c r="KDW119" i="9"/>
  <c r="KDV119" i="9"/>
  <c r="KDU119" i="9"/>
  <c r="KDT119" i="9"/>
  <c r="KDS119" i="9"/>
  <c r="KDR119" i="9"/>
  <c r="KDQ119" i="9"/>
  <c r="KDP119" i="9"/>
  <c r="KDO119" i="9"/>
  <c r="KDN119" i="9"/>
  <c r="KDM119" i="9"/>
  <c r="KDL119" i="9"/>
  <c r="KDK119" i="9"/>
  <c r="KDJ119" i="9"/>
  <c r="KDI119" i="9"/>
  <c r="KDH119" i="9"/>
  <c r="KDG119" i="9"/>
  <c r="KDF119" i="9"/>
  <c r="KDE119" i="9"/>
  <c r="KDD119" i="9"/>
  <c r="KDC119" i="9"/>
  <c r="KDB119" i="9"/>
  <c r="KDA119" i="9"/>
  <c r="KCZ119" i="9"/>
  <c r="KCY119" i="9"/>
  <c r="KCX119" i="9"/>
  <c r="KCW119" i="9"/>
  <c r="KCV119" i="9"/>
  <c r="KCU119" i="9"/>
  <c r="KCT119" i="9"/>
  <c r="KCS119" i="9"/>
  <c r="KCR119" i="9"/>
  <c r="KCQ119" i="9"/>
  <c r="KCP119" i="9"/>
  <c r="KCO119" i="9"/>
  <c r="KCN119" i="9"/>
  <c r="KCM119" i="9"/>
  <c r="KCL119" i="9"/>
  <c r="KCK119" i="9"/>
  <c r="KCJ119" i="9"/>
  <c r="KCI119" i="9"/>
  <c r="KCH119" i="9"/>
  <c r="KCG119" i="9"/>
  <c r="KCF119" i="9"/>
  <c r="KCE119" i="9"/>
  <c r="KCD119" i="9"/>
  <c r="KCC119" i="9"/>
  <c r="KCB119" i="9"/>
  <c r="KCA119" i="9"/>
  <c r="KBZ119" i="9"/>
  <c r="KBY119" i="9"/>
  <c r="KBX119" i="9"/>
  <c r="KBW119" i="9"/>
  <c r="KBV119" i="9"/>
  <c r="KBU119" i="9"/>
  <c r="KBT119" i="9"/>
  <c r="KBS119" i="9"/>
  <c r="KBR119" i="9"/>
  <c r="KBQ119" i="9"/>
  <c r="KBP119" i="9"/>
  <c r="KBO119" i="9"/>
  <c r="KBN119" i="9"/>
  <c r="KBM119" i="9"/>
  <c r="KBL119" i="9"/>
  <c r="KBK119" i="9"/>
  <c r="KBJ119" i="9"/>
  <c r="KBI119" i="9"/>
  <c r="KBH119" i="9"/>
  <c r="KBG119" i="9"/>
  <c r="KBF119" i="9"/>
  <c r="KBE119" i="9"/>
  <c r="KBD119" i="9"/>
  <c r="KBC119" i="9"/>
  <c r="KBB119" i="9"/>
  <c r="KBA119" i="9"/>
  <c r="KAZ119" i="9"/>
  <c r="KAY119" i="9"/>
  <c r="KAX119" i="9"/>
  <c r="KAW119" i="9"/>
  <c r="KAV119" i="9"/>
  <c r="KAU119" i="9"/>
  <c r="KAT119" i="9"/>
  <c r="KAS119" i="9"/>
  <c r="KAR119" i="9"/>
  <c r="KAQ119" i="9"/>
  <c r="KAP119" i="9"/>
  <c r="KAO119" i="9"/>
  <c r="KAN119" i="9"/>
  <c r="KAM119" i="9"/>
  <c r="KAL119" i="9"/>
  <c r="KAK119" i="9"/>
  <c r="KAJ119" i="9"/>
  <c r="KAI119" i="9"/>
  <c r="KAH119" i="9"/>
  <c r="KAG119" i="9"/>
  <c r="KAF119" i="9"/>
  <c r="KAE119" i="9"/>
  <c r="KAD119" i="9"/>
  <c r="KAC119" i="9"/>
  <c r="KAB119" i="9"/>
  <c r="KAA119" i="9"/>
  <c r="JZZ119" i="9"/>
  <c r="JZY119" i="9"/>
  <c r="JZX119" i="9"/>
  <c r="JZW119" i="9"/>
  <c r="JZV119" i="9"/>
  <c r="JZU119" i="9"/>
  <c r="JZT119" i="9"/>
  <c r="JZS119" i="9"/>
  <c r="JZR119" i="9"/>
  <c r="JZQ119" i="9"/>
  <c r="JZP119" i="9"/>
  <c r="JZO119" i="9"/>
  <c r="JZN119" i="9"/>
  <c r="JZM119" i="9"/>
  <c r="JZL119" i="9"/>
  <c r="JZK119" i="9"/>
  <c r="JZJ119" i="9"/>
  <c r="JZI119" i="9"/>
  <c r="JZH119" i="9"/>
  <c r="JZG119" i="9"/>
  <c r="JZF119" i="9"/>
  <c r="JZE119" i="9"/>
  <c r="JZD119" i="9"/>
  <c r="JZC119" i="9"/>
  <c r="JZB119" i="9"/>
  <c r="JZA119" i="9"/>
  <c r="JYZ119" i="9"/>
  <c r="JYY119" i="9"/>
  <c r="JYX119" i="9"/>
  <c r="JYW119" i="9"/>
  <c r="JYV119" i="9"/>
  <c r="JYU119" i="9"/>
  <c r="JYT119" i="9"/>
  <c r="JYS119" i="9"/>
  <c r="JYR119" i="9"/>
  <c r="JYQ119" i="9"/>
  <c r="JYP119" i="9"/>
  <c r="JYO119" i="9"/>
  <c r="JYN119" i="9"/>
  <c r="JYM119" i="9"/>
  <c r="JYL119" i="9"/>
  <c r="JYK119" i="9"/>
  <c r="JYJ119" i="9"/>
  <c r="JYI119" i="9"/>
  <c r="JYH119" i="9"/>
  <c r="JYG119" i="9"/>
  <c r="JYF119" i="9"/>
  <c r="JYE119" i="9"/>
  <c r="JYD119" i="9"/>
  <c r="JYC119" i="9"/>
  <c r="JYB119" i="9"/>
  <c r="JYA119" i="9"/>
  <c r="JXZ119" i="9"/>
  <c r="JXY119" i="9"/>
  <c r="JXX119" i="9"/>
  <c r="JXW119" i="9"/>
  <c r="JXV119" i="9"/>
  <c r="JXU119" i="9"/>
  <c r="JXT119" i="9"/>
  <c r="JXS119" i="9"/>
  <c r="JXR119" i="9"/>
  <c r="JXQ119" i="9"/>
  <c r="JXP119" i="9"/>
  <c r="JXO119" i="9"/>
  <c r="JXN119" i="9"/>
  <c r="JXM119" i="9"/>
  <c r="JXL119" i="9"/>
  <c r="JXK119" i="9"/>
  <c r="JXJ119" i="9"/>
  <c r="JXI119" i="9"/>
  <c r="JXH119" i="9"/>
  <c r="JXG119" i="9"/>
  <c r="JXF119" i="9"/>
  <c r="JXE119" i="9"/>
  <c r="JXD119" i="9"/>
  <c r="JXC119" i="9"/>
  <c r="JXB119" i="9"/>
  <c r="JXA119" i="9"/>
  <c r="JWZ119" i="9"/>
  <c r="JWY119" i="9"/>
  <c r="JWX119" i="9"/>
  <c r="JWW119" i="9"/>
  <c r="JWV119" i="9"/>
  <c r="JWU119" i="9"/>
  <c r="JWT119" i="9"/>
  <c r="JWS119" i="9"/>
  <c r="JWR119" i="9"/>
  <c r="JWQ119" i="9"/>
  <c r="JWP119" i="9"/>
  <c r="JWO119" i="9"/>
  <c r="JWN119" i="9"/>
  <c r="JWM119" i="9"/>
  <c r="JWL119" i="9"/>
  <c r="JWK119" i="9"/>
  <c r="JWJ119" i="9"/>
  <c r="JWI119" i="9"/>
  <c r="JWH119" i="9"/>
  <c r="JWG119" i="9"/>
  <c r="JWF119" i="9"/>
  <c r="JWE119" i="9"/>
  <c r="JWD119" i="9"/>
  <c r="JWC119" i="9"/>
  <c r="JWB119" i="9"/>
  <c r="JWA119" i="9"/>
  <c r="JVZ119" i="9"/>
  <c r="JVY119" i="9"/>
  <c r="JVX119" i="9"/>
  <c r="JVW119" i="9"/>
  <c r="JVV119" i="9"/>
  <c r="JVU119" i="9"/>
  <c r="JVT119" i="9"/>
  <c r="JVS119" i="9"/>
  <c r="JVR119" i="9"/>
  <c r="JVQ119" i="9"/>
  <c r="JVP119" i="9"/>
  <c r="JVO119" i="9"/>
  <c r="JVN119" i="9"/>
  <c r="JVM119" i="9"/>
  <c r="JVL119" i="9"/>
  <c r="JVK119" i="9"/>
  <c r="JVJ119" i="9"/>
  <c r="JVI119" i="9"/>
  <c r="JVH119" i="9"/>
  <c r="JVG119" i="9"/>
  <c r="JVF119" i="9"/>
  <c r="JVE119" i="9"/>
  <c r="JVD119" i="9"/>
  <c r="JVC119" i="9"/>
  <c r="JVB119" i="9"/>
  <c r="JVA119" i="9"/>
  <c r="JUZ119" i="9"/>
  <c r="JUY119" i="9"/>
  <c r="JUX119" i="9"/>
  <c r="JUW119" i="9"/>
  <c r="JUV119" i="9"/>
  <c r="JUU119" i="9"/>
  <c r="JUT119" i="9"/>
  <c r="JUS119" i="9"/>
  <c r="JUR119" i="9"/>
  <c r="JUQ119" i="9"/>
  <c r="JUP119" i="9"/>
  <c r="JUO119" i="9"/>
  <c r="JUN119" i="9"/>
  <c r="JUM119" i="9"/>
  <c r="JUL119" i="9"/>
  <c r="JUK119" i="9"/>
  <c r="JUJ119" i="9"/>
  <c r="JUI119" i="9"/>
  <c r="JUH119" i="9"/>
  <c r="JUG119" i="9"/>
  <c r="JUF119" i="9"/>
  <c r="JUE119" i="9"/>
  <c r="JUD119" i="9"/>
  <c r="JUC119" i="9"/>
  <c r="JUB119" i="9"/>
  <c r="JUA119" i="9"/>
  <c r="JTZ119" i="9"/>
  <c r="JTY119" i="9"/>
  <c r="JTX119" i="9"/>
  <c r="JTW119" i="9"/>
  <c r="JTV119" i="9"/>
  <c r="JTU119" i="9"/>
  <c r="JTT119" i="9"/>
  <c r="JTS119" i="9"/>
  <c r="JTR119" i="9"/>
  <c r="JTQ119" i="9"/>
  <c r="JTP119" i="9"/>
  <c r="JTO119" i="9"/>
  <c r="JTN119" i="9"/>
  <c r="JTM119" i="9"/>
  <c r="JTL119" i="9"/>
  <c r="JTK119" i="9"/>
  <c r="JTJ119" i="9"/>
  <c r="JTI119" i="9"/>
  <c r="JTH119" i="9"/>
  <c r="JTG119" i="9"/>
  <c r="JTF119" i="9"/>
  <c r="JTE119" i="9"/>
  <c r="JTD119" i="9"/>
  <c r="JTC119" i="9"/>
  <c r="JTB119" i="9"/>
  <c r="JTA119" i="9"/>
  <c r="JSZ119" i="9"/>
  <c r="JSY119" i="9"/>
  <c r="JSX119" i="9"/>
  <c r="JSW119" i="9"/>
  <c r="JSV119" i="9"/>
  <c r="JSU119" i="9"/>
  <c r="JST119" i="9"/>
  <c r="JSS119" i="9"/>
  <c r="JSR119" i="9"/>
  <c r="JSQ119" i="9"/>
  <c r="JSP119" i="9"/>
  <c r="JSO119" i="9"/>
  <c r="JSN119" i="9"/>
  <c r="JSM119" i="9"/>
  <c r="JSL119" i="9"/>
  <c r="JSK119" i="9"/>
  <c r="JSJ119" i="9"/>
  <c r="JSI119" i="9"/>
  <c r="JSH119" i="9"/>
  <c r="JSG119" i="9"/>
  <c r="JSF119" i="9"/>
  <c r="JSE119" i="9"/>
  <c r="JSD119" i="9"/>
  <c r="JSC119" i="9"/>
  <c r="JSB119" i="9"/>
  <c r="JSA119" i="9"/>
  <c r="JRZ119" i="9"/>
  <c r="JRY119" i="9"/>
  <c r="JRX119" i="9"/>
  <c r="JRW119" i="9"/>
  <c r="JRV119" i="9"/>
  <c r="JRU119" i="9"/>
  <c r="JRT119" i="9"/>
  <c r="JRS119" i="9"/>
  <c r="JRR119" i="9"/>
  <c r="JRQ119" i="9"/>
  <c r="JRP119" i="9"/>
  <c r="JRO119" i="9"/>
  <c r="JRN119" i="9"/>
  <c r="JRM119" i="9"/>
  <c r="JRL119" i="9"/>
  <c r="JRK119" i="9"/>
  <c r="JRJ119" i="9"/>
  <c r="JRI119" i="9"/>
  <c r="JRH119" i="9"/>
  <c r="JRG119" i="9"/>
  <c r="JRF119" i="9"/>
  <c r="JRE119" i="9"/>
  <c r="JRD119" i="9"/>
  <c r="JRC119" i="9"/>
  <c r="JRB119" i="9"/>
  <c r="JRA119" i="9"/>
  <c r="JQZ119" i="9"/>
  <c r="JQY119" i="9"/>
  <c r="JQX119" i="9"/>
  <c r="JQW119" i="9"/>
  <c r="JQV119" i="9"/>
  <c r="JQU119" i="9"/>
  <c r="JQT119" i="9"/>
  <c r="JQS119" i="9"/>
  <c r="JQR119" i="9"/>
  <c r="JQQ119" i="9"/>
  <c r="JQP119" i="9"/>
  <c r="JQO119" i="9"/>
  <c r="JQN119" i="9"/>
  <c r="JQM119" i="9"/>
  <c r="JQL119" i="9"/>
  <c r="JQK119" i="9"/>
  <c r="JQJ119" i="9"/>
  <c r="JQI119" i="9"/>
  <c r="JQH119" i="9"/>
  <c r="JQG119" i="9"/>
  <c r="JQF119" i="9"/>
  <c r="JQE119" i="9"/>
  <c r="JQD119" i="9"/>
  <c r="JQC119" i="9"/>
  <c r="JQB119" i="9"/>
  <c r="JQA119" i="9"/>
  <c r="JPZ119" i="9"/>
  <c r="JPY119" i="9"/>
  <c r="JPX119" i="9"/>
  <c r="JPW119" i="9"/>
  <c r="JPV119" i="9"/>
  <c r="JPU119" i="9"/>
  <c r="JPT119" i="9"/>
  <c r="JPS119" i="9"/>
  <c r="JPR119" i="9"/>
  <c r="JPQ119" i="9"/>
  <c r="JPP119" i="9"/>
  <c r="JPO119" i="9"/>
  <c r="JPN119" i="9"/>
  <c r="JPM119" i="9"/>
  <c r="JPL119" i="9"/>
  <c r="JPK119" i="9"/>
  <c r="JPJ119" i="9"/>
  <c r="JPI119" i="9"/>
  <c r="JPH119" i="9"/>
  <c r="JPG119" i="9"/>
  <c r="JPF119" i="9"/>
  <c r="JPE119" i="9"/>
  <c r="JPD119" i="9"/>
  <c r="JPC119" i="9"/>
  <c r="JPB119" i="9"/>
  <c r="JPA119" i="9"/>
  <c r="JOZ119" i="9"/>
  <c r="JOY119" i="9"/>
  <c r="JOX119" i="9"/>
  <c r="JOW119" i="9"/>
  <c r="JOV119" i="9"/>
  <c r="JOU119" i="9"/>
  <c r="JOT119" i="9"/>
  <c r="JOS119" i="9"/>
  <c r="JOR119" i="9"/>
  <c r="JOQ119" i="9"/>
  <c r="JOP119" i="9"/>
  <c r="JOO119" i="9"/>
  <c r="JON119" i="9"/>
  <c r="JOM119" i="9"/>
  <c r="JOL119" i="9"/>
  <c r="JOK119" i="9"/>
  <c r="JOJ119" i="9"/>
  <c r="JOI119" i="9"/>
  <c r="JOH119" i="9"/>
  <c r="JOG119" i="9"/>
  <c r="JOF119" i="9"/>
  <c r="JOE119" i="9"/>
  <c r="JOD119" i="9"/>
  <c r="JOC119" i="9"/>
  <c r="JOB119" i="9"/>
  <c r="JOA119" i="9"/>
  <c r="JNZ119" i="9"/>
  <c r="JNY119" i="9"/>
  <c r="JNX119" i="9"/>
  <c r="JNW119" i="9"/>
  <c r="JNV119" i="9"/>
  <c r="JNU119" i="9"/>
  <c r="JNT119" i="9"/>
  <c r="JNS119" i="9"/>
  <c r="JNR119" i="9"/>
  <c r="JNQ119" i="9"/>
  <c r="JNP119" i="9"/>
  <c r="JNO119" i="9"/>
  <c r="JNN119" i="9"/>
  <c r="JNM119" i="9"/>
  <c r="JNL119" i="9"/>
  <c r="JNK119" i="9"/>
  <c r="JNJ119" i="9"/>
  <c r="JNI119" i="9"/>
  <c r="JNH119" i="9"/>
  <c r="JNG119" i="9"/>
  <c r="JNF119" i="9"/>
  <c r="JNE119" i="9"/>
  <c r="JND119" i="9"/>
  <c r="JNC119" i="9"/>
  <c r="JNB119" i="9"/>
  <c r="JNA119" i="9"/>
  <c r="JMZ119" i="9"/>
  <c r="JMY119" i="9"/>
  <c r="JMX119" i="9"/>
  <c r="JMW119" i="9"/>
  <c r="JMV119" i="9"/>
  <c r="JMU119" i="9"/>
  <c r="JMT119" i="9"/>
  <c r="JMS119" i="9"/>
  <c r="JMR119" i="9"/>
  <c r="JMQ119" i="9"/>
  <c r="JMP119" i="9"/>
  <c r="JMO119" i="9"/>
  <c r="JMN119" i="9"/>
  <c r="JMM119" i="9"/>
  <c r="JML119" i="9"/>
  <c r="JMK119" i="9"/>
  <c r="JMJ119" i="9"/>
  <c r="JMI119" i="9"/>
  <c r="JMH119" i="9"/>
  <c r="JMG119" i="9"/>
  <c r="JMF119" i="9"/>
  <c r="JME119" i="9"/>
  <c r="JMD119" i="9"/>
  <c r="JMC119" i="9"/>
  <c r="JMB119" i="9"/>
  <c r="JMA119" i="9"/>
  <c r="JLZ119" i="9"/>
  <c r="JLY119" i="9"/>
  <c r="JLX119" i="9"/>
  <c r="JLW119" i="9"/>
  <c r="JLV119" i="9"/>
  <c r="JLU119" i="9"/>
  <c r="JLT119" i="9"/>
  <c r="JLS119" i="9"/>
  <c r="JLR119" i="9"/>
  <c r="JLQ119" i="9"/>
  <c r="JLP119" i="9"/>
  <c r="JLO119" i="9"/>
  <c r="JLN119" i="9"/>
  <c r="JLM119" i="9"/>
  <c r="JLL119" i="9"/>
  <c r="JLK119" i="9"/>
  <c r="JLJ119" i="9"/>
  <c r="JLI119" i="9"/>
  <c r="JLH119" i="9"/>
  <c r="JLG119" i="9"/>
  <c r="JLF119" i="9"/>
  <c r="JLE119" i="9"/>
  <c r="JLD119" i="9"/>
  <c r="JLC119" i="9"/>
  <c r="JLB119" i="9"/>
  <c r="JLA119" i="9"/>
  <c r="JKZ119" i="9"/>
  <c r="JKY119" i="9"/>
  <c r="JKX119" i="9"/>
  <c r="JKW119" i="9"/>
  <c r="JKV119" i="9"/>
  <c r="JKU119" i="9"/>
  <c r="JKT119" i="9"/>
  <c r="JKS119" i="9"/>
  <c r="JKR119" i="9"/>
  <c r="JKQ119" i="9"/>
  <c r="JKP119" i="9"/>
  <c r="JKO119" i="9"/>
  <c r="JKN119" i="9"/>
  <c r="JKM119" i="9"/>
  <c r="JKL119" i="9"/>
  <c r="JKK119" i="9"/>
  <c r="JKJ119" i="9"/>
  <c r="JKI119" i="9"/>
  <c r="JKH119" i="9"/>
  <c r="JKG119" i="9"/>
  <c r="JKF119" i="9"/>
  <c r="JKE119" i="9"/>
  <c r="JKD119" i="9"/>
  <c r="JKC119" i="9"/>
  <c r="JKB119" i="9"/>
  <c r="JKA119" i="9"/>
  <c r="JJZ119" i="9"/>
  <c r="JJY119" i="9"/>
  <c r="JJX119" i="9"/>
  <c r="JJW119" i="9"/>
  <c r="JJV119" i="9"/>
  <c r="JJU119" i="9"/>
  <c r="JJT119" i="9"/>
  <c r="JJS119" i="9"/>
  <c r="JJR119" i="9"/>
  <c r="JJQ119" i="9"/>
  <c r="JJP119" i="9"/>
  <c r="JJO119" i="9"/>
  <c r="JJN119" i="9"/>
  <c r="JJM119" i="9"/>
  <c r="JJL119" i="9"/>
  <c r="JJK119" i="9"/>
  <c r="JJJ119" i="9"/>
  <c r="JJI119" i="9"/>
  <c r="JJH119" i="9"/>
  <c r="JJG119" i="9"/>
  <c r="JJF119" i="9"/>
  <c r="JJE119" i="9"/>
  <c r="JJD119" i="9"/>
  <c r="JJC119" i="9"/>
  <c r="JJB119" i="9"/>
  <c r="JJA119" i="9"/>
  <c r="JIZ119" i="9"/>
  <c r="JIY119" i="9"/>
  <c r="JIX119" i="9"/>
  <c r="JIW119" i="9"/>
  <c r="JIV119" i="9"/>
  <c r="JIU119" i="9"/>
  <c r="JIT119" i="9"/>
  <c r="JIS119" i="9"/>
  <c r="JIR119" i="9"/>
  <c r="JIQ119" i="9"/>
  <c r="JIP119" i="9"/>
  <c r="JIO119" i="9"/>
  <c r="JIN119" i="9"/>
  <c r="JIM119" i="9"/>
  <c r="JIL119" i="9"/>
  <c r="JIK119" i="9"/>
  <c r="JIJ119" i="9"/>
  <c r="JII119" i="9"/>
  <c r="JIH119" i="9"/>
  <c r="JIG119" i="9"/>
  <c r="JIF119" i="9"/>
  <c r="JIE119" i="9"/>
  <c r="JID119" i="9"/>
  <c r="JIC119" i="9"/>
  <c r="JIB119" i="9"/>
  <c r="JIA119" i="9"/>
  <c r="JHZ119" i="9"/>
  <c r="JHY119" i="9"/>
  <c r="JHX119" i="9"/>
  <c r="JHW119" i="9"/>
  <c r="JHV119" i="9"/>
  <c r="JHU119" i="9"/>
  <c r="JHT119" i="9"/>
  <c r="JHS119" i="9"/>
  <c r="JHR119" i="9"/>
  <c r="JHQ119" i="9"/>
  <c r="JHP119" i="9"/>
  <c r="JHO119" i="9"/>
  <c r="JHN119" i="9"/>
  <c r="JHM119" i="9"/>
  <c r="JHL119" i="9"/>
  <c r="JHK119" i="9"/>
  <c r="JHJ119" i="9"/>
  <c r="JHI119" i="9"/>
  <c r="JHH119" i="9"/>
  <c r="JHG119" i="9"/>
  <c r="JHF119" i="9"/>
  <c r="JHE119" i="9"/>
  <c r="JHD119" i="9"/>
  <c r="JHC119" i="9"/>
  <c r="JHB119" i="9"/>
  <c r="JHA119" i="9"/>
  <c r="JGZ119" i="9"/>
  <c r="JGY119" i="9"/>
  <c r="JGX119" i="9"/>
  <c r="JGW119" i="9"/>
  <c r="JGV119" i="9"/>
  <c r="JGU119" i="9"/>
  <c r="JGT119" i="9"/>
  <c r="JGS119" i="9"/>
  <c r="JGR119" i="9"/>
  <c r="JGQ119" i="9"/>
  <c r="JGP119" i="9"/>
  <c r="JGO119" i="9"/>
  <c r="JGN119" i="9"/>
  <c r="JGM119" i="9"/>
  <c r="JGL119" i="9"/>
  <c r="JGK119" i="9"/>
  <c r="JGJ119" i="9"/>
  <c r="JGI119" i="9"/>
  <c r="JGH119" i="9"/>
  <c r="JGG119" i="9"/>
  <c r="JGF119" i="9"/>
  <c r="JGE119" i="9"/>
  <c r="JGD119" i="9"/>
  <c r="JGC119" i="9"/>
  <c r="JGB119" i="9"/>
  <c r="JGA119" i="9"/>
  <c r="JFZ119" i="9"/>
  <c r="JFY119" i="9"/>
  <c r="JFX119" i="9"/>
  <c r="JFW119" i="9"/>
  <c r="JFV119" i="9"/>
  <c r="JFU119" i="9"/>
  <c r="JFT119" i="9"/>
  <c r="JFS119" i="9"/>
  <c r="JFR119" i="9"/>
  <c r="JFQ119" i="9"/>
  <c r="JFP119" i="9"/>
  <c r="JFO119" i="9"/>
  <c r="JFN119" i="9"/>
  <c r="JFM119" i="9"/>
  <c r="JFL119" i="9"/>
  <c r="JFK119" i="9"/>
  <c r="JFJ119" i="9"/>
  <c r="JFI119" i="9"/>
  <c r="JFH119" i="9"/>
  <c r="JFG119" i="9"/>
  <c r="JFF119" i="9"/>
  <c r="JFE119" i="9"/>
  <c r="JFD119" i="9"/>
  <c r="JFC119" i="9"/>
  <c r="JFB119" i="9"/>
  <c r="JFA119" i="9"/>
  <c r="JEZ119" i="9"/>
  <c r="JEY119" i="9"/>
  <c r="JEX119" i="9"/>
  <c r="JEW119" i="9"/>
  <c r="JEV119" i="9"/>
  <c r="JEU119" i="9"/>
  <c r="JET119" i="9"/>
  <c r="JES119" i="9"/>
  <c r="JER119" i="9"/>
  <c r="JEQ119" i="9"/>
  <c r="JEP119" i="9"/>
  <c r="JEO119" i="9"/>
  <c r="JEN119" i="9"/>
  <c r="JEM119" i="9"/>
  <c r="JEL119" i="9"/>
  <c r="JEK119" i="9"/>
  <c r="JEJ119" i="9"/>
  <c r="JEI119" i="9"/>
  <c r="JEH119" i="9"/>
  <c r="JEG119" i="9"/>
  <c r="JEF119" i="9"/>
  <c r="JEE119" i="9"/>
  <c r="JED119" i="9"/>
  <c r="JEC119" i="9"/>
  <c r="JEB119" i="9"/>
  <c r="JEA119" i="9"/>
  <c r="JDZ119" i="9"/>
  <c r="JDY119" i="9"/>
  <c r="JDX119" i="9"/>
  <c r="JDW119" i="9"/>
  <c r="JDV119" i="9"/>
  <c r="JDU119" i="9"/>
  <c r="JDT119" i="9"/>
  <c r="JDS119" i="9"/>
  <c r="JDR119" i="9"/>
  <c r="JDQ119" i="9"/>
  <c r="JDP119" i="9"/>
  <c r="JDO119" i="9"/>
  <c r="JDN119" i="9"/>
  <c r="JDM119" i="9"/>
  <c r="JDL119" i="9"/>
  <c r="JDK119" i="9"/>
  <c r="JDJ119" i="9"/>
  <c r="JDI119" i="9"/>
  <c r="JDH119" i="9"/>
  <c r="JDG119" i="9"/>
  <c r="JDF119" i="9"/>
  <c r="JDE119" i="9"/>
  <c r="JDD119" i="9"/>
  <c r="JDC119" i="9"/>
  <c r="JDB119" i="9"/>
  <c r="JDA119" i="9"/>
  <c r="JCZ119" i="9"/>
  <c r="JCY119" i="9"/>
  <c r="JCX119" i="9"/>
  <c r="JCW119" i="9"/>
  <c r="JCV119" i="9"/>
  <c r="JCU119" i="9"/>
  <c r="JCT119" i="9"/>
  <c r="JCS119" i="9"/>
  <c r="JCR119" i="9"/>
  <c r="JCQ119" i="9"/>
  <c r="JCP119" i="9"/>
  <c r="JCO119" i="9"/>
  <c r="JCN119" i="9"/>
  <c r="JCM119" i="9"/>
  <c r="JCL119" i="9"/>
  <c r="JCK119" i="9"/>
  <c r="JCJ119" i="9"/>
  <c r="JCI119" i="9"/>
  <c r="JCH119" i="9"/>
  <c r="JCG119" i="9"/>
  <c r="JCF119" i="9"/>
  <c r="JCE119" i="9"/>
  <c r="JCD119" i="9"/>
  <c r="JCC119" i="9"/>
  <c r="JCB119" i="9"/>
  <c r="JCA119" i="9"/>
  <c r="JBZ119" i="9"/>
  <c r="JBY119" i="9"/>
  <c r="JBX119" i="9"/>
  <c r="JBW119" i="9"/>
  <c r="JBV119" i="9"/>
  <c r="JBU119" i="9"/>
  <c r="JBT119" i="9"/>
  <c r="JBS119" i="9"/>
  <c r="JBR119" i="9"/>
  <c r="JBQ119" i="9"/>
  <c r="JBP119" i="9"/>
  <c r="JBO119" i="9"/>
  <c r="JBN119" i="9"/>
  <c r="JBM119" i="9"/>
  <c r="JBL119" i="9"/>
  <c r="JBK119" i="9"/>
  <c r="JBJ119" i="9"/>
  <c r="JBI119" i="9"/>
  <c r="JBH119" i="9"/>
  <c r="JBG119" i="9"/>
  <c r="JBF119" i="9"/>
  <c r="JBE119" i="9"/>
  <c r="JBD119" i="9"/>
  <c r="JBC119" i="9"/>
  <c r="JBB119" i="9"/>
  <c r="JBA119" i="9"/>
  <c r="JAZ119" i="9"/>
  <c r="JAY119" i="9"/>
  <c r="JAX119" i="9"/>
  <c r="JAW119" i="9"/>
  <c r="JAV119" i="9"/>
  <c r="JAU119" i="9"/>
  <c r="JAT119" i="9"/>
  <c r="JAS119" i="9"/>
  <c r="JAR119" i="9"/>
  <c r="JAQ119" i="9"/>
  <c r="JAP119" i="9"/>
  <c r="JAO119" i="9"/>
  <c r="JAN119" i="9"/>
  <c r="JAM119" i="9"/>
  <c r="JAL119" i="9"/>
  <c r="JAK119" i="9"/>
  <c r="JAJ119" i="9"/>
  <c r="JAI119" i="9"/>
  <c r="JAH119" i="9"/>
  <c r="JAG119" i="9"/>
  <c r="JAF119" i="9"/>
  <c r="JAE119" i="9"/>
  <c r="JAD119" i="9"/>
  <c r="JAC119" i="9"/>
  <c r="JAB119" i="9"/>
  <c r="JAA119" i="9"/>
  <c r="IZZ119" i="9"/>
  <c r="IZY119" i="9"/>
  <c r="IZX119" i="9"/>
  <c r="IZW119" i="9"/>
  <c r="IZV119" i="9"/>
  <c r="IZU119" i="9"/>
  <c r="IZT119" i="9"/>
  <c r="IZS119" i="9"/>
  <c r="IZR119" i="9"/>
  <c r="IZQ119" i="9"/>
  <c r="IZP119" i="9"/>
  <c r="IZO119" i="9"/>
  <c r="IZN119" i="9"/>
  <c r="IZM119" i="9"/>
  <c r="IZL119" i="9"/>
  <c r="IZK119" i="9"/>
  <c r="IZJ119" i="9"/>
  <c r="IZI119" i="9"/>
  <c r="IZH119" i="9"/>
  <c r="IZG119" i="9"/>
  <c r="IZF119" i="9"/>
  <c r="IZE119" i="9"/>
  <c r="IZD119" i="9"/>
  <c r="IZC119" i="9"/>
  <c r="IZB119" i="9"/>
  <c r="IZA119" i="9"/>
  <c r="IYZ119" i="9"/>
  <c r="IYY119" i="9"/>
  <c r="IYX119" i="9"/>
  <c r="IYW119" i="9"/>
  <c r="IYV119" i="9"/>
  <c r="IYU119" i="9"/>
  <c r="IYT119" i="9"/>
  <c r="IYS119" i="9"/>
  <c r="IYR119" i="9"/>
  <c r="IYQ119" i="9"/>
  <c r="IYP119" i="9"/>
  <c r="IYO119" i="9"/>
  <c r="IYN119" i="9"/>
  <c r="IYM119" i="9"/>
  <c r="IYL119" i="9"/>
  <c r="IYK119" i="9"/>
  <c r="IYJ119" i="9"/>
  <c r="IYI119" i="9"/>
  <c r="IYH119" i="9"/>
  <c r="IYG119" i="9"/>
  <c r="IYF119" i="9"/>
  <c r="IYE119" i="9"/>
  <c r="IYD119" i="9"/>
  <c r="IYC119" i="9"/>
  <c r="IYB119" i="9"/>
  <c r="IYA119" i="9"/>
  <c r="IXZ119" i="9"/>
  <c r="IXY119" i="9"/>
  <c r="IXX119" i="9"/>
  <c r="IXW119" i="9"/>
  <c r="IXV119" i="9"/>
  <c r="IXU119" i="9"/>
  <c r="IXT119" i="9"/>
  <c r="IXS119" i="9"/>
  <c r="IXR119" i="9"/>
  <c r="IXQ119" i="9"/>
  <c r="IXP119" i="9"/>
  <c r="IXO119" i="9"/>
  <c r="IXN119" i="9"/>
  <c r="IXM119" i="9"/>
  <c r="IXL119" i="9"/>
  <c r="IXK119" i="9"/>
  <c r="IXJ119" i="9"/>
  <c r="IXI119" i="9"/>
  <c r="IXH119" i="9"/>
  <c r="IXG119" i="9"/>
  <c r="IXF119" i="9"/>
  <c r="IXE119" i="9"/>
  <c r="IXD119" i="9"/>
  <c r="IXC119" i="9"/>
  <c r="IXB119" i="9"/>
  <c r="IXA119" i="9"/>
  <c r="IWZ119" i="9"/>
  <c r="IWY119" i="9"/>
  <c r="IWX119" i="9"/>
  <c r="IWW119" i="9"/>
  <c r="IWV119" i="9"/>
  <c r="IWU119" i="9"/>
  <c r="IWT119" i="9"/>
  <c r="IWS119" i="9"/>
  <c r="IWR119" i="9"/>
  <c r="IWQ119" i="9"/>
  <c r="IWP119" i="9"/>
  <c r="IWO119" i="9"/>
  <c r="IWN119" i="9"/>
  <c r="IWM119" i="9"/>
  <c r="IWL119" i="9"/>
  <c r="IWK119" i="9"/>
  <c r="IWJ119" i="9"/>
  <c r="IWI119" i="9"/>
  <c r="IWH119" i="9"/>
  <c r="IWG119" i="9"/>
  <c r="IWF119" i="9"/>
  <c r="IWE119" i="9"/>
  <c r="IWD119" i="9"/>
  <c r="IWC119" i="9"/>
  <c r="IWB119" i="9"/>
  <c r="IWA119" i="9"/>
  <c r="IVZ119" i="9"/>
  <c r="IVY119" i="9"/>
  <c r="IVX119" i="9"/>
  <c r="IVW119" i="9"/>
  <c r="IVV119" i="9"/>
  <c r="IVU119" i="9"/>
  <c r="IVT119" i="9"/>
  <c r="IVS119" i="9"/>
  <c r="IVR119" i="9"/>
  <c r="IVQ119" i="9"/>
  <c r="IVP119" i="9"/>
  <c r="IVO119" i="9"/>
  <c r="IVN119" i="9"/>
  <c r="IVM119" i="9"/>
  <c r="IVL119" i="9"/>
  <c r="IVK119" i="9"/>
  <c r="IVJ119" i="9"/>
  <c r="IVI119" i="9"/>
  <c r="IVH119" i="9"/>
  <c r="IVG119" i="9"/>
  <c r="IVF119" i="9"/>
  <c r="IVE119" i="9"/>
  <c r="IVD119" i="9"/>
  <c r="IVC119" i="9"/>
  <c r="IVB119" i="9"/>
  <c r="IVA119" i="9"/>
  <c r="IUZ119" i="9"/>
  <c r="IUY119" i="9"/>
  <c r="IUX119" i="9"/>
  <c r="IUW119" i="9"/>
  <c r="IUV119" i="9"/>
  <c r="IUU119" i="9"/>
  <c r="IUT119" i="9"/>
  <c r="IUS119" i="9"/>
  <c r="IUR119" i="9"/>
  <c r="IUQ119" i="9"/>
  <c r="IUP119" i="9"/>
  <c r="IUO119" i="9"/>
  <c r="IUN119" i="9"/>
  <c r="IUM119" i="9"/>
  <c r="IUL119" i="9"/>
  <c r="IUK119" i="9"/>
  <c r="IUJ119" i="9"/>
  <c r="IUI119" i="9"/>
  <c r="IUH119" i="9"/>
  <c r="IUG119" i="9"/>
  <c r="IUF119" i="9"/>
  <c r="IUE119" i="9"/>
  <c r="IUD119" i="9"/>
  <c r="IUC119" i="9"/>
  <c r="IUB119" i="9"/>
  <c r="IUA119" i="9"/>
  <c r="ITZ119" i="9"/>
  <c r="ITY119" i="9"/>
  <c r="ITX119" i="9"/>
  <c r="ITW119" i="9"/>
  <c r="ITV119" i="9"/>
  <c r="ITU119" i="9"/>
  <c r="ITT119" i="9"/>
  <c r="ITS119" i="9"/>
  <c r="ITR119" i="9"/>
  <c r="ITQ119" i="9"/>
  <c r="ITP119" i="9"/>
  <c r="ITO119" i="9"/>
  <c r="ITN119" i="9"/>
  <c r="ITM119" i="9"/>
  <c r="ITL119" i="9"/>
  <c r="ITK119" i="9"/>
  <c r="ITJ119" i="9"/>
  <c r="ITI119" i="9"/>
  <c r="ITH119" i="9"/>
  <c r="ITG119" i="9"/>
  <c r="ITF119" i="9"/>
  <c r="ITE119" i="9"/>
  <c r="ITD119" i="9"/>
  <c r="ITC119" i="9"/>
  <c r="ITB119" i="9"/>
  <c r="ITA119" i="9"/>
  <c r="ISZ119" i="9"/>
  <c r="ISY119" i="9"/>
  <c r="ISX119" i="9"/>
  <c r="ISW119" i="9"/>
  <c r="ISV119" i="9"/>
  <c r="ISU119" i="9"/>
  <c r="IST119" i="9"/>
  <c r="ISS119" i="9"/>
  <c r="ISR119" i="9"/>
  <c r="ISQ119" i="9"/>
  <c r="ISP119" i="9"/>
  <c r="ISO119" i="9"/>
  <c r="ISN119" i="9"/>
  <c r="ISM119" i="9"/>
  <c r="ISL119" i="9"/>
  <c r="ISK119" i="9"/>
  <c r="ISJ119" i="9"/>
  <c r="ISI119" i="9"/>
  <c r="ISH119" i="9"/>
  <c r="ISG119" i="9"/>
  <c r="ISF119" i="9"/>
  <c r="ISE119" i="9"/>
  <c r="ISD119" i="9"/>
  <c r="ISC119" i="9"/>
  <c r="ISB119" i="9"/>
  <c r="ISA119" i="9"/>
  <c r="IRZ119" i="9"/>
  <c r="IRY119" i="9"/>
  <c r="IRX119" i="9"/>
  <c r="IRW119" i="9"/>
  <c r="IRV119" i="9"/>
  <c r="IRU119" i="9"/>
  <c r="IRT119" i="9"/>
  <c r="IRS119" i="9"/>
  <c r="IRR119" i="9"/>
  <c r="IRQ119" i="9"/>
  <c r="IRP119" i="9"/>
  <c r="IRO119" i="9"/>
  <c r="IRN119" i="9"/>
  <c r="IRM119" i="9"/>
  <c r="IRL119" i="9"/>
  <c r="IRK119" i="9"/>
  <c r="IRJ119" i="9"/>
  <c r="IRI119" i="9"/>
  <c r="IRH119" i="9"/>
  <c r="IRG119" i="9"/>
  <c r="IRF119" i="9"/>
  <c r="IRE119" i="9"/>
  <c r="IRD119" i="9"/>
  <c r="IRC119" i="9"/>
  <c r="IRB119" i="9"/>
  <c r="IRA119" i="9"/>
  <c r="IQZ119" i="9"/>
  <c r="IQY119" i="9"/>
  <c r="IQX119" i="9"/>
  <c r="IQW119" i="9"/>
  <c r="IQV119" i="9"/>
  <c r="IQU119" i="9"/>
  <c r="IQT119" i="9"/>
  <c r="IQS119" i="9"/>
  <c r="IQR119" i="9"/>
  <c r="IQQ119" i="9"/>
  <c r="IQP119" i="9"/>
  <c r="IQO119" i="9"/>
  <c r="IQN119" i="9"/>
  <c r="IQM119" i="9"/>
  <c r="IQL119" i="9"/>
  <c r="IQK119" i="9"/>
  <c r="IQJ119" i="9"/>
  <c r="IQI119" i="9"/>
  <c r="IQH119" i="9"/>
  <c r="IQG119" i="9"/>
  <c r="IQF119" i="9"/>
  <c r="IQE119" i="9"/>
  <c r="IQD119" i="9"/>
  <c r="IQC119" i="9"/>
  <c r="IQB119" i="9"/>
  <c r="IQA119" i="9"/>
  <c r="IPZ119" i="9"/>
  <c r="IPY119" i="9"/>
  <c r="IPX119" i="9"/>
  <c r="IPW119" i="9"/>
  <c r="IPV119" i="9"/>
  <c r="IPU119" i="9"/>
  <c r="IPT119" i="9"/>
  <c r="IPS119" i="9"/>
  <c r="IPR119" i="9"/>
  <c r="IPQ119" i="9"/>
  <c r="IPP119" i="9"/>
  <c r="IPO119" i="9"/>
  <c r="IPN119" i="9"/>
  <c r="IPM119" i="9"/>
  <c r="IPL119" i="9"/>
  <c r="IPK119" i="9"/>
  <c r="IPJ119" i="9"/>
  <c r="IPI119" i="9"/>
  <c r="IPH119" i="9"/>
  <c r="IPG119" i="9"/>
  <c r="IPF119" i="9"/>
  <c r="IPE119" i="9"/>
  <c r="IPD119" i="9"/>
  <c r="IPC119" i="9"/>
  <c r="IPB119" i="9"/>
  <c r="IPA119" i="9"/>
  <c r="IOZ119" i="9"/>
  <c r="IOY119" i="9"/>
  <c r="IOX119" i="9"/>
  <c r="IOW119" i="9"/>
  <c r="IOV119" i="9"/>
  <c r="IOU119" i="9"/>
  <c r="IOT119" i="9"/>
  <c r="IOS119" i="9"/>
  <c r="IOR119" i="9"/>
  <c r="IOQ119" i="9"/>
  <c r="IOP119" i="9"/>
  <c r="IOO119" i="9"/>
  <c r="ION119" i="9"/>
  <c r="IOM119" i="9"/>
  <c r="IOL119" i="9"/>
  <c r="IOK119" i="9"/>
  <c r="IOJ119" i="9"/>
  <c r="IOI119" i="9"/>
  <c r="IOH119" i="9"/>
  <c r="IOG119" i="9"/>
  <c r="IOF119" i="9"/>
  <c r="IOE119" i="9"/>
  <c r="IOD119" i="9"/>
  <c r="IOC119" i="9"/>
  <c r="IOB119" i="9"/>
  <c r="IOA119" i="9"/>
  <c r="INZ119" i="9"/>
  <c r="INY119" i="9"/>
  <c r="INX119" i="9"/>
  <c r="INW119" i="9"/>
  <c r="INV119" i="9"/>
  <c r="INU119" i="9"/>
  <c r="INT119" i="9"/>
  <c r="INS119" i="9"/>
  <c r="INR119" i="9"/>
  <c r="INQ119" i="9"/>
  <c r="INP119" i="9"/>
  <c r="INO119" i="9"/>
  <c r="INN119" i="9"/>
  <c r="INM119" i="9"/>
  <c r="INL119" i="9"/>
  <c r="INK119" i="9"/>
  <c r="INJ119" i="9"/>
  <c r="INI119" i="9"/>
  <c r="INH119" i="9"/>
  <c r="ING119" i="9"/>
  <c r="INF119" i="9"/>
  <c r="INE119" i="9"/>
  <c r="IND119" i="9"/>
  <c r="INC119" i="9"/>
  <c r="INB119" i="9"/>
  <c r="INA119" i="9"/>
  <c r="IMZ119" i="9"/>
  <c r="IMY119" i="9"/>
  <c r="IMX119" i="9"/>
  <c r="IMW119" i="9"/>
  <c r="IMV119" i="9"/>
  <c r="IMU119" i="9"/>
  <c r="IMT119" i="9"/>
  <c r="IMS119" i="9"/>
  <c r="IMR119" i="9"/>
  <c r="IMQ119" i="9"/>
  <c r="IMP119" i="9"/>
  <c r="IMO119" i="9"/>
  <c r="IMN119" i="9"/>
  <c r="IMM119" i="9"/>
  <c r="IML119" i="9"/>
  <c r="IMK119" i="9"/>
  <c r="IMJ119" i="9"/>
  <c r="IMI119" i="9"/>
  <c r="IMH119" i="9"/>
  <c r="IMG119" i="9"/>
  <c r="IMF119" i="9"/>
  <c r="IME119" i="9"/>
  <c r="IMD119" i="9"/>
  <c r="IMC119" i="9"/>
  <c r="IMB119" i="9"/>
  <c r="IMA119" i="9"/>
  <c r="ILZ119" i="9"/>
  <c r="ILY119" i="9"/>
  <c r="ILX119" i="9"/>
  <c r="ILW119" i="9"/>
  <c r="ILV119" i="9"/>
  <c r="ILU119" i="9"/>
  <c r="ILT119" i="9"/>
  <c r="ILS119" i="9"/>
  <c r="ILR119" i="9"/>
  <c r="ILQ119" i="9"/>
  <c r="ILP119" i="9"/>
  <c r="ILO119" i="9"/>
  <c r="ILN119" i="9"/>
  <c r="ILM119" i="9"/>
  <c r="ILL119" i="9"/>
  <c r="ILK119" i="9"/>
  <c r="ILJ119" i="9"/>
  <c r="ILI119" i="9"/>
  <c r="ILH119" i="9"/>
  <c r="ILG119" i="9"/>
  <c r="ILF119" i="9"/>
  <c r="ILE119" i="9"/>
  <c r="ILD119" i="9"/>
  <c r="ILC119" i="9"/>
  <c r="ILB119" i="9"/>
  <c r="ILA119" i="9"/>
  <c r="IKZ119" i="9"/>
  <c r="IKY119" i="9"/>
  <c r="IKX119" i="9"/>
  <c r="IKW119" i="9"/>
  <c r="IKV119" i="9"/>
  <c r="IKU119" i="9"/>
  <c r="IKT119" i="9"/>
  <c r="IKS119" i="9"/>
  <c r="IKR119" i="9"/>
  <c r="IKQ119" i="9"/>
  <c r="IKP119" i="9"/>
  <c r="IKO119" i="9"/>
  <c r="IKN119" i="9"/>
  <c r="IKM119" i="9"/>
  <c r="IKL119" i="9"/>
  <c r="IKK119" i="9"/>
  <c r="IKJ119" i="9"/>
  <c r="IKI119" i="9"/>
  <c r="IKH119" i="9"/>
  <c r="IKG119" i="9"/>
  <c r="IKF119" i="9"/>
  <c r="IKE119" i="9"/>
  <c r="IKD119" i="9"/>
  <c r="IKC119" i="9"/>
  <c r="IKB119" i="9"/>
  <c r="IKA119" i="9"/>
  <c r="IJZ119" i="9"/>
  <c r="IJY119" i="9"/>
  <c r="IJX119" i="9"/>
  <c r="IJW119" i="9"/>
  <c r="IJV119" i="9"/>
  <c r="IJU119" i="9"/>
  <c r="IJT119" i="9"/>
  <c r="IJS119" i="9"/>
  <c r="IJR119" i="9"/>
  <c r="IJQ119" i="9"/>
  <c r="IJP119" i="9"/>
  <c r="IJO119" i="9"/>
  <c r="IJN119" i="9"/>
  <c r="IJM119" i="9"/>
  <c r="IJL119" i="9"/>
  <c r="IJK119" i="9"/>
  <c r="IJJ119" i="9"/>
  <c r="IJI119" i="9"/>
  <c r="IJH119" i="9"/>
  <c r="IJG119" i="9"/>
  <c r="IJF119" i="9"/>
  <c r="IJE119" i="9"/>
  <c r="IJD119" i="9"/>
  <c r="IJC119" i="9"/>
  <c r="IJB119" i="9"/>
  <c r="IJA119" i="9"/>
  <c r="IIZ119" i="9"/>
  <c r="IIY119" i="9"/>
  <c r="IIX119" i="9"/>
  <c r="IIW119" i="9"/>
  <c r="IIV119" i="9"/>
  <c r="IIU119" i="9"/>
  <c r="IIT119" i="9"/>
  <c r="IIS119" i="9"/>
  <c r="IIR119" i="9"/>
  <c r="IIQ119" i="9"/>
  <c r="IIP119" i="9"/>
  <c r="IIO119" i="9"/>
  <c r="IIN119" i="9"/>
  <c r="IIM119" i="9"/>
  <c r="IIL119" i="9"/>
  <c r="IIK119" i="9"/>
  <c r="IIJ119" i="9"/>
  <c r="III119" i="9"/>
  <c r="IIH119" i="9"/>
  <c r="IIG119" i="9"/>
  <c r="IIF119" i="9"/>
  <c r="IIE119" i="9"/>
  <c r="IID119" i="9"/>
  <c r="IIC119" i="9"/>
  <c r="IIB119" i="9"/>
  <c r="IIA119" i="9"/>
  <c r="IHZ119" i="9"/>
  <c r="IHY119" i="9"/>
  <c r="IHX119" i="9"/>
  <c r="IHW119" i="9"/>
  <c r="IHV119" i="9"/>
  <c r="IHU119" i="9"/>
  <c r="IHT119" i="9"/>
  <c r="IHS119" i="9"/>
  <c r="IHR119" i="9"/>
  <c r="IHQ119" i="9"/>
  <c r="IHP119" i="9"/>
  <c r="IHO119" i="9"/>
  <c r="IHN119" i="9"/>
  <c r="IHM119" i="9"/>
  <c r="IHL119" i="9"/>
  <c r="IHK119" i="9"/>
  <c r="IHJ119" i="9"/>
  <c r="IHI119" i="9"/>
  <c r="IHH119" i="9"/>
  <c r="IHG119" i="9"/>
  <c r="IHF119" i="9"/>
  <c r="IHE119" i="9"/>
  <c r="IHD119" i="9"/>
  <c r="IHC119" i="9"/>
  <c r="IHB119" i="9"/>
  <c r="IHA119" i="9"/>
  <c r="IGZ119" i="9"/>
  <c r="IGY119" i="9"/>
  <c r="IGX119" i="9"/>
  <c r="IGW119" i="9"/>
  <c r="IGV119" i="9"/>
  <c r="IGU119" i="9"/>
  <c r="IGT119" i="9"/>
  <c r="IGS119" i="9"/>
  <c r="IGR119" i="9"/>
  <c r="IGQ119" i="9"/>
  <c r="IGP119" i="9"/>
  <c r="IGO119" i="9"/>
  <c r="IGN119" i="9"/>
  <c r="IGM119" i="9"/>
  <c r="IGL119" i="9"/>
  <c r="IGK119" i="9"/>
  <c r="IGJ119" i="9"/>
  <c r="IGI119" i="9"/>
  <c r="IGH119" i="9"/>
  <c r="IGG119" i="9"/>
  <c r="IGF119" i="9"/>
  <c r="IGE119" i="9"/>
  <c r="IGD119" i="9"/>
  <c r="IGC119" i="9"/>
  <c r="IGB119" i="9"/>
  <c r="IGA119" i="9"/>
  <c r="IFZ119" i="9"/>
  <c r="IFY119" i="9"/>
  <c r="IFX119" i="9"/>
  <c r="IFW119" i="9"/>
  <c r="IFV119" i="9"/>
  <c r="IFU119" i="9"/>
  <c r="IFT119" i="9"/>
  <c r="IFS119" i="9"/>
  <c r="IFR119" i="9"/>
  <c r="IFQ119" i="9"/>
  <c r="IFP119" i="9"/>
  <c r="IFO119" i="9"/>
  <c r="IFN119" i="9"/>
  <c r="IFM119" i="9"/>
  <c r="IFL119" i="9"/>
  <c r="IFK119" i="9"/>
  <c r="IFJ119" i="9"/>
  <c r="IFI119" i="9"/>
  <c r="IFH119" i="9"/>
  <c r="IFG119" i="9"/>
  <c r="IFF119" i="9"/>
  <c r="IFE119" i="9"/>
  <c r="IFD119" i="9"/>
  <c r="IFC119" i="9"/>
  <c r="IFB119" i="9"/>
  <c r="IFA119" i="9"/>
  <c r="IEZ119" i="9"/>
  <c r="IEY119" i="9"/>
  <c r="IEX119" i="9"/>
  <c r="IEW119" i="9"/>
  <c r="IEV119" i="9"/>
  <c r="IEU119" i="9"/>
  <c r="IET119" i="9"/>
  <c r="IES119" i="9"/>
  <c r="IER119" i="9"/>
  <c r="IEQ119" i="9"/>
  <c r="IEP119" i="9"/>
  <c r="IEO119" i="9"/>
  <c r="IEN119" i="9"/>
  <c r="IEM119" i="9"/>
  <c r="IEL119" i="9"/>
  <c r="IEK119" i="9"/>
  <c r="IEJ119" i="9"/>
  <c r="IEI119" i="9"/>
  <c r="IEH119" i="9"/>
  <c r="IEG119" i="9"/>
  <c r="IEF119" i="9"/>
  <c r="IEE119" i="9"/>
  <c r="IED119" i="9"/>
  <c r="IEC119" i="9"/>
  <c r="IEB119" i="9"/>
  <c r="IEA119" i="9"/>
  <c r="IDZ119" i="9"/>
  <c r="IDY119" i="9"/>
  <c r="IDX119" i="9"/>
  <c r="IDW119" i="9"/>
  <c r="IDV119" i="9"/>
  <c r="IDU119" i="9"/>
  <c r="IDT119" i="9"/>
  <c r="IDS119" i="9"/>
  <c r="IDR119" i="9"/>
  <c r="IDQ119" i="9"/>
  <c r="IDP119" i="9"/>
  <c r="IDO119" i="9"/>
  <c r="IDN119" i="9"/>
  <c r="IDM119" i="9"/>
  <c r="IDL119" i="9"/>
  <c r="IDK119" i="9"/>
  <c r="IDJ119" i="9"/>
  <c r="IDI119" i="9"/>
  <c r="IDH119" i="9"/>
  <c r="IDG119" i="9"/>
  <c r="IDF119" i="9"/>
  <c r="IDE119" i="9"/>
  <c r="IDD119" i="9"/>
  <c r="IDC119" i="9"/>
  <c r="IDB119" i="9"/>
  <c r="IDA119" i="9"/>
  <c r="ICZ119" i="9"/>
  <c r="ICY119" i="9"/>
  <c r="ICX119" i="9"/>
  <c r="ICW119" i="9"/>
  <c r="ICV119" i="9"/>
  <c r="ICU119" i="9"/>
  <c r="ICT119" i="9"/>
  <c r="ICS119" i="9"/>
  <c r="ICR119" i="9"/>
  <c r="ICQ119" i="9"/>
  <c r="ICP119" i="9"/>
  <c r="ICO119" i="9"/>
  <c r="ICN119" i="9"/>
  <c r="ICM119" i="9"/>
  <c r="ICL119" i="9"/>
  <c r="ICK119" i="9"/>
  <c r="ICJ119" i="9"/>
  <c r="ICI119" i="9"/>
  <c r="ICH119" i="9"/>
  <c r="ICG119" i="9"/>
  <c r="ICF119" i="9"/>
  <c r="ICE119" i="9"/>
  <c r="ICD119" i="9"/>
  <c r="ICC119" i="9"/>
  <c r="ICB119" i="9"/>
  <c r="ICA119" i="9"/>
  <c r="IBZ119" i="9"/>
  <c r="IBY119" i="9"/>
  <c r="IBX119" i="9"/>
  <c r="IBW119" i="9"/>
  <c r="IBV119" i="9"/>
  <c r="IBU119" i="9"/>
  <c r="IBT119" i="9"/>
  <c r="IBS119" i="9"/>
  <c r="IBR119" i="9"/>
  <c r="IBQ119" i="9"/>
  <c r="IBP119" i="9"/>
  <c r="IBO119" i="9"/>
  <c r="IBN119" i="9"/>
  <c r="IBM119" i="9"/>
  <c r="IBL119" i="9"/>
  <c r="IBK119" i="9"/>
  <c r="IBJ119" i="9"/>
  <c r="IBI119" i="9"/>
  <c r="IBH119" i="9"/>
  <c r="IBG119" i="9"/>
  <c r="IBF119" i="9"/>
  <c r="IBE119" i="9"/>
  <c r="IBD119" i="9"/>
  <c r="IBC119" i="9"/>
  <c r="IBB119" i="9"/>
  <c r="IBA119" i="9"/>
  <c r="IAZ119" i="9"/>
  <c r="IAY119" i="9"/>
  <c r="IAX119" i="9"/>
  <c r="IAW119" i="9"/>
  <c r="IAV119" i="9"/>
  <c r="IAU119" i="9"/>
  <c r="IAT119" i="9"/>
  <c r="IAS119" i="9"/>
  <c r="IAR119" i="9"/>
  <c r="IAQ119" i="9"/>
  <c r="IAP119" i="9"/>
  <c r="IAO119" i="9"/>
  <c r="IAN119" i="9"/>
  <c r="IAM119" i="9"/>
  <c r="IAL119" i="9"/>
  <c r="IAK119" i="9"/>
  <c r="IAJ119" i="9"/>
  <c r="IAI119" i="9"/>
  <c r="IAH119" i="9"/>
  <c r="IAG119" i="9"/>
  <c r="IAF119" i="9"/>
  <c r="IAE119" i="9"/>
  <c r="IAD119" i="9"/>
  <c r="IAC119" i="9"/>
  <c r="IAB119" i="9"/>
  <c r="IAA119" i="9"/>
  <c r="HZZ119" i="9"/>
  <c r="HZY119" i="9"/>
  <c r="HZX119" i="9"/>
  <c r="HZW119" i="9"/>
  <c r="HZV119" i="9"/>
  <c r="HZU119" i="9"/>
  <c r="HZT119" i="9"/>
  <c r="HZS119" i="9"/>
  <c r="HZR119" i="9"/>
  <c r="HZQ119" i="9"/>
  <c r="HZP119" i="9"/>
  <c r="HZO119" i="9"/>
  <c r="HZN119" i="9"/>
  <c r="HZM119" i="9"/>
  <c r="HZL119" i="9"/>
  <c r="HZK119" i="9"/>
  <c r="HZJ119" i="9"/>
  <c r="HZI119" i="9"/>
  <c r="HZH119" i="9"/>
  <c r="HZG119" i="9"/>
  <c r="HZF119" i="9"/>
  <c r="HZE119" i="9"/>
  <c r="HZD119" i="9"/>
  <c r="HZC119" i="9"/>
  <c r="HZB119" i="9"/>
  <c r="HZA119" i="9"/>
  <c r="HYZ119" i="9"/>
  <c r="HYY119" i="9"/>
  <c r="HYX119" i="9"/>
  <c r="HYW119" i="9"/>
  <c r="HYV119" i="9"/>
  <c r="HYU119" i="9"/>
  <c r="HYT119" i="9"/>
  <c r="HYS119" i="9"/>
  <c r="HYR119" i="9"/>
  <c r="HYQ119" i="9"/>
  <c r="HYP119" i="9"/>
  <c r="HYO119" i="9"/>
  <c r="HYN119" i="9"/>
  <c r="HYM119" i="9"/>
  <c r="HYL119" i="9"/>
  <c r="HYK119" i="9"/>
  <c r="HYJ119" i="9"/>
  <c r="HYI119" i="9"/>
  <c r="HYH119" i="9"/>
  <c r="HYG119" i="9"/>
  <c r="HYF119" i="9"/>
  <c r="HYE119" i="9"/>
  <c r="HYD119" i="9"/>
  <c r="HYC119" i="9"/>
  <c r="HYB119" i="9"/>
  <c r="HYA119" i="9"/>
  <c r="HXZ119" i="9"/>
  <c r="HXY119" i="9"/>
  <c r="HXX119" i="9"/>
  <c r="HXW119" i="9"/>
  <c r="HXV119" i="9"/>
  <c r="HXU119" i="9"/>
  <c r="HXT119" i="9"/>
  <c r="HXS119" i="9"/>
  <c r="HXR119" i="9"/>
  <c r="HXQ119" i="9"/>
  <c r="HXP119" i="9"/>
  <c r="HXO119" i="9"/>
  <c r="HXN119" i="9"/>
  <c r="HXM119" i="9"/>
  <c r="HXL119" i="9"/>
  <c r="HXK119" i="9"/>
  <c r="HXJ119" i="9"/>
  <c r="HXI119" i="9"/>
  <c r="HXH119" i="9"/>
  <c r="HXG119" i="9"/>
  <c r="HXF119" i="9"/>
  <c r="HXE119" i="9"/>
  <c r="HXD119" i="9"/>
  <c r="HXC119" i="9"/>
  <c r="HXB119" i="9"/>
  <c r="HXA119" i="9"/>
  <c r="HWZ119" i="9"/>
  <c r="HWY119" i="9"/>
  <c r="HWX119" i="9"/>
  <c r="HWW119" i="9"/>
  <c r="HWV119" i="9"/>
  <c r="HWU119" i="9"/>
  <c r="HWT119" i="9"/>
  <c r="HWS119" i="9"/>
  <c r="HWR119" i="9"/>
  <c r="HWQ119" i="9"/>
  <c r="HWP119" i="9"/>
  <c r="HWO119" i="9"/>
  <c r="HWN119" i="9"/>
  <c r="HWM119" i="9"/>
  <c r="HWL119" i="9"/>
  <c r="HWK119" i="9"/>
  <c r="HWJ119" i="9"/>
  <c r="HWI119" i="9"/>
  <c r="HWH119" i="9"/>
  <c r="HWG119" i="9"/>
  <c r="HWF119" i="9"/>
  <c r="HWE119" i="9"/>
  <c r="HWD119" i="9"/>
  <c r="HWC119" i="9"/>
  <c r="HWB119" i="9"/>
  <c r="HWA119" i="9"/>
  <c r="HVZ119" i="9"/>
  <c r="HVY119" i="9"/>
  <c r="HVX119" i="9"/>
  <c r="HVW119" i="9"/>
  <c r="HVV119" i="9"/>
  <c r="HVU119" i="9"/>
  <c r="HVT119" i="9"/>
  <c r="HVS119" i="9"/>
  <c r="HVR119" i="9"/>
  <c r="HVQ119" i="9"/>
  <c r="HVP119" i="9"/>
  <c r="HVO119" i="9"/>
  <c r="HVN119" i="9"/>
  <c r="HVM119" i="9"/>
  <c r="HVL119" i="9"/>
  <c r="HVK119" i="9"/>
  <c r="HVJ119" i="9"/>
  <c r="HVI119" i="9"/>
  <c r="HVH119" i="9"/>
  <c r="HVG119" i="9"/>
  <c r="HVF119" i="9"/>
  <c r="HVE119" i="9"/>
  <c r="HVD119" i="9"/>
  <c r="HVC119" i="9"/>
  <c r="HVB119" i="9"/>
  <c r="HVA119" i="9"/>
  <c r="HUZ119" i="9"/>
  <c r="HUY119" i="9"/>
  <c r="HUX119" i="9"/>
  <c r="HUW119" i="9"/>
  <c r="HUV119" i="9"/>
  <c r="HUU119" i="9"/>
  <c r="HUT119" i="9"/>
  <c r="HUS119" i="9"/>
  <c r="HUR119" i="9"/>
  <c r="HUQ119" i="9"/>
  <c r="HUP119" i="9"/>
  <c r="HUO119" i="9"/>
  <c r="HUN119" i="9"/>
  <c r="HUM119" i="9"/>
  <c r="HUL119" i="9"/>
  <c r="HUK119" i="9"/>
  <c r="HUJ119" i="9"/>
  <c r="HUI119" i="9"/>
  <c r="HUH119" i="9"/>
  <c r="HUG119" i="9"/>
  <c r="HUF119" i="9"/>
  <c r="HUE119" i="9"/>
  <c r="HUD119" i="9"/>
  <c r="HUC119" i="9"/>
  <c r="HUB119" i="9"/>
  <c r="HUA119" i="9"/>
  <c r="HTZ119" i="9"/>
  <c r="HTY119" i="9"/>
  <c r="HTX119" i="9"/>
  <c r="HTW119" i="9"/>
  <c r="HTV119" i="9"/>
  <c r="HTU119" i="9"/>
  <c r="HTT119" i="9"/>
  <c r="HTS119" i="9"/>
  <c r="HTR119" i="9"/>
  <c r="HTQ119" i="9"/>
  <c r="HTP119" i="9"/>
  <c r="HTO119" i="9"/>
  <c r="HTN119" i="9"/>
  <c r="HTM119" i="9"/>
  <c r="HTL119" i="9"/>
  <c r="HTK119" i="9"/>
  <c r="HTJ119" i="9"/>
  <c r="HTI119" i="9"/>
  <c r="HTH119" i="9"/>
  <c r="HTG119" i="9"/>
  <c r="HTF119" i="9"/>
  <c r="HTE119" i="9"/>
  <c r="HTD119" i="9"/>
  <c r="HTC119" i="9"/>
  <c r="HTB119" i="9"/>
  <c r="HTA119" i="9"/>
  <c r="HSZ119" i="9"/>
  <c r="HSY119" i="9"/>
  <c r="HSX119" i="9"/>
  <c r="HSW119" i="9"/>
  <c r="HSV119" i="9"/>
  <c r="HSU119" i="9"/>
  <c r="HST119" i="9"/>
  <c r="HSS119" i="9"/>
  <c r="HSR119" i="9"/>
  <c r="HSQ119" i="9"/>
  <c r="HSP119" i="9"/>
  <c r="HSO119" i="9"/>
  <c r="HSN119" i="9"/>
  <c r="HSM119" i="9"/>
  <c r="HSL119" i="9"/>
  <c r="HSK119" i="9"/>
  <c r="HSJ119" i="9"/>
  <c r="HSI119" i="9"/>
  <c r="HSH119" i="9"/>
  <c r="HSG119" i="9"/>
  <c r="HSF119" i="9"/>
  <c r="HSE119" i="9"/>
  <c r="HSD119" i="9"/>
  <c r="HSC119" i="9"/>
  <c r="HSB119" i="9"/>
  <c r="HSA119" i="9"/>
  <c r="HRZ119" i="9"/>
  <c r="HRY119" i="9"/>
  <c r="HRX119" i="9"/>
  <c r="HRW119" i="9"/>
  <c r="HRV119" i="9"/>
  <c r="HRU119" i="9"/>
  <c r="HRT119" i="9"/>
  <c r="HRS119" i="9"/>
  <c r="HRR119" i="9"/>
  <c r="HRQ119" i="9"/>
  <c r="HRP119" i="9"/>
  <c r="HRO119" i="9"/>
  <c r="HRN119" i="9"/>
  <c r="HRM119" i="9"/>
  <c r="HRL119" i="9"/>
  <c r="HRK119" i="9"/>
  <c r="HRJ119" i="9"/>
  <c r="HRI119" i="9"/>
  <c r="HRH119" i="9"/>
  <c r="HRG119" i="9"/>
  <c r="HRF119" i="9"/>
  <c r="HRE119" i="9"/>
  <c r="HRD119" i="9"/>
  <c r="HRC119" i="9"/>
  <c r="HRB119" i="9"/>
  <c r="HRA119" i="9"/>
  <c r="HQZ119" i="9"/>
  <c r="HQY119" i="9"/>
  <c r="HQX119" i="9"/>
  <c r="HQW119" i="9"/>
  <c r="HQV119" i="9"/>
  <c r="HQU119" i="9"/>
  <c r="HQT119" i="9"/>
  <c r="HQS119" i="9"/>
  <c r="HQR119" i="9"/>
  <c r="HQQ119" i="9"/>
  <c r="HQP119" i="9"/>
  <c r="HQO119" i="9"/>
  <c r="HQN119" i="9"/>
  <c r="HQM119" i="9"/>
  <c r="HQL119" i="9"/>
  <c r="HQK119" i="9"/>
  <c r="HQJ119" i="9"/>
  <c r="HQI119" i="9"/>
  <c r="HQH119" i="9"/>
  <c r="HQG119" i="9"/>
  <c r="HQF119" i="9"/>
  <c r="HQE119" i="9"/>
  <c r="HQD119" i="9"/>
  <c r="HQC119" i="9"/>
  <c r="HQB119" i="9"/>
  <c r="HQA119" i="9"/>
  <c r="HPZ119" i="9"/>
  <c r="HPY119" i="9"/>
  <c r="HPX119" i="9"/>
  <c r="HPW119" i="9"/>
  <c r="HPV119" i="9"/>
  <c r="HPU119" i="9"/>
  <c r="HPT119" i="9"/>
  <c r="HPS119" i="9"/>
  <c r="HPR119" i="9"/>
  <c r="HPQ119" i="9"/>
  <c r="HPP119" i="9"/>
  <c r="HPO119" i="9"/>
  <c r="HPN119" i="9"/>
  <c r="HPM119" i="9"/>
  <c r="HPL119" i="9"/>
  <c r="HPK119" i="9"/>
  <c r="HPJ119" i="9"/>
  <c r="HPI119" i="9"/>
  <c r="HPH119" i="9"/>
  <c r="HPG119" i="9"/>
  <c r="HPF119" i="9"/>
  <c r="HPE119" i="9"/>
  <c r="HPD119" i="9"/>
  <c r="HPC119" i="9"/>
  <c r="HPB119" i="9"/>
  <c r="HPA119" i="9"/>
  <c r="HOZ119" i="9"/>
  <c r="HOY119" i="9"/>
  <c r="HOX119" i="9"/>
  <c r="HOW119" i="9"/>
  <c r="HOV119" i="9"/>
  <c r="HOU119" i="9"/>
  <c r="HOT119" i="9"/>
  <c r="HOS119" i="9"/>
  <c r="HOR119" i="9"/>
  <c r="HOQ119" i="9"/>
  <c r="HOP119" i="9"/>
  <c r="HOO119" i="9"/>
  <c r="HON119" i="9"/>
  <c r="HOM119" i="9"/>
  <c r="HOL119" i="9"/>
  <c r="HOK119" i="9"/>
  <c r="HOJ119" i="9"/>
  <c r="HOI119" i="9"/>
  <c r="HOH119" i="9"/>
  <c r="HOG119" i="9"/>
  <c r="HOF119" i="9"/>
  <c r="HOE119" i="9"/>
  <c r="HOD119" i="9"/>
  <c r="HOC119" i="9"/>
  <c r="HOB119" i="9"/>
  <c r="HOA119" i="9"/>
  <c r="HNZ119" i="9"/>
  <c r="HNY119" i="9"/>
  <c r="HNX119" i="9"/>
  <c r="HNW119" i="9"/>
  <c r="HNV119" i="9"/>
  <c r="HNU119" i="9"/>
  <c r="HNT119" i="9"/>
  <c r="HNS119" i="9"/>
  <c r="HNR119" i="9"/>
  <c r="HNQ119" i="9"/>
  <c r="HNP119" i="9"/>
  <c r="HNO119" i="9"/>
  <c r="HNN119" i="9"/>
  <c r="HNM119" i="9"/>
  <c r="HNL119" i="9"/>
  <c r="HNK119" i="9"/>
  <c r="HNJ119" i="9"/>
  <c r="HNI119" i="9"/>
  <c r="HNH119" i="9"/>
  <c r="HNG119" i="9"/>
  <c r="HNF119" i="9"/>
  <c r="HNE119" i="9"/>
  <c r="HND119" i="9"/>
  <c r="HNC119" i="9"/>
  <c r="HNB119" i="9"/>
  <c r="HNA119" i="9"/>
  <c r="HMZ119" i="9"/>
  <c r="HMY119" i="9"/>
  <c r="HMX119" i="9"/>
  <c r="HMW119" i="9"/>
  <c r="HMV119" i="9"/>
  <c r="HMU119" i="9"/>
  <c r="HMT119" i="9"/>
  <c r="HMS119" i="9"/>
  <c r="HMR119" i="9"/>
  <c r="HMQ119" i="9"/>
  <c r="HMP119" i="9"/>
  <c r="HMO119" i="9"/>
  <c r="HMN119" i="9"/>
  <c r="HMM119" i="9"/>
  <c r="HML119" i="9"/>
  <c r="HMK119" i="9"/>
  <c r="HMJ119" i="9"/>
  <c r="HMI119" i="9"/>
  <c r="HMH119" i="9"/>
  <c r="HMG119" i="9"/>
  <c r="HMF119" i="9"/>
  <c r="HME119" i="9"/>
  <c r="HMD119" i="9"/>
  <c r="HMC119" i="9"/>
  <c r="HMB119" i="9"/>
  <c r="HMA119" i="9"/>
  <c r="HLZ119" i="9"/>
  <c r="HLY119" i="9"/>
  <c r="HLX119" i="9"/>
  <c r="HLW119" i="9"/>
  <c r="HLV119" i="9"/>
  <c r="HLU119" i="9"/>
  <c r="HLT119" i="9"/>
  <c r="HLS119" i="9"/>
  <c r="HLR119" i="9"/>
  <c r="HLQ119" i="9"/>
  <c r="HLP119" i="9"/>
  <c r="HLO119" i="9"/>
  <c r="HLN119" i="9"/>
  <c r="HLM119" i="9"/>
  <c r="HLL119" i="9"/>
  <c r="HLK119" i="9"/>
  <c r="HLJ119" i="9"/>
  <c r="HLI119" i="9"/>
  <c r="HLH119" i="9"/>
  <c r="HLG119" i="9"/>
  <c r="HLF119" i="9"/>
  <c r="HLE119" i="9"/>
  <c r="HLD119" i="9"/>
  <c r="HLC119" i="9"/>
  <c r="HLB119" i="9"/>
  <c r="HLA119" i="9"/>
  <c r="HKZ119" i="9"/>
  <c r="HKY119" i="9"/>
  <c r="HKX119" i="9"/>
  <c r="HKW119" i="9"/>
  <c r="HKV119" i="9"/>
  <c r="HKU119" i="9"/>
  <c r="HKT119" i="9"/>
  <c r="HKS119" i="9"/>
  <c r="HKR119" i="9"/>
  <c r="HKQ119" i="9"/>
  <c r="HKP119" i="9"/>
  <c r="HKO119" i="9"/>
  <c r="HKN119" i="9"/>
  <c r="HKM119" i="9"/>
  <c r="HKL119" i="9"/>
  <c r="HKK119" i="9"/>
  <c r="HKJ119" i="9"/>
  <c r="HKI119" i="9"/>
  <c r="HKH119" i="9"/>
  <c r="HKG119" i="9"/>
  <c r="HKF119" i="9"/>
  <c r="HKE119" i="9"/>
  <c r="HKD119" i="9"/>
  <c r="HKC119" i="9"/>
  <c r="HKB119" i="9"/>
  <c r="HKA119" i="9"/>
  <c r="HJZ119" i="9"/>
  <c r="HJY119" i="9"/>
  <c r="HJX119" i="9"/>
  <c r="HJW119" i="9"/>
  <c r="HJV119" i="9"/>
  <c r="HJU119" i="9"/>
  <c r="HJT119" i="9"/>
  <c r="HJS119" i="9"/>
  <c r="HJR119" i="9"/>
  <c r="HJQ119" i="9"/>
  <c r="HJP119" i="9"/>
  <c r="HJO119" i="9"/>
  <c r="HJN119" i="9"/>
  <c r="HJM119" i="9"/>
  <c r="HJL119" i="9"/>
  <c r="HJK119" i="9"/>
  <c r="HJJ119" i="9"/>
  <c r="HJI119" i="9"/>
  <c r="HJH119" i="9"/>
  <c r="HJG119" i="9"/>
  <c r="HJF119" i="9"/>
  <c r="HJE119" i="9"/>
  <c r="HJD119" i="9"/>
  <c r="HJC119" i="9"/>
  <c r="HJB119" i="9"/>
  <c r="HJA119" i="9"/>
  <c r="HIZ119" i="9"/>
  <c r="HIY119" i="9"/>
  <c r="HIX119" i="9"/>
  <c r="HIW119" i="9"/>
  <c r="HIV119" i="9"/>
  <c r="HIU119" i="9"/>
  <c r="HIT119" i="9"/>
  <c r="HIS119" i="9"/>
  <c r="HIR119" i="9"/>
  <c r="HIQ119" i="9"/>
  <c r="HIP119" i="9"/>
  <c r="HIO119" i="9"/>
  <c r="HIN119" i="9"/>
  <c r="HIM119" i="9"/>
  <c r="HIL119" i="9"/>
  <c r="HIK119" i="9"/>
  <c r="HIJ119" i="9"/>
  <c r="HII119" i="9"/>
  <c r="HIH119" i="9"/>
  <c r="HIG119" i="9"/>
  <c r="HIF119" i="9"/>
  <c r="HIE119" i="9"/>
  <c r="HID119" i="9"/>
  <c r="HIC119" i="9"/>
  <c r="HIB119" i="9"/>
  <c r="HIA119" i="9"/>
  <c r="HHZ119" i="9"/>
  <c r="HHY119" i="9"/>
  <c r="HHX119" i="9"/>
  <c r="HHW119" i="9"/>
  <c r="HHV119" i="9"/>
  <c r="HHU119" i="9"/>
  <c r="HHT119" i="9"/>
  <c r="HHS119" i="9"/>
  <c r="HHR119" i="9"/>
  <c r="HHQ119" i="9"/>
  <c r="HHP119" i="9"/>
  <c r="HHO119" i="9"/>
  <c r="HHN119" i="9"/>
  <c r="HHM119" i="9"/>
  <c r="HHL119" i="9"/>
  <c r="HHK119" i="9"/>
  <c r="HHJ119" i="9"/>
  <c r="HHI119" i="9"/>
  <c r="HHH119" i="9"/>
  <c r="HHG119" i="9"/>
  <c r="HHF119" i="9"/>
  <c r="HHE119" i="9"/>
  <c r="HHD119" i="9"/>
  <c r="HHC119" i="9"/>
  <c r="HHB119" i="9"/>
  <c r="HHA119" i="9"/>
  <c r="HGZ119" i="9"/>
  <c r="HGY119" i="9"/>
  <c r="HGX119" i="9"/>
  <c r="HGW119" i="9"/>
  <c r="HGV119" i="9"/>
  <c r="HGU119" i="9"/>
  <c r="HGT119" i="9"/>
  <c r="HGS119" i="9"/>
  <c r="HGR119" i="9"/>
  <c r="HGQ119" i="9"/>
  <c r="HGP119" i="9"/>
  <c r="HGO119" i="9"/>
  <c r="HGN119" i="9"/>
  <c r="HGM119" i="9"/>
  <c r="HGL119" i="9"/>
  <c r="HGK119" i="9"/>
  <c r="HGJ119" i="9"/>
  <c r="HGI119" i="9"/>
  <c r="HGH119" i="9"/>
  <c r="HGG119" i="9"/>
  <c r="HGF119" i="9"/>
  <c r="HGE119" i="9"/>
  <c r="HGD119" i="9"/>
  <c r="HGC119" i="9"/>
  <c r="HGB119" i="9"/>
  <c r="HGA119" i="9"/>
  <c r="HFZ119" i="9"/>
  <c r="HFY119" i="9"/>
  <c r="HFX119" i="9"/>
  <c r="HFW119" i="9"/>
  <c r="HFV119" i="9"/>
  <c r="HFU119" i="9"/>
  <c r="HFT119" i="9"/>
  <c r="HFS119" i="9"/>
  <c r="HFR119" i="9"/>
  <c r="HFQ119" i="9"/>
  <c r="HFP119" i="9"/>
  <c r="HFO119" i="9"/>
  <c r="HFN119" i="9"/>
  <c r="HFM119" i="9"/>
  <c r="HFL119" i="9"/>
  <c r="HFK119" i="9"/>
  <c r="HFJ119" i="9"/>
  <c r="HFI119" i="9"/>
  <c r="HFH119" i="9"/>
  <c r="HFG119" i="9"/>
  <c r="HFF119" i="9"/>
  <c r="HFE119" i="9"/>
  <c r="HFD119" i="9"/>
  <c r="HFC119" i="9"/>
  <c r="HFB119" i="9"/>
  <c r="HFA119" i="9"/>
  <c r="HEZ119" i="9"/>
  <c r="HEY119" i="9"/>
  <c r="HEX119" i="9"/>
  <c r="HEW119" i="9"/>
  <c r="HEV119" i="9"/>
  <c r="HEU119" i="9"/>
  <c r="HET119" i="9"/>
  <c r="HES119" i="9"/>
  <c r="HER119" i="9"/>
  <c r="HEQ119" i="9"/>
  <c r="HEP119" i="9"/>
  <c r="HEO119" i="9"/>
  <c r="HEN119" i="9"/>
  <c r="HEM119" i="9"/>
  <c r="HEL119" i="9"/>
  <c r="HEK119" i="9"/>
  <c r="HEJ119" i="9"/>
  <c r="HEI119" i="9"/>
  <c r="HEH119" i="9"/>
  <c r="HEG119" i="9"/>
  <c r="HEF119" i="9"/>
  <c r="HEE119" i="9"/>
  <c r="HED119" i="9"/>
  <c r="HEC119" i="9"/>
  <c r="HEB119" i="9"/>
  <c r="HEA119" i="9"/>
  <c r="HDZ119" i="9"/>
  <c r="HDY119" i="9"/>
  <c r="HDX119" i="9"/>
  <c r="HDW119" i="9"/>
  <c r="HDV119" i="9"/>
  <c r="HDU119" i="9"/>
  <c r="HDT119" i="9"/>
  <c r="HDS119" i="9"/>
  <c r="HDR119" i="9"/>
  <c r="HDQ119" i="9"/>
  <c r="HDP119" i="9"/>
  <c r="HDO119" i="9"/>
  <c r="HDN119" i="9"/>
  <c r="HDM119" i="9"/>
  <c r="HDL119" i="9"/>
  <c r="HDK119" i="9"/>
  <c r="HDJ119" i="9"/>
  <c r="HDI119" i="9"/>
  <c r="HDH119" i="9"/>
  <c r="HDG119" i="9"/>
  <c r="HDF119" i="9"/>
  <c r="HDE119" i="9"/>
  <c r="HDD119" i="9"/>
  <c r="HDC119" i="9"/>
  <c r="HDB119" i="9"/>
  <c r="HDA119" i="9"/>
  <c r="HCZ119" i="9"/>
  <c r="HCY119" i="9"/>
  <c r="HCX119" i="9"/>
  <c r="HCW119" i="9"/>
  <c r="HCV119" i="9"/>
  <c r="HCU119" i="9"/>
  <c r="HCT119" i="9"/>
  <c r="HCS119" i="9"/>
  <c r="HCR119" i="9"/>
  <c r="HCQ119" i="9"/>
  <c r="HCP119" i="9"/>
  <c r="HCO119" i="9"/>
  <c r="HCN119" i="9"/>
  <c r="HCM119" i="9"/>
  <c r="HCL119" i="9"/>
  <c r="HCK119" i="9"/>
  <c r="HCJ119" i="9"/>
  <c r="HCI119" i="9"/>
  <c r="HCH119" i="9"/>
  <c r="HCG119" i="9"/>
  <c r="HCF119" i="9"/>
  <c r="HCE119" i="9"/>
  <c r="HCD119" i="9"/>
  <c r="HCC119" i="9"/>
  <c r="HCB119" i="9"/>
  <c r="HCA119" i="9"/>
  <c r="HBZ119" i="9"/>
  <c r="HBY119" i="9"/>
  <c r="HBX119" i="9"/>
  <c r="HBW119" i="9"/>
  <c r="HBV119" i="9"/>
  <c r="HBU119" i="9"/>
  <c r="HBT119" i="9"/>
  <c r="HBS119" i="9"/>
  <c r="HBR119" i="9"/>
  <c r="HBQ119" i="9"/>
  <c r="HBP119" i="9"/>
  <c r="HBO119" i="9"/>
  <c r="HBN119" i="9"/>
  <c r="HBM119" i="9"/>
  <c r="HBL119" i="9"/>
  <c r="HBK119" i="9"/>
  <c r="HBJ119" i="9"/>
  <c r="HBI119" i="9"/>
  <c r="HBH119" i="9"/>
  <c r="HBG119" i="9"/>
  <c r="HBF119" i="9"/>
  <c r="HBE119" i="9"/>
  <c r="HBD119" i="9"/>
  <c r="HBC119" i="9"/>
  <c r="HBB119" i="9"/>
  <c r="HBA119" i="9"/>
  <c r="HAZ119" i="9"/>
  <c r="HAY119" i="9"/>
  <c r="HAX119" i="9"/>
  <c r="HAW119" i="9"/>
  <c r="HAV119" i="9"/>
  <c r="HAU119" i="9"/>
  <c r="HAT119" i="9"/>
  <c r="HAS119" i="9"/>
  <c r="HAR119" i="9"/>
  <c r="HAQ119" i="9"/>
  <c r="HAP119" i="9"/>
  <c r="HAO119" i="9"/>
  <c r="HAN119" i="9"/>
  <c r="HAM119" i="9"/>
  <c r="HAL119" i="9"/>
  <c r="HAK119" i="9"/>
  <c r="HAJ119" i="9"/>
  <c r="HAI119" i="9"/>
  <c r="HAH119" i="9"/>
  <c r="HAG119" i="9"/>
  <c r="HAF119" i="9"/>
  <c r="HAE119" i="9"/>
  <c r="HAD119" i="9"/>
  <c r="HAC119" i="9"/>
  <c r="HAB119" i="9"/>
  <c r="HAA119" i="9"/>
  <c r="GZZ119" i="9"/>
  <c r="GZY119" i="9"/>
  <c r="GZX119" i="9"/>
  <c r="GZW119" i="9"/>
  <c r="GZV119" i="9"/>
  <c r="GZU119" i="9"/>
  <c r="GZT119" i="9"/>
  <c r="GZS119" i="9"/>
  <c r="GZR119" i="9"/>
  <c r="GZQ119" i="9"/>
  <c r="GZP119" i="9"/>
  <c r="GZO119" i="9"/>
  <c r="GZN119" i="9"/>
  <c r="GZM119" i="9"/>
  <c r="GZL119" i="9"/>
  <c r="GZK119" i="9"/>
  <c r="GZJ119" i="9"/>
  <c r="GZI119" i="9"/>
  <c r="GZH119" i="9"/>
  <c r="GZG119" i="9"/>
  <c r="GZF119" i="9"/>
  <c r="GZE119" i="9"/>
  <c r="GZD119" i="9"/>
  <c r="GZC119" i="9"/>
  <c r="GZB119" i="9"/>
  <c r="GZA119" i="9"/>
  <c r="GYZ119" i="9"/>
  <c r="GYY119" i="9"/>
  <c r="GYX119" i="9"/>
  <c r="GYW119" i="9"/>
  <c r="GYV119" i="9"/>
  <c r="GYU119" i="9"/>
  <c r="GYT119" i="9"/>
  <c r="GYS119" i="9"/>
  <c r="GYR119" i="9"/>
  <c r="GYQ119" i="9"/>
  <c r="GYP119" i="9"/>
  <c r="GYO119" i="9"/>
  <c r="GYN119" i="9"/>
  <c r="GYM119" i="9"/>
  <c r="GYL119" i="9"/>
  <c r="GYK119" i="9"/>
  <c r="GYJ119" i="9"/>
  <c r="GYI119" i="9"/>
  <c r="GYH119" i="9"/>
  <c r="GYG119" i="9"/>
  <c r="GYF119" i="9"/>
  <c r="GYE119" i="9"/>
  <c r="GYD119" i="9"/>
  <c r="GYC119" i="9"/>
  <c r="GYB119" i="9"/>
  <c r="GYA119" i="9"/>
  <c r="GXZ119" i="9"/>
  <c r="GXY119" i="9"/>
  <c r="GXX119" i="9"/>
  <c r="GXW119" i="9"/>
  <c r="GXV119" i="9"/>
  <c r="GXU119" i="9"/>
  <c r="GXT119" i="9"/>
  <c r="GXS119" i="9"/>
  <c r="GXR119" i="9"/>
  <c r="GXQ119" i="9"/>
  <c r="GXP119" i="9"/>
  <c r="GXO119" i="9"/>
  <c r="GXN119" i="9"/>
  <c r="GXM119" i="9"/>
  <c r="GXL119" i="9"/>
  <c r="GXK119" i="9"/>
  <c r="GXJ119" i="9"/>
  <c r="GXI119" i="9"/>
  <c r="GXH119" i="9"/>
  <c r="GXG119" i="9"/>
  <c r="GXF119" i="9"/>
  <c r="GXE119" i="9"/>
  <c r="GXD119" i="9"/>
  <c r="GXC119" i="9"/>
  <c r="GXB119" i="9"/>
  <c r="GXA119" i="9"/>
  <c r="GWZ119" i="9"/>
  <c r="GWY119" i="9"/>
  <c r="GWX119" i="9"/>
  <c r="GWW119" i="9"/>
  <c r="GWV119" i="9"/>
  <c r="GWU119" i="9"/>
  <c r="GWT119" i="9"/>
  <c r="GWS119" i="9"/>
  <c r="GWR119" i="9"/>
  <c r="GWQ119" i="9"/>
  <c r="GWP119" i="9"/>
  <c r="GWO119" i="9"/>
  <c r="GWN119" i="9"/>
  <c r="GWM119" i="9"/>
  <c r="GWL119" i="9"/>
  <c r="GWK119" i="9"/>
  <c r="GWJ119" i="9"/>
  <c r="GWI119" i="9"/>
  <c r="GWH119" i="9"/>
  <c r="GWG119" i="9"/>
  <c r="GWF119" i="9"/>
  <c r="GWE119" i="9"/>
  <c r="GWD119" i="9"/>
  <c r="GWC119" i="9"/>
  <c r="GWB119" i="9"/>
  <c r="GWA119" i="9"/>
  <c r="GVZ119" i="9"/>
  <c r="GVY119" i="9"/>
  <c r="GVX119" i="9"/>
  <c r="GVW119" i="9"/>
  <c r="GVV119" i="9"/>
  <c r="GVU119" i="9"/>
  <c r="GVT119" i="9"/>
  <c r="GVS119" i="9"/>
  <c r="GVR119" i="9"/>
  <c r="GVQ119" i="9"/>
  <c r="GVP119" i="9"/>
  <c r="GVO119" i="9"/>
  <c r="GVN119" i="9"/>
  <c r="GVM119" i="9"/>
  <c r="GVL119" i="9"/>
  <c r="GVK119" i="9"/>
  <c r="GVJ119" i="9"/>
  <c r="GVI119" i="9"/>
  <c r="GVH119" i="9"/>
  <c r="GVG119" i="9"/>
  <c r="GVF119" i="9"/>
  <c r="GVE119" i="9"/>
  <c r="GVD119" i="9"/>
  <c r="GVC119" i="9"/>
  <c r="GVB119" i="9"/>
  <c r="GVA119" i="9"/>
  <c r="GUZ119" i="9"/>
  <c r="GUY119" i="9"/>
  <c r="GUX119" i="9"/>
  <c r="GUW119" i="9"/>
  <c r="GUV119" i="9"/>
  <c r="GUU119" i="9"/>
  <c r="GUT119" i="9"/>
  <c r="GUS119" i="9"/>
  <c r="GUR119" i="9"/>
  <c r="GUQ119" i="9"/>
  <c r="GUP119" i="9"/>
  <c r="GUO119" i="9"/>
  <c r="GUN119" i="9"/>
  <c r="GUM119" i="9"/>
  <c r="GUL119" i="9"/>
  <c r="GUK119" i="9"/>
  <c r="GUJ119" i="9"/>
  <c r="GUI119" i="9"/>
  <c r="GUH119" i="9"/>
  <c r="GUG119" i="9"/>
  <c r="GUF119" i="9"/>
  <c r="GUE119" i="9"/>
  <c r="GUD119" i="9"/>
  <c r="GUC119" i="9"/>
  <c r="GUB119" i="9"/>
  <c r="GUA119" i="9"/>
  <c r="GTZ119" i="9"/>
  <c r="GTY119" i="9"/>
  <c r="GTX119" i="9"/>
  <c r="GTW119" i="9"/>
  <c r="GTV119" i="9"/>
  <c r="GTU119" i="9"/>
  <c r="GTT119" i="9"/>
  <c r="GTS119" i="9"/>
  <c r="GTR119" i="9"/>
  <c r="GTQ119" i="9"/>
  <c r="GTP119" i="9"/>
  <c r="GTO119" i="9"/>
  <c r="GTN119" i="9"/>
  <c r="GTM119" i="9"/>
  <c r="GTL119" i="9"/>
  <c r="GTK119" i="9"/>
  <c r="GTJ119" i="9"/>
  <c r="GTI119" i="9"/>
  <c r="GTH119" i="9"/>
  <c r="GTG119" i="9"/>
  <c r="GTF119" i="9"/>
  <c r="GTE119" i="9"/>
  <c r="GTD119" i="9"/>
  <c r="GTC119" i="9"/>
  <c r="GTB119" i="9"/>
  <c r="GTA119" i="9"/>
  <c r="GSZ119" i="9"/>
  <c r="GSY119" i="9"/>
  <c r="GSX119" i="9"/>
  <c r="GSW119" i="9"/>
  <c r="GSV119" i="9"/>
  <c r="GSU119" i="9"/>
  <c r="GST119" i="9"/>
  <c r="GSS119" i="9"/>
  <c r="GSR119" i="9"/>
  <c r="GSQ119" i="9"/>
  <c r="GSP119" i="9"/>
  <c r="GSO119" i="9"/>
  <c r="GSN119" i="9"/>
  <c r="GSM119" i="9"/>
  <c r="GSL119" i="9"/>
  <c r="GSK119" i="9"/>
  <c r="GSJ119" i="9"/>
  <c r="GSI119" i="9"/>
  <c r="GSH119" i="9"/>
  <c r="GSG119" i="9"/>
  <c r="GSF119" i="9"/>
  <c r="GSE119" i="9"/>
  <c r="GSD119" i="9"/>
  <c r="GSC119" i="9"/>
  <c r="GSB119" i="9"/>
  <c r="GSA119" i="9"/>
  <c r="GRZ119" i="9"/>
  <c r="GRY119" i="9"/>
  <c r="GRX119" i="9"/>
  <c r="GRW119" i="9"/>
  <c r="GRV119" i="9"/>
  <c r="GRU119" i="9"/>
  <c r="GRT119" i="9"/>
  <c r="GRS119" i="9"/>
  <c r="GRR119" i="9"/>
  <c r="GRQ119" i="9"/>
  <c r="GRP119" i="9"/>
  <c r="GRO119" i="9"/>
  <c r="GRN119" i="9"/>
  <c r="GRM119" i="9"/>
  <c r="GRL119" i="9"/>
  <c r="GRK119" i="9"/>
  <c r="GRJ119" i="9"/>
  <c r="GRI119" i="9"/>
  <c r="GRH119" i="9"/>
  <c r="GRG119" i="9"/>
  <c r="GRF119" i="9"/>
  <c r="GRE119" i="9"/>
  <c r="GRD119" i="9"/>
  <c r="GRC119" i="9"/>
  <c r="GRB119" i="9"/>
  <c r="GRA119" i="9"/>
  <c r="GQZ119" i="9"/>
  <c r="GQY119" i="9"/>
  <c r="GQX119" i="9"/>
  <c r="GQW119" i="9"/>
  <c r="GQV119" i="9"/>
  <c r="GQU119" i="9"/>
  <c r="GQT119" i="9"/>
  <c r="GQS119" i="9"/>
  <c r="GQR119" i="9"/>
  <c r="GQQ119" i="9"/>
  <c r="GQP119" i="9"/>
  <c r="GQO119" i="9"/>
  <c r="GQN119" i="9"/>
  <c r="GQM119" i="9"/>
  <c r="GQL119" i="9"/>
  <c r="GQK119" i="9"/>
  <c r="GQJ119" i="9"/>
  <c r="GQI119" i="9"/>
  <c r="GQH119" i="9"/>
  <c r="GQG119" i="9"/>
  <c r="GQF119" i="9"/>
  <c r="GQE119" i="9"/>
  <c r="GQD119" i="9"/>
  <c r="GQC119" i="9"/>
  <c r="GQB119" i="9"/>
  <c r="GQA119" i="9"/>
  <c r="GPZ119" i="9"/>
  <c r="GPY119" i="9"/>
  <c r="GPX119" i="9"/>
  <c r="GPW119" i="9"/>
  <c r="GPV119" i="9"/>
  <c r="GPU119" i="9"/>
  <c r="GPT119" i="9"/>
  <c r="GPS119" i="9"/>
  <c r="GPR119" i="9"/>
  <c r="GPQ119" i="9"/>
  <c r="GPP119" i="9"/>
  <c r="GPO119" i="9"/>
  <c r="GPN119" i="9"/>
  <c r="GPM119" i="9"/>
  <c r="GPL119" i="9"/>
  <c r="GPK119" i="9"/>
  <c r="GPJ119" i="9"/>
  <c r="GPI119" i="9"/>
  <c r="GPH119" i="9"/>
  <c r="GPG119" i="9"/>
  <c r="GPF119" i="9"/>
  <c r="GPE119" i="9"/>
  <c r="GPD119" i="9"/>
  <c r="GPC119" i="9"/>
  <c r="GPB119" i="9"/>
  <c r="GPA119" i="9"/>
  <c r="GOZ119" i="9"/>
  <c r="GOY119" i="9"/>
  <c r="GOX119" i="9"/>
  <c r="GOW119" i="9"/>
  <c r="GOV119" i="9"/>
  <c r="GOU119" i="9"/>
  <c r="GOT119" i="9"/>
  <c r="GOS119" i="9"/>
  <c r="GOR119" i="9"/>
  <c r="GOQ119" i="9"/>
  <c r="GOP119" i="9"/>
  <c r="GOO119" i="9"/>
  <c r="GON119" i="9"/>
  <c r="GOM119" i="9"/>
  <c r="GOL119" i="9"/>
  <c r="GOK119" i="9"/>
  <c r="GOJ119" i="9"/>
  <c r="GOI119" i="9"/>
  <c r="GOH119" i="9"/>
  <c r="GOG119" i="9"/>
  <c r="GOF119" i="9"/>
  <c r="GOE119" i="9"/>
  <c r="GOD119" i="9"/>
  <c r="GOC119" i="9"/>
  <c r="GOB119" i="9"/>
  <c r="GOA119" i="9"/>
  <c r="GNZ119" i="9"/>
  <c r="GNY119" i="9"/>
  <c r="GNX119" i="9"/>
  <c r="GNW119" i="9"/>
  <c r="GNV119" i="9"/>
  <c r="GNU119" i="9"/>
  <c r="GNT119" i="9"/>
  <c r="GNS119" i="9"/>
  <c r="GNR119" i="9"/>
  <c r="GNQ119" i="9"/>
  <c r="GNP119" i="9"/>
  <c r="GNO119" i="9"/>
  <c r="GNN119" i="9"/>
  <c r="GNM119" i="9"/>
  <c r="GNL119" i="9"/>
  <c r="GNK119" i="9"/>
  <c r="GNJ119" i="9"/>
  <c r="GNI119" i="9"/>
  <c r="GNH119" i="9"/>
  <c r="GNG119" i="9"/>
  <c r="GNF119" i="9"/>
  <c r="GNE119" i="9"/>
  <c r="GND119" i="9"/>
  <c r="GNC119" i="9"/>
  <c r="GNB119" i="9"/>
  <c r="GNA119" i="9"/>
  <c r="GMZ119" i="9"/>
  <c r="GMY119" i="9"/>
  <c r="GMX119" i="9"/>
  <c r="GMW119" i="9"/>
  <c r="GMV119" i="9"/>
  <c r="GMU119" i="9"/>
  <c r="GMT119" i="9"/>
  <c r="GMS119" i="9"/>
  <c r="GMR119" i="9"/>
  <c r="GMQ119" i="9"/>
  <c r="GMP119" i="9"/>
  <c r="GMO119" i="9"/>
  <c r="GMN119" i="9"/>
  <c r="GMM119" i="9"/>
  <c r="GML119" i="9"/>
  <c r="GMK119" i="9"/>
  <c r="GMJ119" i="9"/>
  <c r="GMI119" i="9"/>
  <c r="GMH119" i="9"/>
  <c r="GMG119" i="9"/>
  <c r="GMF119" i="9"/>
  <c r="GME119" i="9"/>
  <c r="GMD119" i="9"/>
  <c r="GMC119" i="9"/>
  <c r="GMB119" i="9"/>
  <c r="GMA119" i="9"/>
  <c r="GLZ119" i="9"/>
  <c r="GLY119" i="9"/>
  <c r="GLX119" i="9"/>
  <c r="GLW119" i="9"/>
  <c r="GLV119" i="9"/>
  <c r="GLU119" i="9"/>
  <c r="GLT119" i="9"/>
  <c r="GLS119" i="9"/>
  <c r="GLR119" i="9"/>
  <c r="GLQ119" i="9"/>
  <c r="GLP119" i="9"/>
  <c r="GLO119" i="9"/>
  <c r="GLN119" i="9"/>
  <c r="GLM119" i="9"/>
  <c r="GLL119" i="9"/>
  <c r="GLK119" i="9"/>
  <c r="GLJ119" i="9"/>
  <c r="GLI119" i="9"/>
  <c r="GLH119" i="9"/>
  <c r="GLG119" i="9"/>
  <c r="GLF119" i="9"/>
  <c r="GLE119" i="9"/>
  <c r="GLD119" i="9"/>
  <c r="GLC119" i="9"/>
  <c r="GLB119" i="9"/>
  <c r="GLA119" i="9"/>
  <c r="GKZ119" i="9"/>
  <c r="GKY119" i="9"/>
  <c r="GKX119" i="9"/>
  <c r="GKW119" i="9"/>
  <c r="GKV119" i="9"/>
  <c r="GKU119" i="9"/>
  <c r="GKT119" i="9"/>
  <c r="GKS119" i="9"/>
  <c r="GKR119" i="9"/>
  <c r="GKQ119" i="9"/>
  <c r="GKP119" i="9"/>
  <c r="GKO119" i="9"/>
  <c r="GKN119" i="9"/>
  <c r="GKM119" i="9"/>
  <c r="GKL119" i="9"/>
  <c r="GKK119" i="9"/>
  <c r="GKJ119" i="9"/>
  <c r="GKI119" i="9"/>
  <c r="GKH119" i="9"/>
  <c r="GKG119" i="9"/>
  <c r="GKF119" i="9"/>
  <c r="GKE119" i="9"/>
  <c r="GKD119" i="9"/>
  <c r="GKC119" i="9"/>
  <c r="GKB119" i="9"/>
  <c r="GKA119" i="9"/>
  <c r="GJZ119" i="9"/>
  <c r="GJY119" i="9"/>
  <c r="GJX119" i="9"/>
  <c r="GJW119" i="9"/>
  <c r="GJV119" i="9"/>
  <c r="GJU119" i="9"/>
  <c r="GJT119" i="9"/>
  <c r="GJS119" i="9"/>
  <c r="GJR119" i="9"/>
  <c r="GJQ119" i="9"/>
  <c r="GJP119" i="9"/>
  <c r="GJO119" i="9"/>
  <c r="GJN119" i="9"/>
  <c r="GJM119" i="9"/>
  <c r="GJL119" i="9"/>
  <c r="GJK119" i="9"/>
  <c r="GJJ119" i="9"/>
  <c r="GJI119" i="9"/>
  <c r="GJH119" i="9"/>
  <c r="GJG119" i="9"/>
  <c r="GJF119" i="9"/>
  <c r="GJE119" i="9"/>
  <c r="GJD119" i="9"/>
  <c r="GJC119" i="9"/>
  <c r="GJB119" i="9"/>
  <c r="GJA119" i="9"/>
  <c r="GIZ119" i="9"/>
  <c r="GIY119" i="9"/>
  <c r="GIX119" i="9"/>
  <c r="GIW119" i="9"/>
  <c r="GIV119" i="9"/>
  <c r="GIU119" i="9"/>
  <c r="GIT119" i="9"/>
  <c r="GIS119" i="9"/>
  <c r="GIR119" i="9"/>
  <c r="GIQ119" i="9"/>
  <c r="GIP119" i="9"/>
  <c r="GIO119" i="9"/>
  <c r="GIN119" i="9"/>
  <c r="GIM119" i="9"/>
  <c r="GIL119" i="9"/>
  <c r="GIK119" i="9"/>
  <c r="GIJ119" i="9"/>
  <c r="GII119" i="9"/>
  <c r="GIH119" i="9"/>
  <c r="GIG119" i="9"/>
  <c r="GIF119" i="9"/>
  <c r="GIE119" i="9"/>
  <c r="GID119" i="9"/>
  <c r="GIC119" i="9"/>
  <c r="GIB119" i="9"/>
  <c r="GIA119" i="9"/>
  <c r="GHZ119" i="9"/>
  <c r="GHY119" i="9"/>
  <c r="GHX119" i="9"/>
  <c r="GHW119" i="9"/>
  <c r="GHV119" i="9"/>
  <c r="GHU119" i="9"/>
  <c r="GHT119" i="9"/>
  <c r="GHS119" i="9"/>
  <c r="GHR119" i="9"/>
  <c r="GHQ119" i="9"/>
  <c r="GHP119" i="9"/>
  <c r="GHO119" i="9"/>
  <c r="GHN119" i="9"/>
  <c r="GHM119" i="9"/>
  <c r="GHL119" i="9"/>
  <c r="GHK119" i="9"/>
  <c r="GHJ119" i="9"/>
  <c r="GHI119" i="9"/>
  <c r="GHH119" i="9"/>
  <c r="GHG119" i="9"/>
  <c r="GHF119" i="9"/>
  <c r="GHE119" i="9"/>
  <c r="GHD119" i="9"/>
  <c r="GHC119" i="9"/>
  <c r="GHB119" i="9"/>
  <c r="GHA119" i="9"/>
  <c r="GGZ119" i="9"/>
  <c r="GGY119" i="9"/>
  <c r="GGX119" i="9"/>
  <c r="GGW119" i="9"/>
  <c r="GGV119" i="9"/>
  <c r="GGU119" i="9"/>
  <c r="GGT119" i="9"/>
  <c r="GGS119" i="9"/>
  <c r="GGR119" i="9"/>
  <c r="GGQ119" i="9"/>
  <c r="GGP119" i="9"/>
  <c r="GGO119" i="9"/>
  <c r="GGN119" i="9"/>
  <c r="GGM119" i="9"/>
  <c r="GGL119" i="9"/>
  <c r="GGK119" i="9"/>
  <c r="GGJ119" i="9"/>
  <c r="GGI119" i="9"/>
  <c r="GGH119" i="9"/>
  <c r="GGG119" i="9"/>
  <c r="GGF119" i="9"/>
  <c r="GGE119" i="9"/>
  <c r="GGD119" i="9"/>
  <c r="GGC119" i="9"/>
  <c r="GGB119" i="9"/>
  <c r="GGA119" i="9"/>
  <c r="GFZ119" i="9"/>
  <c r="GFY119" i="9"/>
  <c r="GFX119" i="9"/>
  <c r="GFW119" i="9"/>
  <c r="GFV119" i="9"/>
  <c r="GFU119" i="9"/>
  <c r="GFT119" i="9"/>
  <c r="GFS119" i="9"/>
  <c r="GFR119" i="9"/>
  <c r="GFQ119" i="9"/>
  <c r="GFP119" i="9"/>
  <c r="GFO119" i="9"/>
  <c r="GFN119" i="9"/>
  <c r="GFM119" i="9"/>
  <c r="GFL119" i="9"/>
  <c r="GFK119" i="9"/>
  <c r="GFJ119" i="9"/>
  <c r="GFI119" i="9"/>
  <c r="GFH119" i="9"/>
  <c r="GFG119" i="9"/>
  <c r="GFF119" i="9"/>
  <c r="GFE119" i="9"/>
  <c r="GFD119" i="9"/>
  <c r="GFC119" i="9"/>
  <c r="GFB119" i="9"/>
  <c r="GFA119" i="9"/>
  <c r="GEZ119" i="9"/>
  <c r="GEY119" i="9"/>
  <c r="GEX119" i="9"/>
  <c r="GEW119" i="9"/>
  <c r="GEV119" i="9"/>
  <c r="GEU119" i="9"/>
  <c r="GET119" i="9"/>
  <c r="GES119" i="9"/>
  <c r="GER119" i="9"/>
  <c r="GEQ119" i="9"/>
  <c r="GEP119" i="9"/>
  <c r="GEO119" i="9"/>
  <c r="GEN119" i="9"/>
  <c r="GEM119" i="9"/>
  <c r="GEL119" i="9"/>
  <c r="GEK119" i="9"/>
  <c r="GEJ119" i="9"/>
  <c r="GEI119" i="9"/>
  <c r="GEH119" i="9"/>
  <c r="GEG119" i="9"/>
  <c r="GEF119" i="9"/>
  <c r="GEE119" i="9"/>
  <c r="GED119" i="9"/>
  <c r="GEC119" i="9"/>
  <c r="GEB119" i="9"/>
  <c r="GEA119" i="9"/>
  <c r="GDZ119" i="9"/>
  <c r="GDY119" i="9"/>
  <c r="GDX119" i="9"/>
  <c r="GDW119" i="9"/>
  <c r="GDV119" i="9"/>
  <c r="GDU119" i="9"/>
  <c r="GDT119" i="9"/>
  <c r="GDS119" i="9"/>
  <c r="GDR119" i="9"/>
  <c r="GDQ119" i="9"/>
  <c r="GDP119" i="9"/>
  <c r="GDO119" i="9"/>
  <c r="GDN119" i="9"/>
  <c r="GDM119" i="9"/>
  <c r="GDL119" i="9"/>
  <c r="GDK119" i="9"/>
  <c r="GDJ119" i="9"/>
  <c r="GDI119" i="9"/>
  <c r="GDH119" i="9"/>
  <c r="GDG119" i="9"/>
  <c r="GDF119" i="9"/>
  <c r="GDE119" i="9"/>
  <c r="GDD119" i="9"/>
  <c r="GDC119" i="9"/>
  <c r="GDB119" i="9"/>
  <c r="GDA119" i="9"/>
  <c r="GCZ119" i="9"/>
  <c r="GCY119" i="9"/>
  <c r="GCX119" i="9"/>
  <c r="GCW119" i="9"/>
  <c r="GCV119" i="9"/>
  <c r="GCU119" i="9"/>
  <c r="GCT119" i="9"/>
  <c r="GCS119" i="9"/>
  <c r="GCR119" i="9"/>
  <c r="GCQ119" i="9"/>
  <c r="GCP119" i="9"/>
  <c r="GCO119" i="9"/>
  <c r="GCN119" i="9"/>
  <c r="GCM119" i="9"/>
  <c r="GCL119" i="9"/>
  <c r="GCK119" i="9"/>
  <c r="GCJ119" i="9"/>
  <c r="GCI119" i="9"/>
  <c r="GCH119" i="9"/>
  <c r="GCG119" i="9"/>
  <c r="GCF119" i="9"/>
  <c r="GCE119" i="9"/>
  <c r="GCD119" i="9"/>
  <c r="GCC119" i="9"/>
  <c r="GCB119" i="9"/>
  <c r="GCA119" i="9"/>
  <c r="GBZ119" i="9"/>
  <c r="GBY119" i="9"/>
  <c r="GBX119" i="9"/>
  <c r="GBW119" i="9"/>
  <c r="GBV119" i="9"/>
  <c r="GBU119" i="9"/>
  <c r="GBT119" i="9"/>
  <c r="GBS119" i="9"/>
  <c r="GBR119" i="9"/>
  <c r="GBQ119" i="9"/>
  <c r="GBP119" i="9"/>
  <c r="GBO119" i="9"/>
  <c r="GBN119" i="9"/>
  <c r="GBM119" i="9"/>
  <c r="GBL119" i="9"/>
  <c r="GBK119" i="9"/>
  <c r="GBJ119" i="9"/>
  <c r="GBI119" i="9"/>
  <c r="GBH119" i="9"/>
  <c r="GBG119" i="9"/>
  <c r="GBF119" i="9"/>
  <c r="GBE119" i="9"/>
  <c r="GBD119" i="9"/>
  <c r="GBC119" i="9"/>
  <c r="GBB119" i="9"/>
  <c r="GBA119" i="9"/>
  <c r="GAZ119" i="9"/>
  <c r="GAY119" i="9"/>
  <c r="GAX119" i="9"/>
  <c r="GAW119" i="9"/>
  <c r="GAV119" i="9"/>
  <c r="GAU119" i="9"/>
  <c r="GAT119" i="9"/>
  <c r="GAS119" i="9"/>
  <c r="GAR119" i="9"/>
  <c r="GAQ119" i="9"/>
  <c r="GAP119" i="9"/>
  <c r="GAO119" i="9"/>
  <c r="GAN119" i="9"/>
  <c r="GAM119" i="9"/>
  <c r="GAL119" i="9"/>
  <c r="GAK119" i="9"/>
  <c r="GAJ119" i="9"/>
  <c r="GAI119" i="9"/>
  <c r="GAH119" i="9"/>
  <c r="GAG119" i="9"/>
  <c r="GAF119" i="9"/>
  <c r="GAE119" i="9"/>
  <c r="GAD119" i="9"/>
  <c r="GAC119" i="9"/>
  <c r="GAB119" i="9"/>
  <c r="GAA119" i="9"/>
  <c r="FZZ119" i="9"/>
  <c r="FZY119" i="9"/>
  <c r="FZX119" i="9"/>
  <c r="FZW119" i="9"/>
  <c r="FZV119" i="9"/>
  <c r="FZU119" i="9"/>
  <c r="FZT119" i="9"/>
  <c r="FZS119" i="9"/>
  <c r="FZR119" i="9"/>
  <c r="FZQ119" i="9"/>
  <c r="FZP119" i="9"/>
  <c r="FZO119" i="9"/>
  <c r="FZN119" i="9"/>
  <c r="FZM119" i="9"/>
  <c r="FZL119" i="9"/>
  <c r="FZK119" i="9"/>
  <c r="FZJ119" i="9"/>
  <c r="FZI119" i="9"/>
  <c r="FZH119" i="9"/>
  <c r="FZG119" i="9"/>
  <c r="FZF119" i="9"/>
  <c r="FZE119" i="9"/>
  <c r="FZD119" i="9"/>
  <c r="FZC119" i="9"/>
  <c r="FZB119" i="9"/>
  <c r="FZA119" i="9"/>
  <c r="FYZ119" i="9"/>
  <c r="FYY119" i="9"/>
  <c r="FYX119" i="9"/>
  <c r="FYW119" i="9"/>
  <c r="FYV119" i="9"/>
  <c r="FYU119" i="9"/>
  <c r="FYT119" i="9"/>
  <c r="FYS119" i="9"/>
  <c r="FYR119" i="9"/>
  <c r="FYQ119" i="9"/>
  <c r="FYP119" i="9"/>
  <c r="FYO119" i="9"/>
  <c r="FYN119" i="9"/>
  <c r="FYM119" i="9"/>
  <c r="FYL119" i="9"/>
  <c r="FYK119" i="9"/>
  <c r="FYJ119" i="9"/>
  <c r="FYI119" i="9"/>
  <c r="FYH119" i="9"/>
  <c r="FYG119" i="9"/>
  <c r="FYF119" i="9"/>
  <c r="FYE119" i="9"/>
  <c r="FYD119" i="9"/>
  <c r="FYC119" i="9"/>
  <c r="FYB119" i="9"/>
  <c r="FYA119" i="9"/>
  <c r="FXZ119" i="9"/>
  <c r="FXY119" i="9"/>
  <c r="FXX119" i="9"/>
  <c r="FXW119" i="9"/>
  <c r="FXV119" i="9"/>
  <c r="FXU119" i="9"/>
  <c r="FXT119" i="9"/>
  <c r="FXS119" i="9"/>
  <c r="FXR119" i="9"/>
  <c r="FXQ119" i="9"/>
  <c r="FXP119" i="9"/>
  <c r="FXO119" i="9"/>
  <c r="FXN119" i="9"/>
  <c r="FXM119" i="9"/>
  <c r="FXL119" i="9"/>
  <c r="FXK119" i="9"/>
  <c r="FXJ119" i="9"/>
  <c r="FXI119" i="9"/>
  <c r="FXH119" i="9"/>
  <c r="FXG119" i="9"/>
  <c r="FXF119" i="9"/>
  <c r="FXE119" i="9"/>
  <c r="FXD119" i="9"/>
  <c r="FXC119" i="9"/>
  <c r="FXB119" i="9"/>
  <c r="FXA119" i="9"/>
  <c r="FWZ119" i="9"/>
  <c r="FWY119" i="9"/>
  <c r="FWX119" i="9"/>
  <c r="FWW119" i="9"/>
  <c r="FWV119" i="9"/>
  <c r="FWU119" i="9"/>
  <c r="FWT119" i="9"/>
  <c r="FWS119" i="9"/>
  <c r="FWR119" i="9"/>
  <c r="FWQ119" i="9"/>
  <c r="FWP119" i="9"/>
  <c r="FWO119" i="9"/>
  <c r="FWN119" i="9"/>
  <c r="FWM119" i="9"/>
  <c r="FWL119" i="9"/>
  <c r="FWK119" i="9"/>
  <c r="FWJ119" i="9"/>
  <c r="FWI119" i="9"/>
  <c r="FWH119" i="9"/>
  <c r="FWG119" i="9"/>
  <c r="FWF119" i="9"/>
  <c r="FWE119" i="9"/>
  <c r="FWD119" i="9"/>
  <c r="FWC119" i="9"/>
  <c r="FWB119" i="9"/>
  <c r="FWA119" i="9"/>
  <c r="FVZ119" i="9"/>
  <c r="FVY119" i="9"/>
  <c r="FVX119" i="9"/>
  <c r="FVW119" i="9"/>
  <c r="FVV119" i="9"/>
  <c r="FVU119" i="9"/>
  <c r="FVT119" i="9"/>
  <c r="FVS119" i="9"/>
  <c r="FVR119" i="9"/>
  <c r="FVQ119" i="9"/>
  <c r="FVP119" i="9"/>
  <c r="FVO119" i="9"/>
  <c r="FVN119" i="9"/>
  <c r="FVM119" i="9"/>
  <c r="FVL119" i="9"/>
  <c r="FVK119" i="9"/>
  <c r="FVJ119" i="9"/>
  <c r="FVI119" i="9"/>
  <c r="FVH119" i="9"/>
  <c r="FVG119" i="9"/>
  <c r="FVF119" i="9"/>
  <c r="FVE119" i="9"/>
  <c r="FVD119" i="9"/>
  <c r="FVC119" i="9"/>
  <c r="FVB119" i="9"/>
  <c r="FVA119" i="9"/>
  <c r="FUZ119" i="9"/>
  <c r="FUY119" i="9"/>
  <c r="FUX119" i="9"/>
  <c r="FUW119" i="9"/>
  <c r="FUV119" i="9"/>
  <c r="FUU119" i="9"/>
  <c r="FUT119" i="9"/>
  <c r="FUS119" i="9"/>
  <c r="FUR119" i="9"/>
  <c r="FUQ119" i="9"/>
  <c r="FUP119" i="9"/>
  <c r="FUO119" i="9"/>
  <c r="FUN119" i="9"/>
  <c r="FUM119" i="9"/>
  <c r="FUL119" i="9"/>
  <c r="FUK119" i="9"/>
  <c r="FUJ119" i="9"/>
  <c r="FUI119" i="9"/>
  <c r="FUH119" i="9"/>
  <c r="FUG119" i="9"/>
  <c r="FUF119" i="9"/>
  <c r="FUE119" i="9"/>
  <c r="FUD119" i="9"/>
  <c r="FUC119" i="9"/>
  <c r="FUB119" i="9"/>
  <c r="FUA119" i="9"/>
  <c r="FTZ119" i="9"/>
  <c r="FTY119" i="9"/>
  <c r="FTX119" i="9"/>
  <c r="FTW119" i="9"/>
  <c r="FTV119" i="9"/>
  <c r="FTU119" i="9"/>
  <c r="FTT119" i="9"/>
  <c r="FTS119" i="9"/>
  <c r="FTR119" i="9"/>
  <c r="FTQ119" i="9"/>
  <c r="FTP119" i="9"/>
  <c r="FTO119" i="9"/>
  <c r="FTN119" i="9"/>
  <c r="FTM119" i="9"/>
  <c r="FTL119" i="9"/>
  <c r="FTK119" i="9"/>
  <c r="FTJ119" i="9"/>
  <c r="FTI119" i="9"/>
  <c r="FTH119" i="9"/>
  <c r="FTG119" i="9"/>
  <c r="FTF119" i="9"/>
  <c r="FTE119" i="9"/>
  <c r="FTD119" i="9"/>
  <c r="FTC119" i="9"/>
  <c r="FTB119" i="9"/>
  <c r="FTA119" i="9"/>
  <c r="FSZ119" i="9"/>
  <c r="FSY119" i="9"/>
  <c r="FSX119" i="9"/>
  <c r="FSW119" i="9"/>
  <c r="FSV119" i="9"/>
  <c r="FSU119" i="9"/>
  <c r="FST119" i="9"/>
  <c r="FSS119" i="9"/>
  <c r="FSR119" i="9"/>
  <c r="FSQ119" i="9"/>
  <c r="FSP119" i="9"/>
  <c r="FSO119" i="9"/>
  <c r="FSN119" i="9"/>
  <c r="FSM119" i="9"/>
  <c r="FSL119" i="9"/>
  <c r="FSK119" i="9"/>
  <c r="FSJ119" i="9"/>
  <c r="FSI119" i="9"/>
  <c r="FSH119" i="9"/>
  <c r="FSG119" i="9"/>
  <c r="FSF119" i="9"/>
  <c r="FSE119" i="9"/>
  <c r="FSD119" i="9"/>
  <c r="FSC119" i="9"/>
  <c r="FSB119" i="9"/>
  <c r="FSA119" i="9"/>
  <c r="FRZ119" i="9"/>
  <c r="FRY119" i="9"/>
  <c r="FRX119" i="9"/>
  <c r="FRW119" i="9"/>
  <c r="FRV119" i="9"/>
  <c r="FRU119" i="9"/>
  <c r="FRT119" i="9"/>
  <c r="FRS119" i="9"/>
  <c r="FRR119" i="9"/>
  <c r="FRQ119" i="9"/>
  <c r="FRP119" i="9"/>
  <c r="FRO119" i="9"/>
  <c r="FRN119" i="9"/>
  <c r="FRM119" i="9"/>
  <c r="FRL119" i="9"/>
  <c r="FRK119" i="9"/>
  <c r="FRJ119" i="9"/>
  <c r="FRI119" i="9"/>
  <c r="FRH119" i="9"/>
  <c r="FRG119" i="9"/>
  <c r="FRF119" i="9"/>
  <c r="FRE119" i="9"/>
  <c r="FRD119" i="9"/>
  <c r="FRC119" i="9"/>
  <c r="FRB119" i="9"/>
  <c r="FRA119" i="9"/>
  <c r="FQZ119" i="9"/>
  <c r="FQY119" i="9"/>
  <c r="FQX119" i="9"/>
  <c r="FQW119" i="9"/>
  <c r="FQV119" i="9"/>
  <c r="FQU119" i="9"/>
  <c r="FQT119" i="9"/>
  <c r="FQS119" i="9"/>
  <c r="FQR119" i="9"/>
  <c r="FQQ119" i="9"/>
  <c r="FQP119" i="9"/>
  <c r="FQO119" i="9"/>
  <c r="FQN119" i="9"/>
  <c r="FQM119" i="9"/>
  <c r="FQL119" i="9"/>
  <c r="FQK119" i="9"/>
  <c r="FQJ119" i="9"/>
  <c r="FQI119" i="9"/>
  <c r="FQH119" i="9"/>
  <c r="FQG119" i="9"/>
  <c r="FQF119" i="9"/>
  <c r="FQE119" i="9"/>
  <c r="FQD119" i="9"/>
  <c r="FQC119" i="9"/>
  <c r="FQB119" i="9"/>
  <c r="FQA119" i="9"/>
  <c r="FPZ119" i="9"/>
  <c r="FPY119" i="9"/>
  <c r="FPX119" i="9"/>
  <c r="FPW119" i="9"/>
  <c r="FPV119" i="9"/>
  <c r="FPU119" i="9"/>
  <c r="FPT119" i="9"/>
  <c r="FPS119" i="9"/>
  <c r="FPR119" i="9"/>
  <c r="FPQ119" i="9"/>
  <c r="FPP119" i="9"/>
  <c r="FPO119" i="9"/>
  <c r="FPN119" i="9"/>
  <c r="FPM119" i="9"/>
  <c r="FPL119" i="9"/>
  <c r="FPK119" i="9"/>
  <c r="FPJ119" i="9"/>
  <c r="FPI119" i="9"/>
  <c r="FPH119" i="9"/>
  <c r="FPG119" i="9"/>
  <c r="FPF119" i="9"/>
  <c r="FPE119" i="9"/>
  <c r="FPD119" i="9"/>
  <c r="FPC119" i="9"/>
  <c r="FPB119" i="9"/>
  <c r="FPA119" i="9"/>
  <c r="FOZ119" i="9"/>
  <c r="FOY119" i="9"/>
  <c r="FOX119" i="9"/>
  <c r="FOW119" i="9"/>
  <c r="FOV119" i="9"/>
  <c r="FOU119" i="9"/>
  <c r="FOT119" i="9"/>
  <c r="FOS119" i="9"/>
  <c r="FOR119" i="9"/>
  <c r="FOQ119" i="9"/>
  <c r="FOP119" i="9"/>
  <c r="FOO119" i="9"/>
  <c r="FON119" i="9"/>
  <c r="FOM119" i="9"/>
  <c r="FOL119" i="9"/>
  <c r="FOK119" i="9"/>
  <c r="FOJ119" i="9"/>
  <c r="FOI119" i="9"/>
  <c r="FOH119" i="9"/>
  <c r="FOG119" i="9"/>
  <c r="FOF119" i="9"/>
  <c r="FOE119" i="9"/>
  <c r="FOD119" i="9"/>
  <c r="FOC119" i="9"/>
  <c r="FOB119" i="9"/>
  <c r="FOA119" i="9"/>
  <c r="FNZ119" i="9"/>
  <c r="FNY119" i="9"/>
  <c r="FNX119" i="9"/>
  <c r="FNW119" i="9"/>
  <c r="FNV119" i="9"/>
  <c r="FNU119" i="9"/>
  <c r="FNT119" i="9"/>
  <c r="FNS119" i="9"/>
  <c r="FNR119" i="9"/>
  <c r="FNQ119" i="9"/>
  <c r="FNP119" i="9"/>
  <c r="FNO119" i="9"/>
  <c r="FNN119" i="9"/>
  <c r="FNM119" i="9"/>
  <c r="FNL119" i="9"/>
  <c r="FNK119" i="9"/>
  <c r="FNJ119" i="9"/>
  <c r="FNI119" i="9"/>
  <c r="FNH119" i="9"/>
  <c r="FNG119" i="9"/>
  <c r="FNF119" i="9"/>
  <c r="FNE119" i="9"/>
  <c r="FND119" i="9"/>
  <c r="FNC119" i="9"/>
  <c r="FNB119" i="9"/>
  <c r="FNA119" i="9"/>
  <c r="FMZ119" i="9"/>
  <c r="FMY119" i="9"/>
  <c r="FMX119" i="9"/>
  <c r="FMW119" i="9"/>
  <c r="FMV119" i="9"/>
  <c r="FMU119" i="9"/>
  <c r="FMT119" i="9"/>
  <c r="FMS119" i="9"/>
  <c r="FMR119" i="9"/>
  <c r="FMQ119" i="9"/>
  <c r="FMP119" i="9"/>
  <c r="FMO119" i="9"/>
  <c r="FMN119" i="9"/>
  <c r="FMM119" i="9"/>
  <c r="FML119" i="9"/>
  <c r="FMK119" i="9"/>
  <c r="FMJ119" i="9"/>
  <c r="FMI119" i="9"/>
  <c r="FMH119" i="9"/>
  <c r="FMG119" i="9"/>
  <c r="FMF119" i="9"/>
  <c r="FME119" i="9"/>
  <c r="FMD119" i="9"/>
  <c r="FMC119" i="9"/>
  <c r="FMB119" i="9"/>
  <c r="FMA119" i="9"/>
  <c r="FLZ119" i="9"/>
  <c r="FLY119" i="9"/>
  <c r="FLX119" i="9"/>
  <c r="FLW119" i="9"/>
  <c r="FLV119" i="9"/>
  <c r="FLU119" i="9"/>
  <c r="FLT119" i="9"/>
  <c r="FLS119" i="9"/>
  <c r="FLR119" i="9"/>
  <c r="FLQ119" i="9"/>
  <c r="FLP119" i="9"/>
  <c r="FLO119" i="9"/>
  <c r="FLN119" i="9"/>
  <c r="FLM119" i="9"/>
  <c r="FLL119" i="9"/>
  <c r="FLK119" i="9"/>
  <c r="FLJ119" i="9"/>
  <c r="FLI119" i="9"/>
  <c r="FLH119" i="9"/>
  <c r="FLG119" i="9"/>
  <c r="FLF119" i="9"/>
  <c r="FLE119" i="9"/>
  <c r="FLD119" i="9"/>
  <c r="FLC119" i="9"/>
  <c r="FLB119" i="9"/>
  <c r="FLA119" i="9"/>
  <c r="FKZ119" i="9"/>
  <c r="FKY119" i="9"/>
  <c r="FKX119" i="9"/>
  <c r="FKW119" i="9"/>
  <c r="FKV119" i="9"/>
  <c r="FKU119" i="9"/>
  <c r="FKT119" i="9"/>
  <c r="FKS119" i="9"/>
  <c r="FKR119" i="9"/>
  <c r="FKQ119" i="9"/>
  <c r="FKP119" i="9"/>
  <c r="FKO119" i="9"/>
  <c r="FKN119" i="9"/>
  <c r="FKM119" i="9"/>
  <c r="FKL119" i="9"/>
  <c r="FKK119" i="9"/>
  <c r="FKJ119" i="9"/>
  <c r="FKI119" i="9"/>
  <c r="FKH119" i="9"/>
  <c r="FKG119" i="9"/>
  <c r="FKF119" i="9"/>
  <c r="FKE119" i="9"/>
  <c r="FKD119" i="9"/>
  <c r="FKC119" i="9"/>
  <c r="FKB119" i="9"/>
  <c r="FKA119" i="9"/>
  <c r="FJZ119" i="9"/>
  <c r="FJY119" i="9"/>
  <c r="FJX119" i="9"/>
  <c r="FJW119" i="9"/>
  <c r="FJV119" i="9"/>
  <c r="FJU119" i="9"/>
  <c r="FJT119" i="9"/>
  <c r="FJS119" i="9"/>
  <c r="FJR119" i="9"/>
  <c r="FJQ119" i="9"/>
  <c r="FJP119" i="9"/>
  <c r="FJO119" i="9"/>
  <c r="FJN119" i="9"/>
  <c r="FJM119" i="9"/>
  <c r="FJL119" i="9"/>
  <c r="FJK119" i="9"/>
  <c r="FJJ119" i="9"/>
  <c r="FJI119" i="9"/>
  <c r="FJH119" i="9"/>
  <c r="FJG119" i="9"/>
  <c r="FJF119" i="9"/>
  <c r="FJE119" i="9"/>
  <c r="FJD119" i="9"/>
  <c r="FJC119" i="9"/>
  <c r="FJB119" i="9"/>
  <c r="FJA119" i="9"/>
  <c r="FIZ119" i="9"/>
  <c r="FIY119" i="9"/>
  <c r="FIX119" i="9"/>
  <c r="FIW119" i="9"/>
  <c r="FIV119" i="9"/>
  <c r="FIU119" i="9"/>
  <c r="FIT119" i="9"/>
  <c r="FIS119" i="9"/>
  <c r="FIR119" i="9"/>
  <c r="FIQ119" i="9"/>
  <c r="FIP119" i="9"/>
  <c r="FIO119" i="9"/>
  <c r="FIN119" i="9"/>
  <c r="FIM119" i="9"/>
  <c r="FIL119" i="9"/>
  <c r="FIK119" i="9"/>
  <c r="FIJ119" i="9"/>
  <c r="FII119" i="9"/>
  <c r="FIH119" i="9"/>
  <c r="FIG119" i="9"/>
  <c r="FIF119" i="9"/>
  <c r="FIE119" i="9"/>
  <c r="FID119" i="9"/>
  <c r="FIC119" i="9"/>
  <c r="FIB119" i="9"/>
  <c r="FIA119" i="9"/>
  <c r="FHZ119" i="9"/>
  <c r="FHY119" i="9"/>
  <c r="FHX119" i="9"/>
  <c r="FHW119" i="9"/>
  <c r="FHV119" i="9"/>
  <c r="FHU119" i="9"/>
  <c r="FHT119" i="9"/>
  <c r="FHS119" i="9"/>
  <c r="FHR119" i="9"/>
  <c r="FHQ119" i="9"/>
  <c r="FHP119" i="9"/>
  <c r="FHO119" i="9"/>
  <c r="FHN119" i="9"/>
  <c r="FHM119" i="9"/>
  <c r="FHL119" i="9"/>
  <c r="FHK119" i="9"/>
  <c r="FHJ119" i="9"/>
  <c r="FHI119" i="9"/>
  <c r="FHH119" i="9"/>
  <c r="FHG119" i="9"/>
  <c r="FHF119" i="9"/>
  <c r="FHE119" i="9"/>
  <c r="FHD119" i="9"/>
  <c r="FHC119" i="9"/>
  <c r="FHB119" i="9"/>
  <c r="FHA119" i="9"/>
  <c r="FGZ119" i="9"/>
  <c r="FGY119" i="9"/>
  <c r="FGX119" i="9"/>
  <c r="FGW119" i="9"/>
  <c r="FGV119" i="9"/>
  <c r="FGU119" i="9"/>
  <c r="FGT119" i="9"/>
  <c r="FGS119" i="9"/>
  <c r="FGR119" i="9"/>
  <c r="FGQ119" i="9"/>
  <c r="FGP119" i="9"/>
  <c r="FGO119" i="9"/>
  <c r="FGN119" i="9"/>
  <c r="FGM119" i="9"/>
  <c r="FGL119" i="9"/>
  <c r="FGK119" i="9"/>
  <c r="FGJ119" i="9"/>
  <c r="FGI119" i="9"/>
  <c r="FGH119" i="9"/>
  <c r="FGG119" i="9"/>
  <c r="FGF119" i="9"/>
  <c r="FGE119" i="9"/>
  <c r="FGD119" i="9"/>
  <c r="FGC119" i="9"/>
  <c r="FGB119" i="9"/>
  <c r="FGA119" i="9"/>
  <c r="FFZ119" i="9"/>
  <c r="FFY119" i="9"/>
  <c r="FFX119" i="9"/>
  <c r="FFW119" i="9"/>
  <c r="FFV119" i="9"/>
  <c r="FFU119" i="9"/>
  <c r="FFT119" i="9"/>
  <c r="FFS119" i="9"/>
  <c r="FFR119" i="9"/>
  <c r="FFQ119" i="9"/>
  <c r="FFP119" i="9"/>
  <c r="FFO119" i="9"/>
  <c r="FFN119" i="9"/>
  <c r="FFM119" i="9"/>
  <c r="FFL119" i="9"/>
  <c r="FFK119" i="9"/>
  <c r="FFJ119" i="9"/>
  <c r="FFI119" i="9"/>
  <c r="FFH119" i="9"/>
  <c r="FFG119" i="9"/>
  <c r="FFF119" i="9"/>
  <c r="FFE119" i="9"/>
  <c r="FFD119" i="9"/>
  <c r="FFC119" i="9"/>
  <c r="FFB119" i="9"/>
  <c r="FFA119" i="9"/>
  <c r="FEZ119" i="9"/>
  <c r="FEY119" i="9"/>
  <c r="FEX119" i="9"/>
  <c r="FEW119" i="9"/>
  <c r="FEV119" i="9"/>
  <c r="FEU119" i="9"/>
  <c r="FET119" i="9"/>
  <c r="FES119" i="9"/>
  <c r="FER119" i="9"/>
  <c r="FEQ119" i="9"/>
  <c r="FEP119" i="9"/>
  <c r="FEO119" i="9"/>
  <c r="FEN119" i="9"/>
  <c r="FEM119" i="9"/>
  <c r="FEL119" i="9"/>
  <c r="FEK119" i="9"/>
  <c r="FEJ119" i="9"/>
  <c r="FEI119" i="9"/>
  <c r="FEH119" i="9"/>
  <c r="FEG119" i="9"/>
  <c r="FEF119" i="9"/>
  <c r="FEE119" i="9"/>
  <c r="FED119" i="9"/>
  <c r="FEC119" i="9"/>
  <c r="FEB119" i="9"/>
  <c r="FEA119" i="9"/>
  <c r="FDZ119" i="9"/>
  <c r="FDY119" i="9"/>
  <c r="FDX119" i="9"/>
  <c r="FDW119" i="9"/>
  <c r="FDV119" i="9"/>
  <c r="FDU119" i="9"/>
  <c r="FDT119" i="9"/>
  <c r="FDS119" i="9"/>
  <c r="FDR119" i="9"/>
  <c r="FDQ119" i="9"/>
  <c r="FDP119" i="9"/>
  <c r="FDO119" i="9"/>
  <c r="FDN119" i="9"/>
  <c r="FDM119" i="9"/>
  <c r="FDL119" i="9"/>
  <c r="FDK119" i="9"/>
  <c r="FDJ119" i="9"/>
  <c r="FDI119" i="9"/>
  <c r="FDH119" i="9"/>
  <c r="FDG119" i="9"/>
  <c r="FDF119" i="9"/>
  <c r="FDE119" i="9"/>
  <c r="FDD119" i="9"/>
  <c r="FDC119" i="9"/>
  <c r="FDB119" i="9"/>
  <c r="FDA119" i="9"/>
  <c r="FCZ119" i="9"/>
  <c r="FCY119" i="9"/>
  <c r="FCX119" i="9"/>
  <c r="FCW119" i="9"/>
  <c r="FCV119" i="9"/>
  <c r="FCU119" i="9"/>
  <c r="FCT119" i="9"/>
  <c r="FCS119" i="9"/>
  <c r="FCR119" i="9"/>
  <c r="FCQ119" i="9"/>
  <c r="FCP119" i="9"/>
  <c r="FCO119" i="9"/>
  <c r="FCN119" i="9"/>
  <c r="FCM119" i="9"/>
  <c r="FCL119" i="9"/>
  <c r="FCK119" i="9"/>
  <c r="FCJ119" i="9"/>
  <c r="FCI119" i="9"/>
  <c r="FCH119" i="9"/>
  <c r="FCG119" i="9"/>
  <c r="FCF119" i="9"/>
  <c r="FCE119" i="9"/>
  <c r="FCD119" i="9"/>
  <c r="FCC119" i="9"/>
  <c r="FCB119" i="9"/>
  <c r="FCA119" i="9"/>
  <c r="FBZ119" i="9"/>
  <c r="FBY119" i="9"/>
  <c r="FBX119" i="9"/>
  <c r="FBW119" i="9"/>
  <c r="FBV119" i="9"/>
  <c r="FBU119" i="9"/>
  <c r="FBT119" i="9"/>
  <c r="FBS119" i="9"/>
  <c r="FBR119" i="9"/>
  <c r="FBQ119" i="9"/>
  <c r="FBP119" i="9"/>
  <c r="FBO119" i="9"/>
  <c r="FBN119" i="9"/>
  <c r="FBM119" i="9"/>
  <c r="FBL119" i="9"/>
  <c r="FBK119" i="9"/>
  <c r="FBJ119" i="9"/>
  <c r="FBI119" i="9"/>
  <c r="FBH119" i="9"/>
  <c r="FBG119" i="9"/>
  <c r="FBF119" i="9"/>
  <c r="FBE119" i="9"/>
  <c r="FBD119" i="9"/>
  <c r="FBC119" i="9"/>
  <c r="FBB119" i="9"/>
  <c r="FBA119" i="9"/>
  <c r="FAZ119" i="9"/>
  <c r="FAY119" i="9"/>
  <c r="FAX119" i="9"/>
  <c r="FAW119" i="9"/>
  <c r="FAV119" i="9"/>
  <c r="FAU119" i="9"/>
  <c r="FAT119" i="9"/>
  <c r="FAS119" i="9"/>
  <c r="FAR119" i="9"/>
  <c r="FAQ119" i="9"/>
  <c r="FAP119" i="9"/>
  <c r="FAO119" i="9"/>
  <c r="FAN119" i="9"/>
  <c r="FAM119" i="9"/>
  <c r="FAL119" i="9"/>
  <c r="FAK119" i="9"/>
  <c r="FAJ119" i="9"/>
  <c r="FAI119" i="9"/>
  <c r="FAH119" i="9"/>
  <c r="FAG119" i="9"/>
  <c r="FAF119" i="9"/>
  <c r="FAE119" i="9"/>
  <c r="FAD119" i="9"/>
  <c r="FAC119" i="9"/>
  <c r="FAB119" i="9"/>
  <c r="FAA119" i="9"/>
  <c r="EZZ119" i="9"/>
  <c r="EZY119" i="9"/>
  <c r="EZX119" i="9"/>
  <c r="EZW119" i="9"/>
  <c r="EZV119" i="9"/>
  <c r="EZU119" i="9"/>
  <c r="EZT119" i="9"/>
  <c r="EZS119" i="9"/>
  <c r="EZR119" i="9"/>
  <c r="EZQ119" i="9"/>
  <c r="EZP119" i="9"/>
  <c r="EZO119" i="9"/>
  <c r="EZN119" i="9"/>
  <c r="EZM119" i="9"/>
  <c r="EZL119" i="9"/>
  <c r="EZK119" i="9"/>
  <c r="EZJ119" i="9"/>
  <c r="EZI119" i="9"/>
  <c r="EZH119" i="9"/>
  <c r="EZG119" i="9"/>
  <c r="EZF119" i="9"/>
  <c r="EZE119" i="9"/>
  <c r="EZD119" i="9"/>
  <c r="EZC119" i="9"/>
  <c r="EZB119" i="9"/>
  <c r="EZA119" i="9"/>
  <c r="EYZ119" i="9"/>
  <c r="EYY119" i="9"/>
  <c r="EYX119" i="9"/>
  <c r="EYW119" i="9"/>
  <c r="EYV119" i="9"/>
  <c r="EYU119" i="9"/>
  <c r="EYT119" i="9"/>
  <c r="EYS119" i="9"/>
  <c r="EYR119" i="9"/>
  <c r="EYQ119" i="9"/>
  <c r="EYP119" i="9"/>
  <c r="EYO119" i="9"/>
  <c r="EYN119" i="9"/>
  <c r="EYM119" i="9"/>
  <c r="EYL119" i="9"/>
  <c r="EYK119" i="9"/>
  <c r="EYJ119" i="9"/>
  <c r="EYI119" i="9"/>
  <c r="EYH119" i="9"/>
  <c r="EYG119" i="9"/>
  <c r="EYF119" i="9"/>
  <c r="EYE119" i="9"/>
  <c r="EYD119" i="9"/>
  <c r="EYC119" i="9"/>
  <c r="EYB119" i="9"/>
  <c r="EYA119" i="9"/>
  <c r="EXZ119" i="9"/>
  <c r="EXY119" i="9"/>
  <c r="EXX119" i="9"/>
  <c r="EXW119" i="9"/>
  <c r="EXV119" i="9"/>
  <c r="EXU119" i="9"/>
  <c r="EXT119" i="9"/>
  <c r="EXS119" i="9"/>
  <c r="EXR119" i="9"/>
  <c r="EXQ119" i="9"/>
  <c r="EXP119" i="9"/>
  <c r="EXO119" i="9"/>
  <c r="EXN119" i="9"/>
  <c r="EXM119" i="9"/>
  <c r="EXL119" i="9"/>
  <c r="EXK119" i="9"/>
  <c r="EXJ119" i="9"/>
  <c r="EXI119" i="9"/>
  <c r="EXH119" i="9"/>
  <c r="EXG119" i="9"/>
  <c r="EXF119" i="9"/>
  <c r="EXE119" i="9"/>
  <c r="EXD119" i="9"/>
  <c r="EXC119" i="9"/>
  <c r="EXB119" i="9"/>
  <c r="EXA119" i="9"/>
  <c r="EWZ119" i="9"/>
  <c r="EWY119" i="9"/>
  <c r="EWX119" i="9"/>
  <c r="EWW119" i="9"/>
  <c r="EWV119" i="9"/>
  <c r="EWU119" i="9"/>
  <c r="EWT119" i="9"/>
  <c r="EWS119" i="9"/>
  <c r="EWR119" i="9"/>
  <c r="EWQ119" i="9"/>
  <c r="EWP119" i="9"/>
  <c r="EWO119" i="9"/>
  <c r="EWN119" i="9"/>
  <c r="EWM119" i="9"/>
  <c r="EWL119" i="9"/>
  <c r="EWK119" i="9"/>
  <c r="EWJ119" i="9"/>
  <c r="EWI119" i="9"/>
  <c r="EWH119" i="9"/>
  <c r="EWG119" i="9"/>
  <c r="EWF119" i="9"/>
  <c r="EWE119" i="9"/>
  <c r="EWD119" i="9"/>
  <c r="EWC119" i="9"/>
  <c r="EWB119" i="9"/>
  <c r="EWA119" i="9"/>
  <c r="EVZ119" i="9"/>
  <c r="EVY119" i="9"/>
  <c r="EVX119" i="9"/>
  <c r="EVW119" i="9"/>
  <c r="EVV119" i="9"/>
  <c r="EVU119" i="9"/>
  <c r="EVT119" i="9"/>
  <c r="EVS119" i="9"/>
  <c r="EVR119" i="9"/>
  <c r="EVQ119" i="9"/>
  <c r="EVP119" i="9"/>
  <c r="EVO119" i="9"/>
  <c r="EVN119" i="9"/>
  <c r="EVM119" i="9"/>
  <c r="EVL119" i="9"/>
  <c r="EVK119" i="9"/>
  <c r="EVJ119" i="9"/>
  <c r="EVI119" i="9"/>
  <c r="EVH119" i="9"/>
  <c r="EVG119" i="9"/>
  <c r="EVF119" i="9"/>
  <c r="EVE119" i="9"/>
  <c r="EVD119" i="9"/>
  <c r="EVC119" i="9"/>
  <c r="EVB119" i="9"/>
  <c r="EVA119" i="9"/>
  <c r="EUZ119" i="9"/>
  <c r="EUY119" i="9"/>
  <c r="EUX119" i="9"/>
  <c r="EUW119" i="9"/>
  <c r="EUV119" i="9"/>
  <c r="EUU119" i="9"/>
  <c r="EUT119" i="9"/>
  <c r="EUS119" i="9"/>
  <c r="EUR119" i="9"/>
  <c r="EUQ119" i="9"/>
  <c r="EUP119" i="9"/>
  <c r="EUO119" i="9"/>
  <c r="EUN119" i="9"/>
  <c r="EUM119" i="9"/>
  <c r="EUL119" i="9"/>
  <c r="EUK119" i="9"/>
  <c r="EUJ119" i="9"/>
  <c r="EUI119" i="9"/>
  <c r="EUH119" i="9"/>
  <c r="EUG119" i="9"/>
  <c r="EUF119" i="9"/>
  <c r="EUE119" i="9"/>
  <c r="EUD119" i="9"/>
  <c r="EUC119" i="9"/>
  <c r="EUB119" i="9"/>
  <c r="EUA119" i="9"/>
  <c r="ETZ119" i="9"/>
  <c r="ETY119" i="9"/>
  <c r="ETX119" i="9"/>
  <c r="ETW119" i="9"/>
  <c r="ETV119" i="9"/>
  <c r="ETU119" i="9"/>
  <c r="ETT119" i="9"/>
  <c r="ETS119" i="9"/>
  <c r="ETR119" i="9"/>
  <c r="ETQ119" i="9"/>
  <c r="ETP119" i="9"/>
  <c r="ETO119" i="9"/>
  <c r="ETN119" i="9"/>
  <c r="ETM119" i="9"/>
  <c r="ETL119" i="9"/>
  <c r="ETK119" i="9"/>
  <c r="ETJ119" i="9"/>
  <c r="ETI119" i="9"/>
  <c r="ETH119" i="9"/>
  <c r="ETG119" i="9"/>
  <c r="ETF119" i="9"/>
  <c r="ETE119" i="9"/>
  <c r="ETD119" i="9"/>
  <c r="ETC119" i="9"/>
  <c r="ETB119" i="9"/>
  <c r="ETA119" i="9"/>
  <c r="ESZ119" i="9"/>
  <c r="ESY119" i="9"/>
  <c r="ESX119" i="9"/>
  <c r="ESW119" i="9"/>
  <c r="ESV119" i="9"/>
  <c r="ESU119" i="9"/>
  <c r="EST119" i="9"/>
  <c r="ESS119" i="9"/>
  <c r="ESR119" i="9"/>
  <c r="ESQ119" i="9"/>
  <c r="ESP119" i="9"/>
  <c r="ESO119" i="9"/>
  <c r="ESN119" i="9"/>
  <c r="ESM119" i="9"/>
  <c r="ESL119" i="9"/>
  <c r="ESK119" i="9"/>
  <c r="ESJ119" i="9"/>
  <c r="ESI119" i="9"/>
  <c r="ESH119" i="9"/>
  <c r="ESG119" i="9"/>
  <c r="ESF119" i="9"/>
  <c r="ESE119" i="9"/>
  <c r="ESD119" i="9"/>
  <c r="ESC119" i="9"/>
  <c r="ESB119" i="9"/>
  <c r="ESA119" i="9"/>
  <c r="ERZ119" i="9"/>
  <c r="ERY119" i="9"/>
  <c r="ERX119" i="9"/>
  <c r="ERW119" i="9"/>
  <c r="ERV119" i="9"/>
  <c r="ERU119" i="9"/>
  <c r="ERT119" i="9"/>
  <c r="ERS119" i="9"/>
  <c r="ERR119" i="9"/>
  <c r="ERQ119" i="9"/>
  <c r="ERP119" i="9"/>
  <c r="ERO119" i="9"/>
  <c r="ERN119" i="9"/>
  <c r="ERM119" i="9"/>
  <c r="ERL119" i="9"/>
  <c r="ERK119" i="9"/>
  <c r="ERJ119" i="9"/>
  <c r="ERI119" i="9"/>
  <c r="ERH119" i="9"/>
  <c r="ERG119" i="9"/>
  <c r="ERF119" i="9"/>
  <c r="ERE119" i="9"/>
  <c r="ERD119" i="9"/>
  <c r="ERC119" i="9"/>
  <c r="ERB119" i="9"/>
  <c r="ERA119" i="9"/>
  <c r="EQZ119" i="9"/>
  <c r="EQY119" i="9"/>
  <c r="EQX119" i="9"/>
  <c r="EQW119" i="9"/>
  <c r="EQV119" i="9"/>
  <c r="EQU119" i="9"/>
  <c r="EQT119" i="9"/>
  <c r="EQS119" i="9"/>
  <c r="EQR119" i="9"/>
  <c r="EQQ119" i="9"/>
  <c r="EQP119" i="9"/>
  <c r="EQO119" i="9"/>
  <c r="EQN119" i="9"/>
  <c r="EQM119" i="9"/>
  <c r="EQL119" i="9"/>
  <c r="EQK119" i="9"/>
  <c r="EQJ119" i="9"/>
  <c r="EQI119" i="9"/>
  <c r="EQH119" i="9"/>
  <c r="EQG119" i="9"/>
  <c r="EQF119" i="9"/>
  <c r="EQE119" i="9"/>
  <c r="EQD119" i="9"/>
  <c r="EQC119" i="9"/>
  <c r="EQB119" i="9"/>
  <c r="EQA119" i="9"/>
  <c r="EPZ119" i="9"/>
  <c r="EPY119" i="9"/>
  <c r="EPX119" i="9"/>
  <c r="EPW119" i="9"/>
  <c r="EPV119" i="9"/>
  <c r="EPU119" i="9"/>
  <c r="EPT119" i="9"/>
  <c r="EPS119" i="9"/>
  <c r="EPR119" i="9"/>
  <c r="EPQ119" i="9"/>
  <c r="EPP119" i="9"/>
  <c r="EPO119" i="9"/>
  <c r="EPN119" i="9"/>
  <c r="EPM119" i="9"/>
  <c r="EPL119" i="9"/>
  <c r="EPK119" i="9"/>
  <c r="EPJ119" i="9"/>
  <c r="EPI119" i="9"/>
  <c r="EPH119" i="9"/>
  <c r="EPG119" i="9"/>
  <c r="EPF119" i="9"/>
  <c r="EPE119" i="9"/>
  <c r="EPD119" i="9"/>
  <c r="EPC119" i="9"/>
  <c r="EPB119" i="9"/>
  <c r="EPA119" i="9"/>
  <c r="EOZ119" i="9"/>
  <c r="EOY119" i="9"/>
  <c r="EOX119" i="9"/>
  <c r="EOW119" i="9"/>
  <c r="EOV119" i="9"/>
  <c r="EOU119" i="9"/>
  <c r="EOT119" i="9"/>
  <c r="EOS119" i="9"/>
  <c r="EOR119" i="9"/>
  <c r="EOQ119" i="9"/>
  <c r="EOP119" i="9"/>
  <c r="EOO119" i="9"/>
  <c r="EON119" i="9"/>
  <c r="EOM119" i="9"/>
  <c r="EOL119" i="9"/>
  <c r="EOK119" i="9"/>
  <c r="EOJ119" i="9"/>
  <c r="EOI119" i="9"/>
  <c r="EOH119" i="9"/>
  <c r="EOG119" i="9"/>
  <c r="EOF119" i="9"/>
  <c r="EOE119" i="9"/>
  <c r="EOD119" i="9"/>
  <c r="EOC119" i="9"/>
  <c r="EOB119" i="9"/>
  <c r="EOA119" i="9"/>
  <c r="ENZ119" i="9"/>
  <c r="ENY119" i="9"/>
  <c r="ENX119" i="9"/>
  <c r="ENW119" i="9"/>
  <c r="ENV119" i="9"/>
  <c r="ENU119" i="9"/>
  <c r="ENT119" i="9"/>
  <c r="ENS119" i="9"/>
  <c r="ENR119" i="9"/>
  <c r="ENQ119" i="9"/>
  <c r="ENP119" i="9"/>
  <c r="ENO119" i="9"/>
  <c r="ENN119" i="9"/>
  <c r="ENM119" i="9"/>
  <c r="ENL119" i="9"/>
  <c r="ENK119" i="9"/>
  <c r="ENJ119" i="9"/>
  <c r="ENI119" i="9"/>
  <c r="ENH119" i="9"/>
  <c r="ENG119" i="9"/>
  <c r="ENF119" i="9"/>
  <c r="ENE119" i="9"/>
  <c r="END119" i="9"/>
  <c r="ENC119" i="9"/>
  <c r="ENB119" i="9"/>
  <c r="ENA119" i="9"/>
  <c r="EMZ119" i="9"/>
  <c r="EMY119" i="9"/>
  <c r="EMX119" i="9"/>
  <c r="EMW119" i="9"/>
  <c r="EMV119" i="9"/>
  <c r="EMU119" i="9"/>
  <c r="EMT119" i="9"/>
  <c r="EMS119" i="9"/>
  <c r="EMR119" i="9"/>
  <c r="EMQ119" i="9"/>
  <c r="EMP119" i="9"/>
  <c r="EMO119" i="9"/>
  <c r="EMN119" i="9"/>
  <c r="EMM119" i="9"/>
  <c r="EML119" i="9"/>
  <c r="EMK119" i="9"/>
  <c r="EMJ119" i="9"/>
  <c r="EMI119" i="9"/>
  <c r="EMH119" i="9"/>
  <c r="EMG119" i="9"/>
  <c r="EMF119" i="9"/>
  <c r="EME119" i="9"/>
  <c r="EMD119" i="9"/>
  <c r="EMC119" i="9"/>
  <c r="EMB119" i="9"/>
  <c r="EMA119" i="9"/>
  <c r="ELZ119" i="9"/>
  <c r="ELY119" i="9"/>
  <c r="ELX119" i="9"/>
  <c r="ELW119" i="9"/>
  <c r="ELV119" i="9"/>
  <c r="ELU119" i="9"/>
  <c r="ELT119" i="9"/>
  <c r="ELS119" i="9"/>
  <c r="ELR119" i="9"/>
  <c r="ELQ119" i="9"/>
  <c r="ELP119" i="9"/>
  <c r="ELO119" i="9"/>
  <c r="ELN119" i="9"/>
  <c r="ELM119" i="9"/>
  <c r="ELL119" i="9"/>
  <c r="ELK119" i="9"/>
  <c r="ELJ119" i="9"/>
  <c r="ELI119" i="9"/>
  <c r="ELH119" i="9"/>
  <c r="ELG119" i="9"/>
  <c r="ELF119" i="9"/>
  <c r="ELE119" i="9"/>
  <c r="ELD119" i="9"/>
  <c r="ELC119" i="9"/>
  <c r="ELB119" i="9"/>
  <c r="ELA119" i="9"/>
  <c r="EKZ119" i="9"/>
  <c r="EKY119" i="9"/>
  <c r="EKX119" i="9"/>
  <c r="EKW119" i="9"/>
  <c r="EKV119" i="9"/>
  <c r="EKU119" i="9"/>
  <c r="EKT119" i="9"/>
  <c r="EKS119" i="9"/>
  <c r="EKR119" i="9"/>
  <c r="EKQ119" i="9"/>
  <c r="EKP119" i="9"/>
  <c r="EKO119" i="9"/>
  <c r="EKN119" i="9"/>
  <c r="EKM119" i="9"/>
  <c r="EKL119" i="9"/>
  <c r="EKK119" i="9"/>
  <c r="EKJ119" i="9"/>
  <c r="EKI119" i="9"/>
  <c r="EKH119" i="9"/>
  <c r="EKG119" i="9"/>
  <c r="EKF119" i="9"/>
  <c r="EKE119" i="9"/>
  <c r="EKD119" i="9"/>
  <c r="EKC119" i="9"/>
  <c r="EKB119" i="9"/>
  <c r="EKA119" i="9"/>
  <c r="EJZ119" i="9"/>
  <c r="EJY119" i="9"/>
  <c r="EJX119" i="9"/>
  <c r="EJW119" i="9"/>
  <c r="EJV119" i="9"/>
  <c r="EJU119" i="9"/>
  <c r="EJT119" i="9"/>
  <c r="EJS119" i="9"/>
  <c r="EJR119" i="9"/>
  <c r="EJQ119" i="9"/>
  <c r="EJP119" i="9"/>
  <c r="EJO119" i="9"/>
  <c r="EJN119" i="9"/>
  <c r="EJM119" i="9"/>
  <c r="EJL119" i="9"/>
  <c r="EJK119" i="9"/>
  <c r="EJJ119" i="9"/>
  <c r="EJI119" i="9"/>
  <c r="EJH119" i="9"/>
  <c r="EJG119" i="9"/>
  <c r="EJF119" i="9"/>
  <c r="EJE119" i="9"/>
  <c r="EJD119" i="9"/>
  <c r="EJC119" i="9"/>
  <c r="EJB119" i="9"/>
  <c r="EJA119" i="9"/>
  <c r="EIZ119" i="9"/>
  <c r="EIY119" i="9"/>
  <c r="EIX119" i="9"/>
  <c r="EIW119" i="9"/>
  <c r="EIV119" i="9"/>
  <c r="EIU119" i="9"/>
  <c r="EIT119" i="9"/>
  <c r="EIS119" i="9"/>
  <c r="EIR119" i="9"/>
  <c r="EIQ119" i="9"/>
  <c r="EIP119" i="9"/>
  <c r="EIO119" i="9"/>
  <c r="EIN119" i="9"/>
  <c r="EIM119" i="9"/>
  <c r="EIL119" i="9"/>
  <c r="EIK119" i="9"/>
  <c r="EIJ119" i="9"/>
  <c r="EII119" i="9"/>
  <c r="EIH119" i="9"/>
  <c r="EIG119" i="9"/>
  <c r="EIF119" i="9"/>
  <c r="EIE119" i="9"/>
  <c r="EID119" i="9"/>
  <c r="EIC119" i="9"/>
  <c r="EIB119" i="9"/>
  <c r="EIA119" i="9"/>
  <c r="EHZ119" i="9"/>
  <c r="EHY119" i="9"/>
  <c r="EHX119" i="9"/>
  <c r="EHW119" i="9"/>
  <c r="EHV119" i="9"/>
  <c r="EHU119" i="9"/>
  <c r="EHT119" i="9"/>
  <c r="EHS119" i="9"/>
  <c r="EHR119" i="9"/>
  <c r="EHQ119" i="9"/>
  <c r="EHP119" i="9"/>
  <c r="EHO119" i="9"/>
  <c r="EHN119" i="9"/>
  <c r="EHM119" i="9"/>
  <c r="EHL119" i="9"/>
  <c r="EHK119" i="9"/>
  <c r="EHJ119" i="9"/>
  <c r="EHI119" i="9"/>
  <c r="EHH119" i="9"/>
  <c r="EHG119" i="9"/>
  <c r="EHF119" i="9"/>
  <c r="EHE119" i="9"/>
  <c r="EHD119" i="9"/>
  <c r="EHC119" i="9"/>
  <c r="EHB119" i="9"/>
  <c r="EHA119" i="9"/>
  <c r="EGZ119" i="9"/>
  <c r="EGY119" i="9"/>
  <c r="EGX119" i="9"/>
  <c r="EGW119" i="9"/>
  <c r="EGV119" i="9"/>
  <c r="EGU119" i="9"/>
  <c r="EGT119" i="9"/>
  <c r="EGS119" i="9"/>
  <c r="EGR119" i="9"/>
  <c r="EGQ119" i="9"/>
  <c r="EGP119" i="9"/>
  <c r="EGO119" i="9"/>
  <c r="EGN119" i="9"/>
  <c r="EGM119" i="9"/>
  <c r="EGL119" i="9"/>
  <c r="EGK119" i="9"/>
  <c r="EGJ119" i="9"/>
  <c r="EGI119" i="9"/>
  <c r="EGH119" i="9"/>
  <c r="EGG119" i="9"/>
  <c r="EGF119" i="9"/>
  <c r="EGE119" i="9"/>
  <c r="EGD119" i="9"/>
  <c r="EGC119" i="9"/>
  <c r="EGB119" i="9"/>
  <c r="EGA119" i="9"/>
  <c r="EFZ119" i="9"/>
  <c r="EFY119" i="9"/>
  <c r="EFX119" i="9"/>
  <c r="EFW119" i="9"/>
  <c r="EFV119" i="9"/>
  <c r="EFU119" i="9"/>
  <c r="EFT119" i="9"/>
  <c r="EFS119" i="9"/>
  <c r="EFR119" i="9"/>
  <c r="EFQ119" i="9"/>
  <c r="EFP119" i="9"/>
  <c r="EFO119" i="9"/>
  <c r="EFN119" i="9"/>
  <c r="EFM119" i="9"/>
  <c r="EFL119" i="9"/>
  <c r="EFK119" i="9"/>
  <c r="EFJ119" i="9"/>
  <c r="EFI119" i="9"/>
  <c r="EFH119" i="9"/>
  <c r="EFG119" i="9"/>
  <c r="EFF119" i="9"/>
  <c r="EFE119" i="9"/>
  <c r="EFD119" i="9"/>
  <c r="EFC119" i="9"/>
  <c r="EFB119" i="9"/>
  <c r="EFA119" i="9"/>
  <c r="EEZ119" i="9"/>
  <c r="EEY119" i="9"/>
  <c r="EEX119" i="9"/>
  <c r="EEW119" i="9"/>
  <c r="EEV119" i="9"/>
  <c r="EEU119" i="9"/>
  <c r="EET119" i="9"/>
  <c r="EES119" i="9"/>
  <c r="EER119" i="9"/>
  <c r="EEQ119" i="9"/>
  <c r="EEP119" i="9"/>
  <c r="EEO119" i="9"/>
  <c r="EEN119" i="9"/>
  <c r="EEM119" i="9"/>
  <c r="EEL119" i="9"/>
  <c r="EEK119" i="9"/>
  <c r="EEJ119" i="9"/>
  <c r="EEI119" i="9"/>
  <c r="EEH119" i="9"/>
  <c r="EEG119" i="9"/>
  <c r="EEF119" i="9"/>
  <c r="EEE119" i="9"/>
  <c r="EED119" i="9"/>
  <c r="EEC119" i="9"/>
  <c r="EEB119" i="9"/>
  <c r="EEA119" i="9"/>
  <c r="EDZ119" i="9"/>
  <c r="EDY119" i="9"/>
  <c r="EDX119" i="9"/>
  <c r="EDW119" i="9"/>
  <c r="EDV119" i="9"/>
  <c r="EDU119" i="9"/>
  <c r="EDT119" i="9"/>
  <c r="EDS119" i="9"/>
  <c r="EDR119" i="9"/>
  <c r="EDQ119" i="9"/>
  <c r="EDP119" i="9"/>
  <c r="EDO119" i="9"/>
  <c r="EDN119" i="9"/>
  <c r="EDM119" i="9"/>
  <c r="EDL119" i="9"/>
  <c r="EDK119" i="9"/>
  <c r="EDJ119" i="9"/>
  <c r="EDI119" i="9"/>
  <c r="EDH119" i="9"/>
  <c r="EDG119" i="9"/>
  <c r="EDF119" i="9"/>
  <c r="EDE119" i="9"/>
  <c r="EDD119" i="9"/>
  <c r="EDC119" i="9"/>
  <c r="EDB119" i="9"/>
  <c r="EDA119" i="9"/>
  <c r="ECZ119" i="9"/>
  <c r="ECY119" i="9"/>
  <c r="ECX119" i="9"/>
  <c r="ECW119" i="9"/>
  <c r="ECV119" i="9"/>
  <c r="ECU119" i="9"/>
  <c r="ECT119" i="9"/>
  <c r="ECS119" i="9"/>
  <c r="ECR119" i="9"/>
  <c r="ECQ119" i="9"/>
  <c r="ECP119" i="9"/>
  <c r="ECO119" i="9"/>
  <c r="ECN119" i="9"/>
  <c r="ECM119" i="9"/>
  <c r="ECL119" i="9"/>
  <c r="ECK119" i="9"/>
  <c r="ECJ119" i="9"/>
  <c r="ECI119" i="9"/>
  <c r="ECH119" i="9"/>
  <c r="ECG119" i="9"/>
  <c r="ECF119" i="9"/>
  <c r="ECE119" i="9"/>
  <c r="ECD119" i="9"/>
  <c r="ECC119" i="9"/>
  <c r="ECB119" i="9"/>
  <c r="ECA119" i="9"/>
  <c r="EBZ119" i="9"/>
  <c r="EBY119" i="9"/>
  <c r="EBX119" i="9"/>
  <c r="EBW119" i="9"/>
  <c r="EBV119" i="9"/>
  <c r="EBU119" i="9"/>
  <c r="EBT119" i="9"/>
  <c r="EBS119" i="9"/>
  <c r="EBR119" i="9"/>
  <c r="EBQ119" i="9"/>
  <c r="EBP119" i="9"/>
  <c r="EBO119" i="9"/>
  <c r="EBN119" i="9"/>
  <c r="EBM119" i="9"/>
  <c r="EBL119" i="9"/>
  <c r="EBK119" i="9"/>
  <c r="EBJ119" i="9"/>
  <c r="EBI119" i="9"/>
  <c r="EBH119" i="9"/>
  <c r="EBG119" i="9"/>
  <c r="EBF119" i="9"/>
  <c r="EBE119" i="9"/>
  <c r="EBD119" i="9"/>
  <c r="EBC119" i="9"/>
  <c r="EBB119" i="9"/>
  <c r="EBA119" i="9"/>
  <c r="EAZ119" i="9"/>
  <c r="EAY119" i="9"/>
  <c r="EAX119" i="9"/>
  <c r="EAW119" i="9"/>
  <c r="EAV119" i="9"/>
  <c r="EAU119" i="9"/>
  <c r="EAT119" i="9"/>
  <c r="EAS119" i="9"/>
  <c r="EAR119" i="9"/>
  <c r="EAQ119" i="9"/>
  <c r="EAP119" i="9"/>
  <c r="EAO119" i="9"/>
  <c r="EAN119" i="9"/>
  <c r="EAM119" i="9"/>
  <c r="EAL119" i="9"/>
  <c r="EAK119" i="9"/>
  <c r="EAJ119" i="9"/>
  <c r="EAI119" i="9"/>
  <c r="EAH119" i="9"/>
  <c r="EAG119" i="9"/>
  <c r="EAF119" i="9"/>
  <c r="EAE119" i="9"/>
  <c r="EAD119" i="9"/>
  <c r="EAC119" i="9"/>
  <c r="EAB119" i="9"/>
  <c r="EAA119" i="9"/>
  <c r="DZZ119" i="9"/>
  <c r="DZY119" i="9"/>
  <c r="DZX119" i="9"/>
  <c r="DZW119" i="9"/>
  <c r="DZV119" i="9"/>
  <c r="DZU119" i="9"/>
  <c r="DZT119" i="9"/>
  <c r="DZS119" i="9"/>
  <c r="DZR119" i="9"/>
  <c r="DZQ119" i="9"/>
  <c r="DZP119" i="9"/>
  <c r="DZO119" i="9"/>
  <c r="DZN119" i="9"/>
  <c r="DZM119" i="9"/>
  <c r="DZL119" i="9"/>
  <c r="DZK119" i="9"/>
  <c r="DZJ119" i="9"/>
  <c r="DZI119" i="9"/>
  <c r="DZH119" i="9"/>
  <c r="DZG119" i="9"/>
  <c r="DZF119" i="9"/>
  <c r="DZE119" i="9"/>
  <c r="DZD119" i="9"/>
  <c r="DZC119" i="9"/>
  <c r="DZB119" i="9"/>
  <c r="DZA119" i="9"/>
  <c r="DYZ119" i="9"/>
  <c r="DYY119" i="9"/>
  <c r="DYX119" i="9"/>
  <c r="DYW119" i="9"/>
  <c r="DYV119" i="9"/>
  <c r="DYU119" i="9"/>
  <c r="DYT119" i="9"/>
  <c r="DYS119" i="9"/>
  <c r="DYR119" i="9"/>
  <c r="DYQ119" i="9"/>
  <c r="DYP119" i="9"/>
  <c r="DYO119" i="9"/>
  <c r="DYN119" i="9"/>
  <c r="DYM119" i="9"/>
  <c r="DYL119" i="9"/>
  <c r="DYK119" i="9"/>
  <c r="DYJ119" i="9"/>
  <c r="DYI119" i="9"/>
  <c r="DYH119" i="9"/>
  <c r="DYG119" i="9"/>
  <c r="DYF119" i="9"/>
  <c r="DYE119" i="9"/>
  <c r="DYD119" i="9"/>
  <c r="DYC119" i="9"/>
  <c r="DYB119" i="9"/>
  <c r="DYA119" i="9"/>
  <c r="DXZ119" i="9"/>
  <c r="DXY119" i="9"/>
  <c r="DXX119" i="9"/>
  <c r="DXW119" i="9"/>
  <c r="DXV119" i="9"/>
  <c r="DXU119" i="9"/>
  <c r="DXT119" i="9"/>
  <c r="DXS119" i="9"/>
  <c r="DXR119" i="9"/>
  <c r="DXQ119" i="9"/>
  <c r="DXP119" i="9"/>
  <c r="DXO119" i="9"/>
  <c r="DXN119" i="9"/>
  <c r="DXM119" i="9"/>
  <c r="DXL119" i="9"/>
  <c r="DXK119" i="9"/>
  <c r="DXJ119" i="9"/>
  <c r="DXI119" i="9"/>
  <c r="DXH119" i="9"/>
  <c r="DXG119" i="9"/>
  <c r="DXF119" i="9"/>
  <c r="DXE119" i="9"/>
  <c r="DXD119" i="9"/>
  <c r="DXC119" i="9"/>
  <c r="DXB119" i="9"/>
  <c r="DXA119" i="9"/>
  <c r="DWZ119" i="9"/>
  <c r="DWY119" i="9"/>
  <c r="DWX119" i="9"/>
  <c r="DWW119" i="9"/>
  <c r="DWV119" i="9"/>
  <c r="DWU119" i="9"/>
  <c r="DWT119" i="9"/>
  <c r="DWS119" i="9"/>
  <c r="DWR119" i="9"/>
  <c r="DWQ119" i="9"/>
  <c r="DWP119" i="9"/>
  <c r="DWO119" i="9"/>
  <c r="DWN119" i="9"/>
  <c r="DWM119" i="9"/>
  <c r="DWL119" i="9"/>
  <c r="DWK119" i="9"/>
  <c r="DWJ119" i="9"/>
  <c r="DWI119" i="9"/>
  <c r="DWH119" i="9"/>
  <c r="DWG119" i="9"/>
  <c r="DWF119" i="9"/>
  <c r="DWE119" i="9"/>
  <c r="DWD119" i="9"/>
  <c r="DWC119" i="9"/>
  <c r="DWB119" i="9"/>
  <c r="DWA119" i="9"/>
  <c r="DVZ119" i="9"/>
  <c r="DVY119" i="9"/>
  <c r="DVX119" i="9"/>
  <c r="DVW119" i="9"/>
  <c r="DVV119" i="9"/>
  <c r="DVU119" i="9"/>
  <c r="DVT119" i="9"/>
  <c r="DVS119" i="9"/>
  <c r="DVR119" i="9"/>
  <c r="DVQ119" i="9"/>
  <c r="DVP119" i="9"/>
  <c r="DVO119" i="9"/>
  <c r="DVN119" i="9"/>
  <c r="DVM119" i="9"/>
  <c r="DVL119" i="9"/>
  <c r="DVK119" i="9"/>
  <c r="DVJ119" i="9"/>
  <c r="DVI119" i="9"/>
  <c r="DVH119" i="9"/>
  <c r="DVG119" i="9"/>
  <c r="DVF119" i="9"/>
  <c r="DVE119" i="9"/>
  <c r="DVD119" i="9"/>
  <c r="DVC119" i="9"/>
  <c r="DVB119" i="9"/>
  <c r="DVA119" i="9"/>
  <c r="DUZ119" i="9"/>
  <c r="DUY119" i="9"/>
  <c r="DUX119" i="9"/>
  <c r="DUW119" i="9"/>
  <c r="DUV119" i="9"/>
  <c r="DUU119" i="9"/>
  <c r="DUT119" i="9"/>
  <c r="DUS119" i="9"/>
  <c r="DUR119" i="9"/>
  <c r="DUQ119" i="9"/>
  <c r="DUP119" i="9"/>
  <c r="DUO119" i="9"/>
  <c r="DUN119" i="9"/>
  <c r="DUM119" i="9"/>
  <c r="DUL119" i="9"/>
  <c r="DUK119" i="9"/>
  <c r="DUJ119" i="9"/>
  <c r="DUI119" i="9"/>
  <c r="DUH119" i="9"/>
  <c r="DUG119" i="9"/>
  <c r="DUF119" i="9"/>
  <c r="DUE119" i="9"/>
  <c r="DUD119" i="9"/>
  <c r="DUC119" i="9"/>
  <c r="DUB119" i="9"/>
  <c r="DUA119" i="9"/>
  <c r="DTZ119" i="9"/>
  <c r="DTY119" i="9"/>
  <c r="DTX119" i="9"/>
  <c r="DTW119" i="9"/>
  <c r="DTV119" i="9"/>
  <c r="DTU119" i="9"/>
  <c r="DTT119" i="9"/>
  <c r="DTS119" i="9"/>
  <c r="DTR119" i="9"/>
  <c r="DTQ119" i="9"/>
  <c r="DTP119" i="9"/>
  <c r="DTO119" i="9"/>
  <c r="DTN119" i="9"/>
  <c r="DTM119" i="9"/>
  <c r="DTL119" i="9"/>
  <c r="DTK119" i="9"/>
  <c r="DTJ119" i="9"/>
  <c r="DTI119" i="9"/>
  <c r="DTH119" i="9"/>
  <c r="DTG119" i="9"/>
  <c r="DTF119" i="9"/>
  <c r="DTE119" i="9"/>
  <c r="DTD119" i="9"/>
  <c r="DTC119" i="9"/>
  <c r="DTB119" i="9"/>
  <c r="DTA119" i="9"/>
  <c r="DSZ119" i="9"/>
  <c r="DSY119" i="9"/>
  <c r="DSX119" i="9"/>
  <c r="DSW119" i="9"/>
  <c r="DSV119" i="9"/>
  <c r="DSU119" i="9"/>
  <c r="DST119" i="9"/>
  <c r="DSS119" i="9"/>
  <c r="DSR119" i="9"/>
  <c r="DSQ119" i="9"/>
  <c r="DSP119" i="9"/>
  <c r="DSO119" i="9"/>
  <c r="DSN119" i="9"/>
  <c r="DSM119" i="9"/>
  <c r="DSL119" i="9"/>
  <c r="DSK119" i="9"/>
  <c r="DSJ119" i="9"/>
  <c r="DSI119" i="9"/>
  <c r="DSH119" i="9"/>
  <c r="DSG119" i="9"/>
  <c r="DSF119" i="9"/>
  <c r="DSE119" i="9"/>
  <c r="DSD119" i="9"/>
  <c r="DSC119" i="9"/>
  <c r="DSB119" i="9"/>
  <c r="DSA119" i="9"/>
  <c r="DRZ119" i="9"/>
  <c r="DRY119" i="9"/>
  <c r="DRX119" i="9"/>
  <c r="DRW119" i="9"/>
  <c r="DRV119" i="9"/>
  <c r="DRU119" i="9"/>
  <c r="DRT119" i="9"/>
  <c r="DRS119" i="9"/>
  <c r="DRR119" i="9"/>
  <c r="DRQ119" i="9"/>
  <c r="DRP119" i="9"/>
  <c r="DRO119" i="9"/>
  <c r="DRN119" i="9"/>
  <c r="DRM119" i="9"/>
  <c r="DRL119" i="9"/>
  <c r="DRK119" i="9"/>
  <c r="DRJ119" i="9"/>
  <c r="DRI119" i="9"/>
  <c r="DRH119" i="9"/>
  <c r="DRG119" i="9"/>
  <c r="DRF119" i="9"/>
  <c r="DRE119" i="9"/>
  <c r="DRD119" i="9"/>
  <c r="DRC119" i="9"/>
  <c r="DRB119" i="9"/>
  <c r="DRA119" i="9"/>
  <c r="DQZ119" i="9"/>
  <c r="DQY119" i="9"/>
  <c r="DQX119" i="9"/>
  <c r="DQW119" i="9"/>
  <c r="DQV119" i="9"/>
  <c r="DQU119" i="9"/>
  <c r="DQT119" i="9"/>
  <c r="DQS119" i="9"/>
  <c r="DQR119" i="9"/>
  <c r="DQQ119" i="9"/>
  <c r="DQP119" i="9"/>
  <c r="DQO119" i="9"/>
  <c r="DQN119" i="9"/>
  <c r="DQM119" i="9"/>
  <c r="DQL119" i="9"/>
  <c r="DQK119" i="9"/>
  <c r="DQJ119" i="9"/>
  <c r="DQI119" i="9"/>
  <c r="DQH119" i="9"/>
  <c r="DQG119" i="9"/>
  <c r="DQF119" i="9"/>
  <c r="DQE119" i="9"/>
  <c r="DQD119" i="9"/>
  <c r="DQC119" i="9"/>
  <c r="DQB119" i="9"/>
  <c r="DQA119" i="9"/>
  <c r="DPZ119" i="9"/>
  <c r="DPY119" i="9"/>
  <c r="DPX119" i="9"/>
  <c r="DPW119" i="9"/>
  <c r="DPV119" i="9"/>
  <c r="DPU119" i="9"/>
  <c r="DPT119" i="9"/>
  <c r="DPS119" i="9"/>
  <c r="DPR119" i="9"/>
  <c r="DPQ119" i="9"/>
  <c r="DPP119" i="9"/>
  <c r="DPO119" i="9"/>
  <c r="DPN119" i="9"/>
  <c r="DPM119" i="9"/>
  <c r="DPL119" i="9"/>
  <c r="DPK119" i="9"/>
  <c r="DPJ119" i="9"/>
  <c r="DPI119" i="9"/>
  <c r="DPH119" i="9"/>
  <c r="DPG119" i="9"/>
  <c r="DPF119" i="9"/>
  <c r="DPE119" i="9"/>
  <c r="DPD119" i="9"/>
  <c r="DPC119" i="9"/>
  <c r="DPB119" i="9"/>
  <c r="DPA119" i="9"/>
  <c r="DOZ119" i="9"/>
  <c r="DOY119" i="9"/>
  <c r="DOX119" i="9"/>
  <c r="DOW119" i="9"/>
  <c r="DOV119" i="9"/>
  <c r="DOU119" i="9"/>
  <c r="DOT119" i="9"/>
  <c r="DOS119" i="9"/>
  <c r="DOR119" i="9"/>
  <c r="DOQ119" i="9"/>
  <c r="DOP119" i="9"/>
  <c r="DOO119" i="9"/>
  <c r="DON119" i="9"/>
  <c r="DOM119" i="9"/>
  <c r="DOL119" i="9"/>
  <c r="DOK119" i="9"/>
  <c r="DOJ119" i="9"/>
  <c r="DOI119" i="9"/>
  <c r="DOH119" i="9"/>
  <c r="DOG119" i="9"/>
  <c r="DOF119" i="9"/>
  <c r="DOE119" i="9"/>
  <c r="DOD119" i="9"/>
  <c r="DOC119" i="9"/>
  <c r="DOB119" i="9"/>
  <c r="DOA119" i="9"/>
  <c r="DNZ119" i="9"/>
  <c r="DNY119" i="9"/>
  <c r="DNX119" i="9"/>
  <c r="DNW119" i="9"/>
  <c r="DNV119" i="9"/>
  <c r="DNU119" i="9"/>
  <c r="DNT119" i="9"/>
  <c r="DNS119" i="9"/>
  <c r="DNR119" i="9"/>
  <c r="DNQ119" i="9"/>
  <c r="DNP119" i="9"/>
  <c r="DNO119" i="9"/>
  <c r="DNN119" i="9"/>
  <c r="DNM119" i="9"/>
  <c r="DNL119" i="9"/>
  <c r="DNK119" i="9"/>
  <c r="DNJ119" i="9"/>
  <c r="DNI119" i="9"/>
  <c r="DNH119" i="9"/>
  <c r="DNG119" i="9"/>
  <c r="DNF119" i="9"/>
  <c r="DNE119" i="9"/>
  <c r="DND119" i="9"/>
  <c r="DNC119" i="9"/>
  <c r="DNB119" i="9"/>
  <c r="DNA119" i="9"/>
  <c r="DMZ119" i="9"/>
  <c r="DMY119" i="9"/>
  <c r="DMX119" i="9"/>
  <c r="DMW119" i="9"/>
  <c r="DMV119" i="9"/>
  <c r="DMU119" i="9"/>
  <c r="DMT119" i="9"/>
  <c r="DMS119" i="9"/>
  <c r="DMR119" i="9"/>
  <c r="DMQ119" i="9"/>
  <c r="DMP119" i="9"/>
  <c r="DMO119" i="9"/>
  <c r="DMN119" i="9"/>
  <c r="DMM119" i="9"/>
  <c r="DML119" i="9"/>
  <c r="DMK119" i="9"/>
  <c r="DMJ119" i="9"/>
  <c r="DMI119" i="9"/>
  <c r="DMH119" i="9"/>
  <c r="DMG119" i="9"/>
  <c r="DMF119" i="9"/>
  <c r="DME119" i="9"/>
  <c r="DMD119" i="9"/>
  <c r="DMC119" i="9"/>
  <c r="DMB119" i="9"/>
  <c r="DMA119" i="9"/>
  <c r="DLZ119" i="9"/>
  <c r="DLY119" i="9"/>
  <c r="DLX119" i="9"/>
  <c r="DLW119" i="9"/>
  <c r="DLV119" i="9"/>
  <c r="DLU119" i="9"/>
  <c r="DLT119" i="9"/>
  <c r="DLS119" i="9"/>
  <c r="DLR119" i="9"/>
  <c r="DLQ119" i="9"/>
  <c r="DLP119" i="9"/>
  <c r="DLO119" i="9"/>
  <c r="DLN119" i="9"/>
  <c r="DLM119" i="9"/>
  <c r="DLL119" i="9"/>
  <c r="DLK119" i="9"/>
  <c r="DLJ119" i="9"/>
  <c r="DLI119" i="9"/>
  <c r="DLH119" i="9"/>
  <c r="DLG119" i="9"/>
  <c r="DLF119" i="9"/>
  <c r="DLE119" i="9"/>
  <c r="DLD119" i="9"/>
  <c r="DLC119" i="9"/>
  <c r="DLB119" i="9"/>
  <c r="DLA119" i="9"/>
  <c r="DKZ119" i="9"/>
  <c r="DKY119" i="9"/>
  <c r="DKX119" i="9"/>
  <c r="DKW119" i="9"/>
  <c r="DKV119" i="9"/>
  <c r="DKU119" i="9"/>
  <c r="DKT119" i="9"/>
  <c r="DKS119" i="9"/>
  <c r="DKR119" i="9"/>
  <c r="DKQ119" i="9"/>
  <c r="DKP119" i="9"/>
  <c r="DKO119" i="9"/>
  <c r="DKN119" i="9"/>
  <c r="DKM119" i="9"/>
  <c r="DKL119" i="9"/>
  <c r="DKK119" i="9"/>
  <c r="DKJ119" i="9"/>
  <c r="DKI119" i="9"/>
  <c r="DKH119" i="9"/>
  <c r="DKG119" i="9"/>
  <c r="DKF119" i="9"/>
  <c r="DKE119" i="9"/>
  <c r="DKD119" i="9"/>
  <c r="DKC119" i="9"/>
  <c r="DKB119" i="9"/>
  <c r="DKA119" i="9"/>
  <c r="DJZ119" i="9"/>
  <c r="DJY119" i="9"/>
  <c r="DJX119" i="9"/>
  <c r="DJW119" i="9"/>
  <c r="DJV119" i="9"/>
  <c r="DJU119" i="9"/>
  <c r="DJT119" i="9"/>
  <c r="DJS119" i="9"/>
  <c r="DJR119" i="9"/>
  <c r="DJQ119" i="9"/>
  <c r="DJP119" i="9"/>
  <c r="DJO119" i="9"/>
  <c r="DJN119" i="9"/>
  <c r="DJM119" i="9"/>
  <c r="DJL119" i="9"/>
  <c r="DJK119" i="9"/>
  <c r="DJJ119" i="9"/>
  <c r="DJI119" i="9"/>
  <c r="DJH119" i="9"/>
  <c r="DJG119" i="9"/>
  <c r="DJF119" i="9"/>
  <c r="DJE119" i="9"/>
  <c r="DJD119" i="9"/>
  <c r="DJC119" i="9"/>
  <c r="DJB119" i="9"/>
  <c r="DJA119" i="9"/>
  <c r="DIZ119" i="9"/>
  <c r="DIY119" i="9"/>
  <c r="DIX119" i="9"/>
  <c r="DIW119" i="9"/>
  <c r="DIV119" i="9"/>
  <c r="DIU119" i="9"/>
  <c r="DIT119" i="9"/>
  <c r="DIS119" i="9"/>
  <c r="DIR119" i="9"/>
  <c r="DIQ119" i="9"/>
  <c r="DIP119" i="9"/>
  <c r="DIO119" i="9"/>
  <c r="DIN119" i="9"/>
  <c r="DIM119" i="9"/>
  <c r="DIL119" i="9"/>
  <c r="DIK119" i="9"/>
  <c r="DIJ119" i="9"/>
  <c r="DII119" i="9"/>
  <c r="DIH119" i="9"/>
  <c r="DIG119" i="9"/>
  <c r="DIF119" i="9"/>
  <c r="DIE119" i="9"/>
  <c r="DID119" i="9"/>
  <c r="DIC119" i="9"/>
  <c r="DIB119" i="9"/>
  <c r="DIA119" i="9"/>
  <c r="DHZ119" i="9"/>
  <c r="DHY119" i="9"/>
  <c r="DHX119" i="9"/>
  <c r="DHW119" i="9"/>
  <c r="DHV119" i="9"/>
  <c r="DHU119" i="9"/>
  <c r="DHT119" i="9"/>
  <c r="DHS119" i="9"/>
  <c r="DHR119" i="9"/>
  <c r="DHQ119" i="9"/>
  <c r="DHP119" i="9"/>
  <c r="DHO119" i="9"/>
  <c r="DHN119" i="9"/>
  <c r="DHM119" i="9"/>
  <c r="DHL119" i="9"/>
  <c r="DHK119" i="9"/>
  <c r="DHJ119" i="9"/>
  <c r="DHI119" i="9"/>
  <c r="DHH119" i="9"/>
  <c r="DHG119" i="9"/>
  <c r="DHF119" i="9"/>
  <c r="DHE119" i="9"/>
  <c r="DHD119" i="9"/>
  <c r="DHC119" i="9"/>
  <c r="DHB119" i="9"/>
  <c r="DHA119" i="9"/>
  <c r="DGZ119" i="9"/>
  <c r="DGY119" i="9"/>
  <c r="DGX119" i="9"/>
  <c r="DGW119" i="9"/>
  <c r="DGV119" i="9"/>
  <c r="DGU119" i="9"/>
  <c r="DGT119" i="9"/>
  <c r="DGS119" i="9"/>
  <c r="DGR119" i="9"/>
  <c r="DGQ119" i="9"/>
  <c r="DGP119" i="9"/>
  <c r="DGO119" i="9"/>
  <c r="DGN119" i="9"/>
  <c r="DGM119" i="9"/>
  <c r="DGL119" i="9"/>
  <c r="DGK119" i="9"/>
  <c r="DGJ119" i="9"/>
  <c r="DGI119" i="9"/>
  <c r="DGH119" i="9"/>
  <c r="DGG119" i="9"/>
  <c r="DGF119" i="9"/>
  <c r="DGE119" i="9"/>
  <c r="DGD119" i="9"/>
  <c r="DGC119" i="9"/>
  <c r="DGB119" i="9"/>
  <c r="DGA119" i="9"/>
  <c r="DFZ119" i="9"/>
  <c r="DFY119" i="9"/>
  <c r="DFX119" i="9"/>
  <c r="DFW119" i="9"/>
  <c r="DFV119" i="9"/>
  <c r="DFU119" i="9"/>
  <c r="DFT119" i="9"/>
  <c r="DFS119" i="9"/>
  <c r="DFR119" i="9"/>
  <c r="DFQ119" i="9"/>
  <c r="DFP119" i="9"/>
  <c r="DFO119" i="9"/>
  <c r="DFN119" i="9"/>
  <c r="DFM119" i="9"/>
  <c r="DFL119" i="9"/>
  <c r="DFK119" i="9"/>
  <c r="DFJ119" i="9"/>
  <c r="DFI119" i="9"/>
  <c r="DFH119" i="9"/>
  <c r="DFG119" i="9"/>
  <c r="DFF119" i="9"/>
  <c r="DFE119" i="9"/>
  <c r="DFD119" i="9"/>
  <c r="DFC119" i="9"/>
  <c r="DFB119" i="9"/>
  <c r="DFA119" i="9"/>
  <c r="DEZ119" i="9"/>
  <c r="DEY119" i="9"/>
  <c r="DEX119" i="9"/>
  <c r="DEW119" i="9"/>
  <c r="DEV119" i="9"/>
  <c r="DEU119" i="9"/>
  <c r="DET119" i="9"/>
  <c r="DES119" i="9"/>
  <c r="DER119" i="9"/>
  <c r="DEQ119" i="9"/>
  <c r="DEP119" i="9"/>
  <c r="DEO119" i="9"/>
  <c r="DEN119" i="9"/>
  <c r="DEM119" i="9"/>
  <c r="DEL119" i="9"/>
  <c r="DEK119" i="9"/>
  <c r="DEJ119" i="9"/>
  <c r="DEI119" i="9"/>
  <c r="DEH119" i="9"/>
  <c r="DEG119" i="9"/>
  <c r="DEF119" i="9"/>
  <c r="DEE119" i="9"/>
  <c r="DED119" i="9"/>
  <c r="DEC119" i="9"/>
  <c r="DEB119" i="9"/>
  <c r="DEA119" i="9"/>
  <c r="DDZ119" i="9"/>
  <c r="DDY119" i="9"/>
  <c r="DDX119" i="9"/>
  <c r="DDW119" i="9"/>
  <c r="DDV119" i="9"/>
  <c r="DDU119" i="9"/>
  <c r="DDT119" i="9"/>
  <c r="DDS119" i="9"/>
  <c r="DDR119" i="9"/>
  <c r="DDQ119" i="9"/>
  <c r="DDP119" i="9"/>
  <c r="DDO119" i="9"/>
  <c r="DDN119" i="9"/>
  <c r="DDM119" i="9"/>
  <c r="DDL119" i="9"/>
  <c r="DDK119" i="9"/>
  <c r="DDJ119" i="9"/>
  <c r="DDI119" i="9"/>
  <c r="DDH119" i="9"/>
  <c r="DDG119" i="9"/>
  <c r="DDF119" i="9"/>
  <c r="DDE119" i="9"/>
  <c r="DDD119" i="9"/>
  <c r="DDC119" i="9"/>
  <c r="DDB119" i="9"/>
  <c r="DDA119" i="9"/>
  <c r="DCZ119" i="9"/>
  <c r="DCY119" i="9"/>
  <c r="DCX119" i="9"/>
  <c r="DCW119" i="9"/>
  <c r="DCV119" i="9"/>
  <c r="DCU119" i="9"/>
  <c r="DCT119" i="9"/>
  <c r="DCS119" i="9"/>
  <c r="DCR119" i="9"/>
  <c r="DCQ119" i="9"/>
  <c r="DCP119" i="9"/>
  <c r="DCO119" i="9"/>
  <c r="DCN119" i="9"/>
  <c r="DCM119" i="9"/>
  <c r="DCL119" i="9"/>
  <c r="DCK119" i="9"/>
  <c r="DCJ119" i="9"/>
  <c r="DCI119" i="9"/>
  <c r="DCH119" i="9"/>
  <c r="DCG119" i="9"/>
  <c r="DCF119" i="9"/>
  <c r="DCE119" i="9"/>
  <c r="DCD119" i="9"/>
  <c r="DCC119" i="9"/>
  <c r="DCB119" i="9"/>
  <c r="DCA119" i="9"/>
  <c r="DBZ119" i="9"/>
  <c r="DBY119" i="9"/>
  <c r="DBX119" i="9"/>
  <c r="DBW119" i="9"/>
  <c r="DBV119" i="9"/>
  <c r="DBU119" i="9"/>
  <c r="DBT119" i="9"/>
  <c r="DBS119" i="9"/>
  <c r="DBR119" i="9"/>
  <c r="DBQ119" i="9"/>
  <c r="DBP119" i="9"/>
  <c r="DBO119" i="9"/>
  <c r="DBN119" i="9"/>
  <c r="DBM119" i="9"/>
  <c r="DBL119" i="9"/>
  <c r="DBK119" i="9"/>
  <c r="DBJ119" i="9"/>
  <c r="DBI119" i="9"/>
  <c r="DBH119" i="9"/>
  <c r="DBG119" i="9"/>
  <c r="DBF119" i="9"/>
  <c r="DBE119" i="9"/>
  <c r="DBD119" i="9"/>
  <c r="DBC119" i="9"/>
  <c r="DBB119" i="9"/>
  <c r="DBA119" i="9"/>
  <c r="DAZ119" i="9"/>
  <c r="DAY119" i="9"/>
  <c r="DAX119" i="9"/>
  <c r="DAW119" i="9"/>
  <c r="DAV119" i="9"/>
  <c r="DAU119" i="9"/>
  <c r="DAT119" i="9"/>
  <c r="DAS119" i="9"/>
  <c r="DAR119" i="9"/>
  <c r="DAQ119" i="9"/>
  <c r="DAP119" i="9"/>
  <c r="DAO119" i="9"/>
  <c r="DAN119" i="9"/>
  <c r="DAM119" i="9"/>
  <c r="DAL119" i="9"/>
  <c r="DAK119" i="9"/>
  <c r="DAJ119" i="9"/>
  <c r="DAI119" i="9"/>
  <c r="DAH119" i="9"/>
  <c r="DAG119" i="9"/>
  <c r="DAF119" i="9"/>
  <c r="DAE119" i="9"/>
  <c r="DAD119" i="9"/>
  <c r="DAC119" i="9"/>
  <c r="DAB119" i="9"/>
  <c r="DAA119" i="9"/>
  <c r="CZZ119" i="9"/>
  <c r="CZY119" i="9"/>
  <c r="CZX119" i="9"/>
  <c r="CZW119" i="9"/>
  <c r="CZV119" i="9"/>
  <c r="CZU119" i="9"/>
  <c r="CZT119" i="9"/>
  <c r="CZS119" i="9"/>
  <c r="CZR119" i="9"/>
  <c r="CZQ119" i="9"/>
  <c r="CZP119" i="9"/>
  <c r="CZO119" i="9"/>
  <c r="CZN119" i="9"/>
  <c r="CZM119" i="9"/>
  <c r="CZL119" i="9"/>
  <c r="CZK119" i="9"/>
  <c r="CZJ119" i="9"/>
  <c r="CZI119" i="9"/>
  <c r="CZH119" i="9"/>
  <c r="CZG119" i="9"/>
  <c r="CZF119" i="9"/>
  <c r="CZE119" i="9"/>
  <c r="CZD119" i="9"/>
  <c r="CZC119" i="9"/>
  <c r="CZB119" i="9"/>
  <c r="CZA119" i="9"/>
  <c r="CYZ119" i="9"/>
  <c r="CYY119" i="9"/>
  <c r="CYX119" i="9"/>
  <c r="CYW119" i="9"/>
  <c r="CYV119" i="9"/>
  <c r="CYU119" i="9"/>
  <c r="CYT119" i="9"/>
  <c r="CYS119" i="9"/>
  <c r="CYR119" i="9"/>
  <c r="CYQ119" i="9"/>
  <c r="CYP119" i="9"/>
  <c r="CYO119" i="9"/>
  <c r="CYN119" i="9"/>
  <c r="CYM119" i="9"/>
  <c r="CYL119" i="9"/>
  <c r="CYK119" i="9"/>
  <c r="CYJ119" i="9"/>
  <c r="CYI119" i="9"/>
  <c r="CYH119" i="9"/>
  <c r="CYG119" i="9"/>
  <c r="CYF119" i="9"/>
  <c r="CYE119" i="9"/>
  <c r="CYD119" i="9"/>
  <c r="CYC119" i="9"/>
  <c r="CYB119" i="9"/>
  <c r="CYA119" i="9"/>
  <c r="CXZ119" i="9"/>
  <c r="CXY119" i="9"/>
  <c r="CXX119" i="9"/>
  <c r="CXW119" i="9"/>
  <c r="CXV119" i="9"/>
  <c r="CXU119" i="9"/>
  <c r="CXT119" i="9"/>
  <c r="CXS119" i="9"/>
  <c r="CXR119" i="9"/>
  <c r="CXQ119" i="9"/>
  <c r="CXP119" i="9"/>
  <c r="CXO119" i="9"/>
  <c r="CXN119" i="9"/>
  <c r="CXM119" i="9"/>
  <c r="CXL119" i="9"/>
  <c r="CXK119" i="9"/>
  <c r="CXJ119" i="9"/>
  <c r="CXI119" i="9"/>
  <c r="CXH119" i="9"/>
  <c r="CXG119" i="9"/>
  <c r="CXF119" i="9"/>
  <c r="CXE119" i="9"/>
  <c r="CXD119" i="9"/>
  <c r="CXC119" i="9"/>
  <c r="CXB119" i="9"/>
  <c r="CXA119" i="9"/>
  <c r="CWZ119" i="9"/>
  <c r="CWY119" i="9"/>
  <c r="CWX119" i="9"/>
  <c r="CWW119" i="9"/>
  <c r="CWV119" i="9"/>
  <c r="CWU119" i="9"/>
  <c r="CWT119" i="9"/>
  <c r="CWS119" i="9"/>
  <c r="CWR119" i="9"/>
  <c r="CWQ119" i="9"/>
  <c r="CWP119" i="9"/>
  <c r="CWO119" i="9"/>
  <c r="CWN119" i="9"/>
  <c r="CWM119" i="9"/>
  <c r="CWL119" i="9"/>
  <c r="CWK119" i="9"/>
  <c r="CWJ119" i="9"/>
  <c r="CWI119" i="9"/>
  <c r="CWH119" i="9"/>
  <c r="CWG119" i="9"/>
  <c r="CWF119" i="9"/>
  <c r="CWE119" i="9"/>
  <c r="CWD119" i="9"/>
  <c r="CWC119" i="9"/>
  <c r="CWB119" i="9"/>
  <c r="CWA119" i="9"/>
  <c r="CVZ119" i="9"/>
  <c r="CVY119" i="9"/>
  <c r="CVX119" i="9"/>
  <c r="CVW119" i="9"/>
  <c r="CVV119" i="9"/>
  <c r="CVU119" i="9"/>
  <c r="CVT119" i="9"/>
  <c r="CVS119" i="9"/>
  <c r="CVR119" i="9"/>
  <c r="CVQ119" i="9"/>
  <c r="CVP119" i="9"/>
  <c r="CVO119" i="9"/>
  <c r="CVN119" i="9"/>
  <c r="CVM119" i="9"/>
  <c r="CVL119" i="9"/>
  <c r="CVK119" i="9"/>
  <c r="CVJ119" i="9"/>
  <c r="CVI119" i="9"/>
  <c r="CVH119" i="9"/>
  <c r="CVG119" i="9"/>
  <c r="CVF119" i="9"/>
  <c r="CVE119" i="9"/>
  <c r="CVD119" i="9"/>
  <c r="CVC119" i="9"/>
  <c r="CVB119" i="9"/>
  <c r="CVA119" i="9"/>
  <c r="CUZ119" i="9"/>
  <c r="CUY119" i="9"/>
  <c r="CUX119" i="9"/>
  <c r="CUW119" i="9"/>
  <c r="CUV119" i="9"/>
  <c r="CUU119" i="9"/>
  <c r="CUT119" i="9"/>
  <c r="CUS119" i="9"/>
  <c r="CUR119" i="9"/>
  <c r="CUQ119" i="9"/>
  <c r="CUP119" i="9"/>
  <c r="CUO119" i="9"/>
  <c r="CUN119" i="9"/>
  <c r="CUM119" i="9"/>
  <c r="CUL119" i="9"/>
  <c r="CUK119" i="9"/>
  <c r="CUJ119" i="9"/>
  <c r="CUI119" i="9"/>
  <c r="CUH119" i="9"/>
  <c r="CUG119" i="9"/>
  <c r="CUF119" i="9"/>
  <c r="CUE119" i="9"/>
  <c r="CUD119" i="9"/>
  <c r="CUC119" i="9"/>
  <c r="CUB119" i="9"/>
  <c r="CUA119" i="9"/>
  <c r="CTZ119" i="9"/>
  <c r="CTY119" i="9"/>
  <c r="CTX119" i="9"/>
  <c r="CTW119" i="9"/>
  <c r="CTV119" i="9"/>
  <c r="CTU119" i="9"/>
  <c r="CTT119" i="9"/>
  <c r="CTS119" i="9"/>
  <c r="CTR119" i="9"/>
  <c r="CTQ119" i="9"/>
  <c r="CTP119" i="9"/>
  <c r="CTO119" i="9"/>
  <c r="CTN119" i="9"/>
  <c r="CTM119" i="9"/>
  <c r="CTL119" i="9"/>
  <c r="CTK119" i="9"/>
  <c r="CTJ119" i="9"/>
  <c r="CTI119" i="9"/>
  <c r="CTH119" i="9"/>
  <c r="CTG119" i="9"/>
  <c r="CTF119" i="9"/>
  <c r="CTE119" i="9"/>
  <c r="CTD119" i="9"/>
  <c r="CTC119" i="9"/>
  <c r="CTB119" i="9"/>
  <c r="CTA119" i="9"/>
  <c r="CSZ119" i="9"/>
  <c r="CSY119" i="9"/>
  <c r="CSX119" i="9"/>
  <c r="CSW119" i="9"/>
  <c r="CSV119" i="9"/>
  <c r="CSU119" i="9"/>
  <c r="CST119" i="9"/>
  <c r="CSS119" i="9"/>
  <c r="CSR119" i="9"/>
  <c r="CSQ119" i="9"/>
  <c r="CSP119" i="9"/>
  <c r="CSO119" i="9"/>
  <c r="CSN119" i="9"/>
  <c r="CSM119" i="9"/>
  <c r="CSL119" i="9"/>
  <c r="CSK119" i="9"/>
  <c r="CSJ119" i="9"/>
  <c r="CSI119" i="9"/>
  <c r="CSH119" i="9"/>
  <c r="CSG119" i="9"/>
  <c r="CSF119" i="9"/>
  <c r="CSE119" i="9"/>
  <c r="CSD119" i="9"/>
  <c r="CSC119" i="9"/>
  <c r="CSB119" i="9"/>
  <c r="CSA119" i="9"/>
  <c r="CRZ119" i="9"/>
  <c r="CRY119" i="9"/>
  <c r="CRX119" i="9"/>
  <c r="CRW119" i="9"/>
  <c r="CRV119" i="9"/>
  <c r="CRU119" i="9"/>
  <c r="CRT119" i="9"/>
  <c r="CRS119" i="9"/>
  <c r="CRR119" i="9"/>
  <c r="CRQ119" i="9"/>
  <c r="CRP119" i="9"/>
  <c r="CRO119" i="9"/>
  <c r="CRN119" i="9"/>
  <c r="CRM119" i="9"/>
  <c r="CRL119" i="9"/>
  <c r="CRK119" i="9"/>
  <c r="CRJ119" i="9"/>
  <c r="CRI119" i="9"/>
  <c r="CRH119" i="9"/>
  <c r="CRG119" i="9"/>
  <c r="CRF119" i="9"/>
  <c r="CRE119" i="9"/>
  <c r="CRD119" i="9"/>
  <c r="CRC119" i="9"/>
  <c r="CRB119" i="9"/>
  <c r="CRA119" i="9"/>
  <c r="CQZ119" i="9"/>
  <c r="CQY119" i="9"/>
  <c r="CQX119" i="9"/>
  <c r="CQW119" i="9"/>
  <c r="CQV119" i="9"/>
  <c r="CQU119" i="9"/>
  <c r="CQT119" i="9"/>
  <c r="CQS119" i="9"/>
  <c r="CQR119" i="9"/>
  <c r="CQQ119" i="9"/>
  <c r="CQP119" i="9"/>
  <c r="CQO119" i="9"/>
  <c r="CQN119" i="9"/>
  <c r="CQM119" i="9"/>
  <c r="CQL119" i="9"/>
  <c r="CQK119" i="9"/>
  <c r="CQJ119" i="9"/>
  <c r="CQI119" i="9"/>
  <c r="CQH119" i="9"/>
  <c r="CQG119" i="9"/>
  <c r="CQF119" i="9"/>
  <c r="CQE119" i="9"/>
  <c r="CQD119" i="9"/>
  <c r="CQC119" i="9"/>
  <c r="CQB119" i="9"/>
  <c r="CQA119" i="9"/>
  <c r="CPZ119" i="9"/>
  <c r="CPY119" i="9"/>
  <c r="CPX119" i="9"/>
  <c r="CPW119" i="9"/>
  <c r="CPV119" i="9"/>
  <c r="CPU119" i="9"/>
  <c r="CPT119" i="9"/>
  <c r="CPS119" i="9"/>
  <c r="CPR119" i="9"/>
  <c r="CPQ119" i="9"/>
  <c r="CPP119" i="9"/>
  <c r="CPO119" i="9"/>
  <c r="CPN119" i="9"/>
  <c r="CPM119" i="9"/>
  <c r="CPL119" i="9"/>
  <c r="CPK119" i="9"/>
  <c r="CPJ119" i="9"/>
  <c r="CPI119" i="9"/>
  <c r="CPH119" i="9"/>
  <c r="CPG119" i="9"/>
  <c r="CPF119" i="9"/>
  <c r="CPE119" i="9"/>
  <c r="CPD119" i="9"/>
  <c r="CPC119" i="9"/>
  <c r="CPB119" i="9"/>
  <c r="CPA119" i="9"/>
  <c r="COZ119" i="9"/>
  <c r="COY119" i="9"/>
  <c r="COX119" i="9"/>
  <c r="COW119" i="9"/>
  <c r="COV119" i="9"/>
  <c r="COU119" i="9"/>
  <c r="COT119" i="9"/>
  <c r="COS119" i="9"/>
  <c r="COR119" i="9"/>
  <c r="COQ119" i="9"/>
  <c r="COP119" i="9"/>
  <c r="COO119" i="9"/>
  <c r="CON119" i="9"/>
  <c r="COM119" i="9"/>
  <c r="COL119" i="9"/>
  <c r="COK119" i="9"/>
  <c r="COJ119" i="9"/>
  <c r="COI119" i="9"/>
  <c r="COH119" i="9"/>
  <c r="COG119" i="9"/>
  <c r="COF119" i="9"/>
  <c r="COE119" i="9"/>
  <c r="COD119" i="9"/>
  <c r="COC119" i="9"/>
  <c r="COB119" i="9"/>
  <c r="COA119" i="9"/>
  <c r="CNZ119" i="9"/>
  <c r="CNY119" i="9"/>
  <c r="CNX119" i="9"/>
  <c r="CNW119" i="9"/>
  <c r="CNV119" i="9"/>
  <c r="CNU119" i="9"/>
  <c r="CNT119" i="9"/>
  <c r="CNS119" i="9"/>
  <c r="CNR119" i="9"/>
  <c r="CNQ119" i="9"/>
  <c r="CNP119" i="9"/>
  <c r="CNO119" i="9"/>
  <c r="CNN119" i="9"/>
  <c r="CNM119" i="9"/>
  <c r="CNL119" i="9"/>
  <c r="CNK119" i="9"/>
  <c r="CNJ119" i="9"/>
  <c r="CNI119" i="9"/>
  <c r="CNH119" i="9"/>
  <c r="CNG119" i="9"/>
  <c r="CNF119" i="9"/>
  <c r="CNE119" i="9"/>
  <c r="CND119" i="9"/>
  <c r="CNC119" i="9"/>
  <c r="CNB119" i="9"/>
  <c r="CNA119" i="9"/>
  <c r="CMZ119" i="9"/>
  <c r="CMY119" i="9"/>
  <c r="CMX119" i="9"/>
  <c r="CMW119" i="9"/>
  <c r="CMV119" i="9"/>
  <c r="CMU119" i="9"/>
  <c r="CMT119" i="9"/>
  <c r="CMS119" i="9"/>
  <c r="CMR119" i="9"/>
  <c r="CMQ119" i="9"/>
  <c r="CMP119" i="9"/>
  <c r="CMO119" i="9"/>
  <c r="CMN119" i="9"/>
  <c r="CMM119" i="9"/>
  <c r="CML119" i="9"/>
  <c r="CMK119" i="9"/>
  <c r="CMJ119" i="9"/>
  <c r="CMI119" i="9"/>
  <c r="CMH119" i="9"/>
  <c r="CMG119" i="9"/>
  <c r="CMF119" i="9"/>
  <c r="CME119" i="9"/>
  <c r="CMD119" i="9"/>
  <c r="CMC119" i="9"/>
  <c r="CMB119" i="9"/>
  <c r="CMA119" i="9"/>
  <c r="CLZ119" i="9"/>
  <c r="CLY119" i="9"/>
  <c r="CLX119" i="9"/>
  <c r="CLW119" i="9"/>
  <c r="CLV119" i="9"/>
  <c r="CLU119" i="9"/>
  <c r="CLT119" i="9"/>
  <c r="CLS119" i="9"/>
  <c r="CLR119" i="9"/>
  <c r="CLQ119" i="9"/>
  <c r="CLP119" i="9"/>
  <c r="CLO119" i="9"/>
  <c r="CLN119" i="9"/>
  <c r="CLM119" i="9"/>
  <c r="CLL119" i="9"/>
  <c r="CLK119" i="9"/>
  <c r="CLJ119" i="9"/>
  <c r="CLI119" i="9"/>
  <c r="CLH119" i="9"/>
  <c r="CLG119" i="9"/>
  <c r="CLF119" i="9"/>
  <c r="CLE119" i="9"/>
  <c r="CLD119" i="9"/>
  <c r="CLC119" i="9"/>
  <c r="CLB119" i="9"/>
  <c r="CLA119" i="9"/>
  <c r="CKZ119" i="9"/>
  <c r="CKY119" i="9"/>
  <c r="CKX119" i="9"/>
  <c r="CKW119" i="9"/>
  <c r="CKV119" i="9"/>
  <c r="CKU119" i="9"/>
  <c r="CKT119" i="9"/>
  <c r="CKS119" i="9"/>
  <c r="CKR119" i="9"/>
  <c r="CKQ119" i="9"/>
  <c r="CKP119" i="9"/>
  <c r="CKO119" i="9"/>
  <c r="CKN119" i="9"/>
  <c r="CKM119" i="9"/>
  <c r="CKL119" i="9"/>
  <c r="CKK119" i="9"/>
  <c r="CKJ119" i="9"/>
  <c r="CKI119" i="9"/>
  <c r="CKH119" i="9"/>
  <c r="CKG119" i="9"/>
  <c r="CKF119" i="9"/>
  <c r="CKE119" i="9"/>
  <c r="CKD119" i="9"/>
  <c r="CKC119" i="9"/>
  <c r="CKB119" i="9"/>
  <c r="CKA119" i="9"/>
  <c r="CJZ119" i="9"/>
  <c r="CJY119" i="9"/>
  <c r="CJX119" i="9"/>
  <c r="CJW119" i="9"/>
  <c r="CJV119" i="9"/>
  <c r="CJU119" i="9"/>
  <c r="CJT119" i="9"/>
  <c r="CJS119" i="9"/>
  <c r="CJR119" i="9"/>
  <c r="CJQ119" i="9"/>
  <c r="CJP119" i="9"/>
  <c r="CJO119" i="9"/>
  <c r="CJN119" i="9"/>
  <c r="CJM119" i="9"/>
  <c r="CJL119" i="9"/>
  <c r="CJK119" i="9"/>
  <c r="CJJ119" i="9"/>
  <c r="CJI119" i="9"/>
  <c r="CJH119" i="9"/>
  <c r="CJG119" i="9"/>
  <c r="CJF119" i="9"/>
  <c r="CJE119" i="9"/>
  <c r="CJD119" i="9"/>
  <c r="CJC119" i="9"/>
  <c r="CJB119" i="9"/>
  <c r="CJA119" i="9"/>
  <c r="CIZ119" i="9"/>
  <c r="CIY119" i="9"/>
  <c r="CIX119" i="9"/>
  <c r="CIW119" i="9"/>
  <c r="CIV119" i="9"/>
  <c r="CIU119" i="9"/>
  <c r="CIT119" i="9"/>
  <c r="CIS119" i="9"/>
  <c r="CIR119" i="9"/>
  <c r="CIQ119" i="9"/>
  <c r="CIP119" i="9"/>
  <c r="CIO119" i="9"/>
  <c r="CIN119" i="9"/>
  <c r="CIM119" i="9"/>
  <c r="CIL119" i="9"/>
  <c r="CIK119" i="9"/>
  <c r="CIJ119" i="9"/>
  <c r="CII119" i="9"/>
  <c r="CIH119" i="9"/>
  <c r="CIG119" i="9"/>
  <c r="CIF119" i="9"/>
  <c r="CIE119" i="9"/>
  <c r="CID119" i="9"/>
  <c r="CIC119" i="9"/>
  <c r="CIB119" i="9"/>
  <c r="CIA119" i="9"/>
  <c r="CHZ119" i="9"/>
  <c r="CHY119" i="9"/>
  <c r="CHX119" i="9"/>
  <c r="CHW119" i="9"/>
  <c r="CHV119" i="9"/>
  <c r="CHU119" i="9"/>
  <c r="CHT119" i="9"/>
  <c r="CHS119" i="9"/>
  <c r="CHR119" i="9"/>
  <c r="CHQ119" i="9"/>
  <c r="CHP119" i="9"/>
  <c r="CHO119" i="9"/>
  <c r="CHN119" i="9"/>
  <c r="CHM119" i="9"/>
  <c r="CHL119" i="9"/>
  <c r="CHK119" i="9"/>
  <c r="CHJ119" i="9"/>
  <c r="CHI119" i="9"/>
  <c r="CHH119" i="9"/>
  <c r="CHG119" i="9"/>
  <c r="CHF119" i="9"/>
  <c r="CHE119" i="9"/>
  <c r="CHD119" i="9"/>
  <c r="CHC119" i="9"/>
  <c r="CHB119" i="9"/>
  <c r="CHA119" i="9"/>
  <c r="CGZ119" i="9"/>
  <c r="CGY119" i="9"/>
  <c r="CGX119" i="9"/>
  <c r="CGW119" i="9"/>
  <c r="CGV119" i="9"/>
  <c r="CGU119" i="9"/>
  <c r="CGT119" i="9"/>
  <c r="CGS119" i="9"/>
  <c r="CGR119" i="9"/>
  <c r="CGQ119" i="9"/>
  <c r="CGP119" i="9"/>
  <c r="CGO119" i="9"/>
  <c r="CGN119" i="9"/>
  <c r="CGM119" i="9"/>
  <c r="CGL119" i="9"/>
  <c r="CGK119" i="9"/>
  <c r="CGJ119" i="9"/>
  <c r="CGI119" i="9"/>
  <c r="CGH119" i="9"/>
  <c r="CGG119" i="9"/>
  <c r="CGF119" i="9"/>
  <c r="CGE119" i="9"/>
  <c r="CGD119" i="9"/>
  <c r="CGC119" i="9"/>
  <c r="CGB119" i="9"/>
  <c r="CGA119" i="9"/>
  <c r="CFZ119" i="9"/>
  <c r="CFY119" i="9"/>
  <c r="CFX119" i="9"/>
  <c r="CFW119" i="9"/>
  <c r="CFV119" i="9"/>
  <c r="CFU119" i="9"/>
  <c r="CFT119" i="9"/>
  <c r="CFS119" i="9"/>
  <c r="CFR119" i="9"/>
  <c r="CFQ119" i="9"/>
  <c r="CFP119" i="9"/>
  <c r="CFO119" i="9"/>
  <c r="CFN119" i="9"/>
  <c r="CFM119" i="9"/>
  <c r="CFL119" i="9"/>
  <c r="CFK119" i="9"/>
  <c r="CFJ119" i="9"/>
  <c r="CFI119" i="9"/>
  <c r="CFH119" i="9"/>
  <c r="CFG119" i="9"/>
  <c r="CFF119" i="9"/>
  <c r="CFE119" i="9"/>
  <c r="CFD119" i="9"/>
  <c r="CFC119" i="9"/>
  <c r="CFB119" i="9"/>
  <c r="CFA119" i="9"/>
  <c r="CEZ119" i="9"/>
  <c r="CEY119" i="9"/>
  <c r="CEX119" i="9"/>
  <c r="CEW119" i="9"/>
  <c r="CEV119" i="9"/>
  <c r="CEU119" i="9"/>
  <c r="CET119" i="9"/>
  <c r="CES119" i="9"/>
  <c r="CER119" i="9"/>
  <c r="CEQ119" i="9"/>
  <c r="CEP119" i="9"/>
  <c r="CEO119" i="9"/>
  <c r="CEN119" i="9"/>
  <c r="CEM119" i="9"/>
  <c r="CEL119" i="9"/>
  <c r="CEK119" i="9"/>
  <c r="CEJ119" i="9"/>
  <c r="CEI119" i="9"/>
  <c r="CEH119" i="9"/>
  <c r="CEG119" i="9"/>
  <c r="CEF119" i="9"/>
  <c r="CEE119" i="9"/>
  <c r="CED119" i="9"/>
  <c r="CEC119" i="9"/>
  <c r="CEB119" i="9"/>
  <c r="CEA119" i="9"/>
  <c r="CDZ119" i="9"/>
  <c r="CDY119" i="9"/>
  <c r="CDX119" i="9"/>
  <c r="CDW119" i="9"/>
  <c r="CDV119" i="9"/>
  <c r="CDU119" i="9"/>
  <c r="CDT119" i="9"/>
  <c r="CDS119" i="9"/>
  <c r="CDR119" i="9"/>
  <c r="CDQ119" i="9"/>
  <c r="CDP119" i="9"/>
  <c r="CDO119" i="9"/>
  <c r="CDN119" i="9"/>
  <c r="CDM119" i="9"/>
  <c r="CDL119" i="9"/>
  <c r="CDK119" i="9"/>
  <c r="CDJ119" i="9"/>
  <c r="CDI119" i="9"/>
  <c r="CDH119" i="9"/>
  <c r="CDG119" i="9"/>
  <c r="CDF119" i="9"/>
  <c r="CDE119" i="9"/>
  <c r="CDD119" i="9"/>
  <c r="CDC119" i="9"/>
  <c r="CDB119" i="9"/>
  <c r="CDA119" i="9"/>
  <c r="CCZ119" i="9"/>
  <c r="CCY119" i="9"/>
  <c r="CCX119" i="9"/>
  <c r="CCW119" i="9"/>
  <c r="CCV119" i="9"/>
  <c r="CCU119" i="9"/>
  <c r="CCT119" i="9"/>
  <c r="CCS119" i="9"/>
  <c r="CCR119" i="9"/>
  <c r="CCQ119" i="9"/>
  <c r="CCP119" i="9"/>
  <c r="CCO119" i="9"/>
  <c r="CCN119" i="9"/>
  <c r="CCM119" i="9"/>
  <c r="CCL119" i="9"/>
  <c r="CCK119" i="9"/>
  <c r="CCJ119" i="9"/>
  <c r="CCI119" i="9"/>
  <c r="CCH119" i="9"/>
  <c r="CCG119" i="9"/>
  <c r="CCF119" i="9"/>
  <c r="CCE119" i="9"/>
  <c r="CCD119" i="9"/>
  <c r="CCC119" i="9"/>
  <c r="CCB119" i="9"/>
  <c r="CCA119" i="9"/>
  <c r="CBZ119" i="9"/>
  <c r="CBY119" i="9"/>
  <c r="CBX119" i="9"/>
  <c r="CBW119" i="9"/>
  <c r="CBV119" i="9"/>
  <c r="CBU119" i="9"/>
  <c r="CBT119" i="9"/>
  <c r="CBS119" i="9"/>
  <c r="CBR119" i="9"/>
  <c r="CBQ119" i="9"/>
  <c r="CBP119" i="9"/>
  <c r="CBO119" i="9"/>
  <c r="CBN119" i="9"/>
  <c r="CBM119" i="9"/>
  <c r="CBL119" i="9"/>
  <c r="CBK119" i="9"/>
  <c r="CBJ119" i="9"/>
  <c r="CBI119" i="9"/>
  <c r="CBH119" i="9"/>
  <c r="CBG119" i="9"/>
  <c r="CBF119" i="9"/>
  <c r="CBE119" i="9"/>
  <c r="CBD119" i="9"/>
  <c r="CBC119" i="9"/>
  <c r="CBB119" i="9"/>
  <c r="CBA119" i="9"/>
  <c r="CAZ119" i="9"/>
  <c r="CAY119" i="9"/>
  <c r="CAX119" i="9"/>
  <c r="CAW119" i="9"/>
  <c r="CAV119" i="9"/>
  <c r="CAU119" i="9"/>
  <c r="CAT119" i="9"/>
  <c r="CAS119" i="9"/>
  <c r="CAR119" i="9"/>
  <c r="CAQ119" i="9"/>
  <c r="CAP119" i="9"/>
  <c r="CAO119" i="9"/>
  <c r="CAN119" i="9"/>
  <c r="CAM119" i="9"/>
  <c r="CAL119" i="9"/>
  <c r="CAK119" i="9"/>
  <c r="CAJ119" i="9"/>
  <c r="CAI119" i="9"/>
  <c r="CAH119" i="9"/>
  <c r="CAG119" i="9"/>
  <c r="CAF119" i="9"/>
  <c r="CAE119" i="9"/>
  <c r="CAD119" i="9"/>
  <c r="CAC119" i="9"/>
  <c r="CAB119" i="9"/>
  <c r="CAA119" i="9"/>
  <c r="BZZ119" i="9"/>
  <c r="BZY119" i="9"/>
  <c r="BZX119" i="9"/>
  <c r="BZW119" i="9"/>
  <c r="BZV119" i="9"/>
  <c r="BZU119" i="9"/>
  <c r="BZT119" i="9"/>
  <c r="BZS119" i="9"/>
  <c r="BZR119" i="9"/>
  <c r="BZQ119" i="9"/>
  <c r="BZP119" i="9"/>
  <c r="BZO119" i="9"/>
  <c r="BZN119" i="9"/>
  <c r="BZM119" i="9"/>
  <c r="BZL119" i="9"/>
  <c r="BZK119" i="9"/>
  <c r="BZJ119" i="9"/>
  <c r="BZI119" i="9"/>
  <c r="BZH119" i="9"/>
  <c r="BZG119" i="9"/>
  <c r="BZF119" i="9"/>
  <c r="BZE119" i="9"/>
  <c r="BZD119" i="9"/>
  <c r="BZC119" i="9"/>
  <c r="BZB119" i="9"/>
  <c r="BZA119" i="9"/>
  <c r="BYZ119" i="9"/>
  <c r="BYY119" i="9"/>
  <c r="BYX119" i="9"/>
  <c r="BYW119" i="9"/>
  <c r="BYV119" i="9"/>
  <c r="BYU119" i="9"/>
  <c r="BYT119" i="9"/>
  <c r="BYS119" i="9"/>
  <c r="BYR119" i="9"/>
  <c r="BYQ119" i="9"/>
  <c r="BYP119" i="9"/>
  <c r="BYO119" i="9"/>
  <c r="BYN119" i="9"/>
  <c r="BYM119" i="9"/>
  <c r="BYL119" i="9"/>
  <c r="BYK119" i="9"/>
  <c r="BYJ119" i="9"/>
  <c r="BYI119" i="9"/>
  <c r="BYH119" i="9"/>
  <c r="BYG119" i="9"/>
  <c r="BYF119" i="9"/>
  <c r="BYE119" i="9"/>
  <c r="BYD119" i="9"/>
  <c r="BYC119" i="9"/>
  <c r="BYB119" i="9"/>
  <c r="BYA119" i="9"/>
  <c r="BXZ119" i="9"/>
  <c r="BXY119" i="9"/>
  <c r="BXX119" i="9"/>
  <c r="BXW119" i="9"/>
  <c r="BXV119" i="9"/>
  <c r="BXU119" i="9"/>
  <c r="BXT119" i="9"/>
  <c r="BXS119" i="9"/>
  <c r="BXR119" i="9"/>
  <c r="BXQ119" i="9"/>
  <c r="BXP119" i="9"/>
  <c r="BXO119" i="9"/>
  <c r="BXN119" i="9"/>
  <c r="BXM119" i="9"/>
  <c r="BXL119" i="9"/>
  <c r="BXK119" i="9"/>
  <c r="BXJ119" i="9"/>
  <c r="BXI119" i="9"/>
  <c r="BXH119" i="9"/>
  <c r="BXG119" i="9"/>
  <c r="BXF119" i="9"/>
  <c r="BXE119" i="9"/>
  <c r="BXD119" i="9"/>
  <c r="BXC119" i="9"/>
  <c r="BXB119" i="9"/>
  <c r="BXA119" i="9"/>
  <c r="BWZ119" i="9"/>
  <c r="BWY119" i="9"/>
  <c r="BWX119" i="9"/>
  <c r="BWW119" i="9"/>
  <c r="BWV119" i="9"/>
  <c r="BWU119" i="9"/>
  <c r="BWT119" i="9"/>
  <c r="BWS119" i="9"/>
  <c r="BWR119" i="9"/>
  <c r="BWQ119" i="9"/>
  <c r="BWP119" i="9"/>
  <c r="BWO119" i="9"/>
  <c r="BWN119" i="9"/>
  <c r="BWM119" i="9"/>
  <c r="BWL119" i="9"/>
  <c r="BWK119" i="9"/>
  <c r="BWJ119" i="9"/>
  <c r="BWI119" i="9"/>
  <c r="BWH119" i="9"/>
  <c r="BWG119" i="9"/>
  <c r="BWF119" i="9"/>
  <c r="BWE119" i="9"/>
  <c r="BWD119" i="9"/>
  <c r="BWC119" i="9"/>
  <c r="BWB119" i="9"/>
  <c r="BWA119" i="9"/>
  <c r="BVZ119" i="9"/>
  <c r="BVY119" i="9"/>
  <c r="BVX119" i="9"/>
  <c r="BVW119" i="9"/>
  <c r="BVV119" i="9"/>
  <c r="BVU119" i="9"/>
  <c r="BVT119" i="9"/>
  <c r="BVS119" i="9"/>
  <c r="BVR119" i="9"/>
  <c r="BVQ119" i="9"/>
  <c r="BVP119" i="9"/>
  <c r="BVO119" i="9"/>
  <c r="BVN119" i="9"/>
  <c r="BVM119" i="9"/>
  <c r="BVL119" i="9"/>
  <c r="BVK119" i="9"/>
  <c r="BVJ119" i="9"/>
  <c r="BVI119" i="9"/>
  <c r="BVH119" i="9"/>
  <c r="BVG119" i="9"/>
  <c r="BVF119" i="9"/>
  <c r="BVE119" i="9"/>
  <c r="BVD119" i="9"/>
  <c r="BVC119" i="9"/>
  <c r="BVB119" i="9"/>
  <c r="BVA119" i="9"/>
  <c r="BUZ119" i="9"/>
  <c r="BUY119" i="9"/>
  <c r="BUX119" i="9"/>
  <c r="BUW119" i="9"/>
  <c r="BUV119" i="9"/>
  <c r="BUU119" i="9"/>
  <c r="BUT119" i="9"/>
  <c r="BUS119" i="9"/>
  <c r="BUR119" i="9"/>
  <c r="BUQ119" i="9"/>
  <c r="BUP119" i="9"/>
  <c r="BUO119" i="9"/>
  <c r="BUN119" i="9"/>
  <c r="BUM119" i="9"/>
  <c r="BUL119" i="9"/>
  <c r="BUK119" i="9"/>
  <c r="BUJ119" i="9"/>
  <c r="BUI119" i="9"/>
  <c r="BUH119" i="9"/>
  <c r="BUG119" i="9"/>
  <c r="BUF119" i="9"/>
  <c r="BUE119" i="9"/>
  <c r="BUD119" i="9"/>
  <c r="BUC119" i="9"/>
  <c r="BUB119" i="9"/>
  <c r="BUA119" i="9"/>
  <c r="BTZ119" i="9"/>
  <c r="BTY119" i="9"/>
  <c r="BTX119" i="9"/>
  <c r="BTW119" i="9"/>
  <c r="BTV119" i="9"/>
  <c r="BTU119" i="9"/>
  <c r="BTT119" i="9"/>
  <c r="BTS119" i="9"/>
  <c r="BTR119" i="9"/>
  <c r="BTQ119" i="9"/>
  <c r="BTP119" i="9"/>
  <c r="BTO119" i="9"/>
  <c r="BTN119" i="9"/>
  <c r="BTM119" i="9"/>
  <c r="BTL119" i="9"/>
  <c r="BTK119" i="9"/>
  <c r="BTJ119" i="9"/>
  <c r="BTI119" i="9"/>
  <c r="BTH119" i="9"/>
  <c r="BTG119" i="9"/>
  <c r="BTF119" i="9"/>
  <c r="BTE119" i="9"/>
  <c r="BTD119" i="9"/>
  <c r="BTC119" i="9"/>
  <c r="BTB119" i="9"/>
  <c r="BTA119" i="9"/>
  <c r="BSZ119" i="9"/>
  <c r="BSY119" i="9"/>
  <c r="BSX119" i="9"/>
  <c r="BSW119" i="9"/>
  <c r="BSV119" i="9"/>
  <c r="BSU119" i="9"/>
  <c r="BST119" i="9"/>
  <c r="BSS119" i="9"/>
  <c r="BSR119" i="9"/>
  <c r="BSQ119" i="9"/>
  <c r="BSP119" i="9"/>
  <c r="BSO119" i="9"/>
  <c r="BSN119" i="9"/>
  <c r="BSM119" i="9"/>
  <c r="BSL119" i="9"/>
  <c r="BSK119" i="9"/>
  <c r="BSJ119" i="9"/>
  <c r="BSI119" i="9"/>
  <c r="BSH119" i="9"/>
  <c r="BSG119" i="9"/>
  <c r="BSF119" i="9"/>
  <c r="BSE119" i="9"/>
  <c r="BSD119" i="9"/>
  <c r="BSC119" i="9"/>
  <c r="BSB119" i="9"/>
  <c r="BSA119" i="9"/>
  <c r="BRZ119" i="9"/>
  <c r="BRY119" i="9"/>
  <c r="BRX119" i="9"/>
  <c r="BRW119" i="9"/>
  <c r="BRV119" i="9"/>
  <c r="BRU119" i="9"/>
  <c r="BRT119" i="9"/>
  <c r="BRS119" i="9"/>
  <c r="BRR119" i="9"/>
  <c r="BRQ119" i="9"/>
  <c r="BRP119" i="9"/>
  <c r="BRO119" i="9"/>
  <c r="BRN119" i="9"/>
  <c r="BRM119" i="9"/>
  <c r="BRL119" i="9"/>
  <c r="BRK119" i="9"/>
  <c r="BRJ119" i="9"/>
  <c r="BRI119" i="9"/>
  <c r="BRH119" i="9"/>
  <c r="BRG119" i="9"/>
  <c r="BRF119" i="9"/>
  <c r="BRE119" i="9"/>
  <c r="BRD119" i="9"/>
  <c r="BRC119" i="9"/>
  <c r="BRB119" i="9"/>
  <c r="BRA119" i="9"/>
  <c r="BQZ119" i="9"/>
  <c r="BQY119" i="9"/>
  <c r="BQX119" i="9"/>
  <c r="BQW119" i="9"/>
  <c r="BQV119" i="9"/>
  <c r="BQU119" i="9"/>
  <c r="BQT119" i="9"/>
  <c r="BQS119" i="9"/>
  <c r="BQR119" i="9"/>
  <c r="BQQ119" i="9"/>
  <c r="BQP119" i="9"/>
  <c r="BQO119" i="9"/>
  <c r="BQN119" i="9"/>
  <c r="BQM119" i="9"/>
  <c r="BQL119" i="9"/>
  <c r="BQK119" i="9"/>
  <c r="BQJ119" i="9"/>
  <c r="BQI119" i="9"/>
  <c r="BQH119" i="9"/>
  <c r="BQG119" i="9"/>
  <c r="BQF119" i="9"/>
  <c r="BQE119" i="9"/>
  <c r="BQD119" i="9"/>
  <c r="BQC119" i="9"/>
  <c r="BQB119" i="9"/>
  <c r="BQA119" i="9"/>
  <c r="BPZ119" i="9"/>
  <c r="BPY119" i="9"/>
  <c r="BPX119" i="9"/>
  <c r="BPW119" i="9"/>
  <c r="BPV119" i="9"/>
  <c r="BPU119" i="9"/>
  <c r="BPT119" i="9"/>
  <c r="BPS119" i="9"/>
  <c r="BPR119" i="9"/>
  <c r="BPQ119" i="9"/>
  <c r="BPP119" i="9"/>
  <c r="BPO119" i="9"/>
  <c r="BPN119" i="9"/>
  <c r="BPM119" i="9"/>
  <c r="BPL119" i="9"/>
  <c r="BPK119" i="9"/>
  <c r="BPJ119" i="9"/>
  <c r="BPI119" i="9"/>
  <c r="BPH119" i="9"/>
  <c r="BPG119" i="9"/>
  <c r="BPF119" i="9"/>
  <c r="BPE119" i="9"/>
  <c r="BPD119" i="9"/>
  <c r="BPC119" i="9"/>
  <c r="BPB119" i="9"/>
  <c r="BPA119" i="9"/>
  <c r="BOZ119" i="9"/>
  <c r="BOY119" i="9"/>
  <c r="BOX119" i="9"/>
  <c r="BOW119" i="9"/>
  <c r="BOV119" i="9"/>
  <c r="BOU119" i="9"/>
  <c r="BOT119" i="9"/>
  <c r="BOS119" i="9"/>
  <c r="BOR119" i="9"/>
  <c r="BOQ119" i="9"/>
  <c r="BOP119" i="9"/>
  <c r="BOO119" i="9"/>
  <c r="BON119" i="9"/>
  <c r="BOM119" i="9"/>
  <c r="BOL119" i="9"/>
  <c r="BOK119" i="9"/>
  <c r="BOJ119" i="9"/>
  <c r="BOI119" i="9"/>
  <c r="BOH119" i="9"/>
  <c r="BOG119" i="9"/>
  <c r="BOF119" i="9"/>
  <c r="BOE119" i="9"/>
  <c r="BOD119" i="9"/>
  <c r="BOC119" i="9"/>
  <c r="BOB119" i="9"/>
  <c r="BOA119" i="9"/>
  <c r="BNZ119" i="9"/>
  <c r="BNY119" i="9"/>
  <c r="BNX119" i="9"/>
  <c r="BNW119" i="9"/>
  <c r="BNV119" i="9"/>
  <c r="BNU119" i="9"/>
  <c r="BNT119" i="9"/>
  <c r="BNS119" i="9"/>
  <c r="BNR119" i="9"/>
  <c r="BNQ119" i="9"/>
  <c r="BNP119" i="9"/>
  <c r="BNO119" i="9"/>
  <c r="BNN119" i="9"/>
  <c r="BNM119" i="9"/>
  <c r="BNL119" i="9"/>
  <c r="BNK119" i="9"/>
  <c r="BNJ119" i="9"/>
  <c r="BNI119" i="9"/>
  <c r="BNH119" i="9"/>
  <c r="BNG119" i="9"/>
  <c r="BNF119" i="9"/>
  <c r="BNE119" i="9"/>
  <c r="BND119" i="9"/>
  <c r="BNC119" i="9"/>
  <c r="BNB119" i="9"/>
  <c r="BNA119" i="9"/>
  <c r="BMZ119" i="9"/>
  <c r="BMY119" i="9"/>
  <c r="BMX119" i="9"/>
  <c r="BMW119" i="9"/>
  <c r="BMV119" i="9"/>
  <c r="BMU119" i="9"/>
  <c r="BMT119" i="9"/>
  <c r="BMS119" i="9"/>
  <c r="BMR119" i="9"/>
  <c r="BMQ119" i="9"/>
  <c r="BMP119" i="9"/>
  <c r="BMO119" i="9"/>
  <c r="BMN119" i="9"/>
  <c r="BMM119" i="9"/>
  <c r="BML119" i="9"/>
  <c r="BMK119" i="9"/>
  <c r="BMJ119" i="9"/>
  <c r="BMI119" i="9"/>
  <c r="BMH119" i="9"/>
  <c r="BMG119" i="9"/>
  <c r="BMF119" i="9"/>
  <c r="BME119" i="9"/>
  <c r="BMD119" i="9"/>
  <c r="BMC119" i="9"/>
  <c r="BMB119" i="9"/>
  <c r="BMA119" i="9"/>
  <c r="BLZ119" i="9"/>
  <c r="BLY119" i="9"/>
  <c r="BLX119" i="9"/>
  <c r="BLW119" i="9"/>
  <c r="BLV119" i="9"/>
  <c r="BLU119" i="9"/>
  <c r="BLT119" i="9"/>
  <c r="BLS119" i="9"/>
  <c r="BLR119" i="9"/>
  <c r="BLQ119" i="9"/>
  <c r="BLP119" i="9"/>
  <c r="BLO119" i="9"/>
  <c r="BLN119" i="9"/>
  <c r="BLM119" i="9"/>
  <c r="BLL119" i="9"/>
  <c r="BLK119" i="9"/>
  <c r="BLJ119" i="9"/>
  <c r="BLI119" i="9"/>
  <c r="BLH119" i="9"/>
  <c r="BLG119" i="9"/>
  <c r="BLF119" i="9"/>
  <c r="BLE119" i="9"/>
  <c r="BLD119" i="9"/>
  <c r="BLC119" i="9"/>
  <c r="BLB119" i="9"/>
  <c r="BLA119" i="9"/>
  <c r="BKZ119" i="9"/>
  <c r="BKY119" i="9"/>
  <c r="BKX119" i="9"/>
  <c r="BKW119" i="9"/>
  <c r="BKV119" i="9"/>
  <c r="BKU119" i="9"/>
  <c r="BKT119" i="9"/>
  <c r="BKS119" i="9"/>
  <c r="BKR119" i="9"/>
  <c r="BKQ119" i="9"/>
  <c r="BKP119" i="9"/>
  <c r="BKO119" i="9"/>
  <c r="BKN119" i="9"/>
  <c r="BKM119" i="9"/>
  <c r="BKL119" i="9"/>
  <c r="BKK119" i="9"/>
  <c r="BKJ119" i="9"/>
  <c r="BKI119" i="9"/>
  <c r="BKH119" i="9"/>
  <c r="BKG119" i="9"/>
  <c r="BKF119" i="9"/>
  <c r="BKE119" i="9"/>
  <c r="BKD119" i="9"/>
  <c r="BKC119" i="9"/>
  <c r="BKB119" i="9"/>
  <c r="BKA119" i="9"/>
  <c r="BJZ119" i="9"/>
  <c r="BJY119" i="9"/>
  <c r="BJX119" i="9"/>
  <c r="BJW119" i="9"/>
  <c r="BJV119" i="9"/>
  <c r="BJU119" i="9"/>
  <c r="BJT119" i="9"/>
  <c r="BJS119" i="9"/>
  <c r="BJR119" i="9"/>
  <c r="BJQ119" i="9"/>
  <c r="BJP119" i="9"/>
  <c r="BJO119" i="9"/>
  <c r="BJN119" i="9"/>
  <c r="BJM119" i="9"/>
  <c r="BJL119" i="9"/>
  <c r="BJK119" i="9"/>
  <c r="BJJ119" i="9"/>
  <c r="BJI119" i="9"/>
  <c r="BJH119" i="9"/>
  <c r="BJG119" i="9"/>
  <c r="BJF119" i="9"/>
  <c r="BJE119" i="9"/>
  <c r="BJD119" i="9"/>
  <c r="BJC119" i="9"/>
  <c r="BJB119" i="9"/>
  <c r="BJA119" i="9"/>
  <c r="BIZ119" i="9"/>
  <c r="BIY119" i="9"/>
  <c r="BIX119" i="9"/>
  <c r="BIW119" i="9"/>
  <c r="BIV119" i="9"/>
  <c r="BIU119" i="9"/>
  <c r="BIT119" i="9"/>
  <c r="BIS119" i="9"/>
  <c r="BIR119" i="9"/>
  <c r="BIQ119" i="9"/>
  <c r="BIP119" i="9"/>
  <c r="BIO119" i="9"/>
  <c r="BIN119" i="9"/>
  <c r="BIM119" i="9"/>
  <c r="BIL119" i="9"/>
  <c r="BIK119" i="9"/>
  <c r="BIJ119" i="9"/>
  <c r="BII119" i="9"/>
  <c r="BIH119" i="9"/>
  <c r="BIG119" i="9"/>
  <c r="BIF119" i="9"/>
  <c r="BIE119" i="9"/>
  <c r="BID119" i="9"/>
  <c r="BIC119" i="9"/>
  <c r="BIB119" i="9"/>
  <c r="BIA119" i="9"/>
  <c r="BHZ119" i="9"/>
  <c r="BHY119" i="9"/>
  <c r="BHX119" i="9"/>
  <c r="BHW119" i="9"/>
  <c r="BHV119" i="9"/>
  <c r="BHU119" i="9"/>
  <c r="BHT119" i="9"/>
  <c r="BHS119" i="9"/>
  <c r="BHR119" i="9"/>
  <c r="BHQ119" i="9"/>
  <c r="BHP119" i="9"/>
  <c r="BHO119" i="9"/>
  <c r="BHN119" i="9"/>
  <c r="BHM119" i="9"/>
  <c r="BHL119" i="9"/>
  <c r="BHK119" i="9"/>
  <c r="BHJ119" i="9"/>
  <c r="BHI119" i="9"/>
  <c r="BHH119" i="9"/>
  <c r="BHG119" i="9"/>
  <c r="BHF119" i="9"/>
  <c r="BHE119" i="9"/>
  <c r="BHD119" i="9"/>
  <c r="BHC119" i="9"/>
  <c r="BHB119" i="9"/>
  <c r="BHA119" i="9"/>
  <c r="BGZ119" i="9"/>
  <c r="BGY119" i="9"/>
  <c r="BGX119" i="9"/>
  <c r="BGW119" i="9"/>
  <c r="BGV119" i="9"/>
  <c r="BGU119" i="9"/>
  <c r="BGT119" i="9"/>
  <c r="BGS119" i="9"/>
  <c r="BGR119" i="9"/>
  <c r="BGQ119" i="9"/>
  <c r="BGP119" i="9"/>
  <c r="BGO119" i="9"/>
  <c r="BGN119" i="9"/>
  <c r="BGM119" i="9"/>
  <c r="BGL119" i="9"/>
  <c r="BGK119" i="9"/>
  <c r="BGJ119" i="9"/>
  <c r="BGI119" i="9"/>
  <c r="BGH119" i="9"/>
  <c r="BGG119" i="9"/>
  <c r="BGF119" i="9"/>
  <c r="BGE119" i="9"/>
  <c r="BGD119" i="9"/>
  <c r="BGC119" i="9"/>
  <c r="BGB119" i="9"/>
  <c r="BGA119" i="9"/>
  <c r="BFZ119" i="9"/>
  <c r="BFY119" i="9"/>
  <c r="BFX119" i="9"/>
  <c r="BFW119" i="9"/>
  <c r="BFV119" i="9"/>
  <c r="BFU119" i="9"/>
  <c r="BFT119" i="9"/>
  <c r="BFS119" i="9"/>
  <c r="BFR119" i="9"/>
  <c r="BFQ119" i="9"/>
  <c r="BFP119" i="9"/>
  <c r="BFO119" i="9"/>
  <c r="BFN119" i="9"/>
  <c r="BFM119" i="9"/>
  <c r="BFL119" i="9"/>
  <c r="BFK119" i="9"/>
  <c r="BFJ119" i="9"/>
  <c r="BFI119" i="9"/>
  <c r="BFH119" i="9"/>
  <c r="BFG119" i="9"/>
  <c r="BFF119" i="9"/>
  <c r="BFE119" i="9"/>
  <c r="BFD119" i="9"/>
  <c r="BFC119" i="9"/>
  <c r="BFB119" i="9"/>
  <c r="BFA119" i="9"/>
  <c r="BEZ119" i="9"/>
  <c r="BEY119" i="9"/>
  <c r="BEX119" i="9"/>
  <c r="BEW119" i="9"/>
  <c r="BEV119" i="9"/>
  <c r="BEU119" i="9"/>
  <c r="BET119" i="9"/>
  <c r="BES119" i="9"/>
  <c r="BER119" i="9"/>
  <c r="BEQ119" i="9"/>
  <c r="BEP119" i="9"/>
  <c r="BEO119" i="9"/>
  <c r="BEN119" i="9"/>
  <c r="BEM119" i="9"/>
  <c r="BEL119" i="9"/>
  <c r="BEK119" i="9"/>
  <c r="BEJ119" i="9"/>
  <c r="BEI119" i="9"/>
  <c r="BEH119" i="9"/>
  <c r="BEG119" i="9"/>
  <c r="BEF119" i="9"/>
  <c r="BEE119" i="9"/>
  <c r="BED119" i="9"/>
  <c r="BEC119" i="9"/>
  <c r="BEB119" i="9"/>
  <c r="BEA119" i="9"/>
  <c r="BDZ119" i="9"/>
  <c r="BDY119" i="9"/>
  <c r="BDX119" i="9"/>
  <c r="BDW119" i="9"/>
  <c r="BDV119" i="9"/>
  <c r="BDU119" i="9"/>
  <c r="BDT119" i="9"/>
  <c r="BDS119" i="9"/>
  <c r="BDR119" i="9"/>
  <c r="BDQ119" i="9"/>
  <c r="BDP119" i="9"/>
  <c r="BDO119" i="9"/>
  <c r="BDN119" i="9"/>
  <c r="BDM119" i="9"/>
  <c r="BDL119" i="9"/>
  <c r="BDK119" i="9"/>
  <c r="BDJ119" i="9"/>
  <c r="BDI119" i="9"/>
  <c r="BDH119" i="9"/>
  <c r="BDG119" i="9"/>
  <c r="BDF119" i="9"/>
  <c r="BDE119" i="9"/>
  <c r="BDD119" i="9"/>
  <c r="BDC119" i="9"/>
  <c r="BDB119" i="9"/>
  <c r="BDA119" i="9"/>
  <c r="BCZ119" i="9"/>
  <c r="BCY119" i="9"/>
  <c r="BCX119" i="9"/>
  <c r="BCW119" i="9"/>
  <c r="BCV119" i="9"/>
  <c r="BCU119" i="9"/>
  <c r="BCT119" i="9"/>
  <c r="BCS119" i="9"/>
  <c r="BCR119" i="9"/>
  <c r="BCQ119" i="9"/>
  <c r="BCP119" i="9"/>
  <c r="BCO119" i="9"/>
  <c r="BCN119" i="9"/>
  <c r="BCM119" i="9"/>
  <c r="BCL119" i="9"/>
  <c r="BCK119" i="9"/>
  <c r="BCJ119" i="9"/>
  <c r="BCI119" i="9"/>
  <c r="BCH119" i="9"/>
  <c r="BCG119" i="9"/>
  <c r="BCF119" i="9"/>
  <c r="BCE119" i="9"/>
  <c r="BCD119" i="9"/>
  <c r="BCC119" i="9"/>
  <c r="BCB119" i="9"/>
  <c r="BCA119" i="9"/>
  <c r="BBZ119" i="9"/>
  <c r="BBY119" i="9"/>
  <c r="BBX119" i="9"/>
  <c r="BBW119" i="9"/>
  <c r="BBV119" i="9"/>
  <c r="BBU119" i="9"/>
  <c r="BBT119" i="9"/>
  <c r="BBS119" i="9"/>
  <c r="BBR119" i="9"/>
  <c r="BBQ119" i="9"/>
  <c r="BBP119" i="9"/>
  <c r="BBO119" i="9"/>
  <c r="BBN119" i="9"/>
  <c r="BBM119" i="9"/>
  <c r="BBL119" i="9"/>
  <c r="BBK119" i="9"/>
  <c r="BBJ119" i="9"/>
  <c r="BBI119" i="9"/>
  <c r="BBH119" i="9"/>
  <c r="BBG119" i="9"/>
  <c r="BBF119" i="9"/>
  <c r="BBE119" i="9"/>
  <c r="BBD119" i="9"/>
  <c r="BBC119" i="9"/>
  <c r="BBB119" i="9"/>
  <c r="BBA119" i="9"/>
  <c r="BAZ119" i="9"/>
  <c r="BAY119" i="9"/>
  <c r="BAX119" i="9"/>
  <c r="BAW119" i="9"/>
  <c r="BAV119" i="9"/>
  <c r="BAU119" i="9"/>
  <c r="BAT119" i="9"/>
  <c r="BAS119" i="9"/>
  <c r="BAR119" i="9"/>
  <c r="BAQ119" i="9"/>
  <c r="BAP119" i="9"/>
  <c r="BAO119" i="9"/>
  <c r="BAN119" i="9"/>
  <c r="BAM119" i="9"/>
  <c r="BAL119" i="9"/>
  <c r="BAK119" i="9"/>
  <c r="BAJ119" i="9"/>
  <c r="BAI119" i="9"/>
  <c r="BAH119" i="9"/>
  <c r="BAG119" i="9"/>
  <c r="BAF119" i="9"/>
  <c r="BAE119" i="9"/>
  <c r="BAD119" i="9"/>
  <c r="BAC119" i="9"/>
  <c r="BAB119" i="9"/>
  <c r="BAA119" i="9"/>
  <c r="AZZ119" i="9"/>
  <c r="AZY119" i="9"/>
  <c r="AZX119" i="9"/>
  <c r="AZW119" i="9"/>
  <c r="AZV119" i="9"/>
  <c r="AZU119" i="9"/>
  <c r="AZT119" i="9"/>
  <c r="AZS119" i="9"/>
  <c r="AZR119" i="9"/>
  <c r="AZQ119" i="9"/>
  <c r="AZP119" i="9"/>
  <c r="AZO119" i="9"/>
  <c r="AZN119" i="9"/>
  <c r="AZM119" i="9"/>
  <c r="AZL119" i="9"/>
  <c r="AZK119" i="9"/>
  <c r="AZJ119" i="9"/>
  <c r="AZI119" i="9"/>
  <c r="AZH119" i="9"/>
  <c r="AZG119" i="9"/>
  <c r="AZF119" i="9"/>
  <c r="AZE119" i="9"/>
  <c r="AZD119" i="9"/>
  <c r="AZC119" i="9"/>
  <c r="AZB119" i="9"/>
  <c r="AZA119" i="9"/>
  <c r="AYZ119" i="9"/>
  <c r="AYY119" i="9"/>
  <c r="AYX119" i="9"/>
  <c r="AYW119" i="9"/>
  <c r="AYV119" i="9"/>
  <c r="AYU119" i="9"/>
  <c r="AYT119" i="9"/>
  <c r="AYS119" i="9"/>
  <c r="AYR119" i="9"/>
  <c r="AYQ119" i="9"/>
  <c r="AYP119" i="9"/>
  <c r="AYO119" i="9"/>
  <c r="AYN119" i="9"/>
  <c r="AYM119" i="9"/>
  <c r="AYL119" i="9"/>
  <c r="AYK119" i="9"/>
  <c r="AYJ119" i="9"/>
  <c r="AYI119" i="9"/>
  <c r="AYH119" i="9"/>
  <c r="AYG119" i="9"/>
  <c r="AYF119" i="9"/>
  <c r="AYE119" i="9"/>
  <c r="AYD119" i="9"/>
  <c r="AYC119" i="9"/>
  <c r="AYB119" i="9"/>
  <c r="AYA119" i="9"/>
  <c r="AXZ119" i="9"/>
  <c r="AXY119" i="9"/>
  <c r="AXX119" i="9"/>
  <c r="AXW119" i="9"/>
  <c r="AXV119" i="9"/>
  <c r="AXU119" i="9"/>
  <c r="AXT119" i="9"/>
  <c r="AXS119" i="9"/>
  <c r="AXR119" i="9"/>
  <c r="AXQ119" i="9"/>
  <c r="AXP119" i="9"/>
  <c r="AXO119" i="9"/>
  <c r="AXN119" i="9"/>
  <c r="AXM119" i="9"/>
  <c r="AXL119" i="9"/>
  <c r="AXK119" i="9"/>
  <c r="AXJ119" i="9"/>
  <c r="AXI119" i="9"/>
  <c r="AXH119" i="9"/>
  <c r="AXG119" i="9"/>
  <c r="AXF119" i="9"/>
  <c r="AXE119" i="9"/>
  <c r="AXD119" i="9"/>
  <c r="AXC119" i="9"/>
  <c r="AXB119" i="9"/>
  <c r="AXA119" i="9"/>
  <c r="AWZ119" i="9"/>
  <c r="AWY119" i="9"/>
  <c r="AWX119" i="9"/>
  <c r="AWW119" i="9"/>
  <c r="AWV119" i="9"/>
  <c r="AWU119" i="9"/>
  <c r="AWT119" i="9"/>
  <c r="AWS119" i="9"/>
  <c r="AWR119" i="9"/>
  <c r="AWQ119" i="9"/>
  <c r="AWP119" i="9"/>
  <c r="AWO119" i="9"/>
  <c r="AWN119" i="9"/>
  <c r="AWM119" i="9"/>
  <c r="AWL119" i="9"/>
  <c r="AWK119" i="9"/>
  <c r="AWJ119" i="9"/>
  <c r="AWI119" i="9"/>
  <c r="AWH119" i="9"/>
  <c r="AWG119" i="9"/>
  <c r="AWF119" i="9"/>
  <c r="AWE119" i="9"/>
  <c r="AWD119" i="9"/>
  <c r="AWC119" i="9"/>
  <c r="AWB119" i="9"/>
  <c r="AWA119" i="9"/>
  <c r="AVZ119" i="9"/>
  <c r="AVY119" i="9"/>
  <c r="AVX119" i="9"/>
  <c r="AVW119" i="9"/>
  <c r="AVV119" i="9"/>
  <c r="AVU119" i="9"/>
  <c r="AVT119" i="9"/>
  <c r="AVS119" i="9"/>
  <c r="AVR119" i="9"/>
  <c r="AVQ119" i="9"/>
  <c r="AVP119" i="9"/>
  <c r="AVO119" i="9"/>
  <c r="AVN119" i="9"/>
  <c r="AVM119" i="9"/>
  <c r="AVL119" i="9"/>
  <c r="AVK119" i="9"/>
  <c r="AVJ119" i="9"/>
  <c r="AVI119" i="9"/>
  <c r="AVH119" i="9"/>
  <c r="AVG119" i="9"/>
  <c r="AVF119" i="9"/>
  <c r="AVE119" i="9"/>
  <c r="AVD119" i="9"/>
  <c r="AVC119" i="9"/>
  <c r="AVB119" i="9"/>
  <c r="AVA119" i="9"/>
  <c r="AUZ119" i="9"/>
  <c r="AUY119" i="9"/>
  <c r="AUX119" i="9"/>
  <c r="AUW119" i="9"/>
  <c r="AUV119" i="9"/>
  <c r="AUU119" i="9"/>
  <c r="AUT119" i="9"/>
  <c r="AUS119" i="9"/>
  <c r="AUR119" i="9"/>
  <c r="AUQ119" i="9"/>
  <c r="AUP119" i="9"/>
  <c r="AUO119" i="9"/>
  <c r="AUN119" i="9"/>
  <c r="AUM119" i="9"/>
  <c r="AUL119" i="9"/>
  <c r="AUK119" i="9"/>
  <c r="AUJ119" i="9"/>
  <c r="AUI119" i="9"/>
  <c r="AUH119" i="9"/>
  <c r="AUG119" i="9"/>
  <c r="AUF119" i="9"/>
  <c r="AUE119" i="9"/>
  <c r="AUD119" i="9"/>
  <c r="AUC119" i="9"/>
  <c r="AUB119" i="9"/>
  <c r="AUA119" i="9"/>
  <c r="ATZ119" i="9"/>
  <c r="ATY119" i="9"/>
  <c r="ATX119" i="9"/>
  <c r="ATW119" i="9"/>
  <c r="ATV119" i="9"/>
  <c r="ATU119" i="9"/>
  <c r="ATT119" i="9"/>
  <c r="ATS119" i="9"/>
  <c r="ATR119" i="9"/>
  <c r="ATQ119" i="9"/>
  <c r="ATP119" i="9"/>
  <c r="ATO119" i="9"/>
  <c r="ATN119" i="9"/>
  <c r="ATM119" i="9"/>
  <c r="ATL119" i="9"/>
  <c r="ATK119" i="9"/>
  <c r="ATJ119" i="9"/>
  <c r="ATI119" i="9"/>
  <c r="ATH119" i="9"/>
  <c r="ATG119" i="9"/>
  <c r="ATF119" i="9"/>
  <c r="ATE119" i="9"/>
  <c r="ATD119" i="9"/>
  <c r="ATC119" i="9"/>
  <c r="ATB119" i="9"/>
  <c r="ATA119" i="9"/>
  <c r="ASZ119" i="9"/>
  <c r="ASY119" i="9"/>
  <c r="ASX119" i="9"/>
  <c r="ASW119" i="9"/>
  <c r="ASV119" i="9"/>
  <c r="ASU119" i="9"/>
  <c r="AST119" i="9"/>
  <c r="ASS119" i="9"/>
  <c r="ASR119" i="9"/>
  <c r="ASQ119" i="9"/>
  <c r="ASP119" i="9"/>
  <c r="ASO119" i="9"/>
  <c r="ASN119" i="9"/>
  <c r="ASM119" i="9"/>
  <c r="ASL119" i="9"/>
  <c r="ASK119" i="9"/>
  <c r="ASJ119" i="9"/>
  <c r="ASI119" i="9"/>
  <c r="ASH119" i="9"/>
  <c r="ASG119" i="9"/>
  <c r="ASF119" i="9"/>
  <c r="ASE119" i="9"/>
  <c r="ASD119" i="9"/>
  <c r="ASC119" i="9"/>
  <c r="ASB119" i="9"/>
  <c r="ASA119" i="9"/>
  <c r="ARZ119" i="9"/>
  <c r="ARY119" i="9"/>
  <c r="ARX119" i="9"/>
  <c r="ARW119" i="9"/>
  <c r="ARV119" i="9"/>
  <c r="ARU119" i="9"/>
  <c r="ART119" i="9"/>
  <c r="ARS119" i="9"/>
  <c r="ARR119" i="9"/>
  <c r="ARQ119" i="9"/>
  <c r="ARP119" i="9"/>
  <c r="ARO119" i="9"/>
  <c r="ARN119" i="9"/>
  <c r="ARM119" i="9"/>
  <c r="ARL119" i="9"/>
  <c r="ARK119" i="9"/>
  <c r="ARJ119" i="9"/>
  <c r="ARI119" i="9"/>
  <c r="ARH119" i="9"/>
  <c r="ARG119" i="9"/>
  <c r="ARF119" i="9"/>
  <c r="ARE119" i="9"/>
  <c r="ARD119" i="9"/>
  <c r="ARC119" i="9"/>
  <c r="ARB119" i="9"/>
  <c r="ARA119" i="9"/>
  <c r="AQZ119" i="9"/>
  <c r="AQY119" i="9"/>
  <c r="AQX119" i="9"/>
  <c r="AQW119" i="9"/>
  <c r="AQV119" i="9"/>
  <c r="AQU119" i="9"/>
  <c r="AQT119" i="9"/>
  <c r="AQS119" i="9"/>
  <c r="AQR119" i="9"/>
  <c r="AQQ119" i="9"/>
  <c r="AQP119" i="9"/>
  <c r="AQO119" i="9"/>
  <c r="AQN119" i="9"/>
  <c r="AQM119" i="9"/>
  <c r="AQL119" i="9"/>
  <c r="AQK119" i="9"/>
  <c r="AQJ119" i="9"/>
  <c r="AQI119" i="9"/>
  <c r="AQH119" i="9"/>
  <c r="AQG119" i="9"/>
  <c r="AQF119" i="9"/>
  <c r="AQE119" i="9"/>
  <c r="AQD119" i="9"/>
  <c r="AQC119" i="9"/>
  <c r="AQB119" i="9"/>
  <c r="AQA119" i="9"/>
  <c r="APZ119" i="9"/>
  <c r="APY119" i="9"/>
  <c r="APX119" i="9"/>
  <c r="APW119" i="9"/>
  <c r="APV119" i="9"/>
  <c r="APU119" i="9"/>
  <c r="APT119" i="9"/>
  <c r="APS119" i="9"/>
  <c r="APR119" i="9"/>
  <c r="APQ119" i="9"/>
  <c r="APP119" i="9"/>
  <c r="APO119" i="9"/>
  <c r="APN119" i="9"/>
  <c r="APM119" i="9"/>
  <c r="APL119" i="9"/>
  <c r="APK119" i="9"/>
  <c r="APJ119" i="9"/>
  <c r="API119" i="9"/>
  <c r="APH119" i="9"/>
  <c r="APG119" i="9"/>
  <c r="APF119" i="9"/>
  <c r="APE119" i="9"/>
  <c r="APD119" i="9"/>
  <c r="APC119" i="9"/>
  <c r="APB119" i="9"/>
  <c r="APA119" i="9"/>
  <c r="AOZ119" i="9"/>
  <c r="AOY119" i="9"/>
  <c r="AOX119" i="9"/>
  <c r="AOW119" i="9"/>
  <c r="AOV119" i="9"/>
  <c r="AOU119" i="9"/>
  <c r="AOT119" i="9"/>
  <c r="AOS119" i="9"/>
  <c r="AOR119" i="9"/>
  <c r="AOQ119" i="9"/>
  <c r="AOP119" i="9"/>
  <c r="AOO119" i="9"/>
  <c r="AON119" i="9"/>
  <c r="AOM119" i="9"/>
  <c r="AOL119" i="9"/>
  <c r="AOK119" i="9"/>
  <c r="AOJ119" i="9"/>
  <c r="AOI119" i="9"/>
  <c r="AOH119" i="9"/>
  <c r="AOG119" i="9"/>
  <c r="AOF119" i="9"/>
  <c r="AOE119" i="9"/>
  <c r="AOD119" i="9"/>
  <c r="AOC119" i="9"/>
  <c r="AOB119" i="9"/>
  <c r="AOA119" i="9"/>
  <c r="ANZ119" i="9"/>
  <c r="ANY119" i="9"/>
  <c r="ANX119" i="9"/>
  <c r="ANW119" i="9"/>
  <c r="ANV119" i="9"/>
  <c r="ANU119" i="9"/>
  <c r="ANT119" i="9"/>
  <c r="ANS119" i="9"/>
  <c r="ANR119" i="9"/>
  <c r="ANQ119" i="9"/>
  <c r="ANP119" i="9"/>
  <c r="ANO119" i="9"/>
  <c r="ANN119" i="9"/>
  <c r="ANM119" i="9"/>
  <c r="ANL119" i="9"/>
  <c r="ANK119" i="9"/>
  <c r="ANJ119" i="9"/>
  <c r="ANI119" i="9"/>
  <c r="ANH119" i="9"/>
  <c r="ANG119" i="9"/>
  <c r="ANF119" i="9"/>
  <c r="ANE119" i="9"/>
  <c r="AND119" i="9"/>
  <c r="ANC119" i="9"/>
  <c r="ANB119" i="9"/>
  <c r="ANA119" i="9"/>
  <c r="AMZ119" i="9"/>
  <c r="AMY119" i="9"/>
  <c r="AMX119" i="9"/>
  <c r="AMW119" i="9"/>
  <c r="AMV119" i="9"/>
  <c r="AMU119" i="9"/>
  <c r="AMT119" i="9"/>
  <c r="AMS119" i="9"/>
  <c r="AMR119" i="9"/>
  <c r="AMQ119" i="9"/>
  <c r="AMP119" i="9"/>
  <c r="AMO119" i="9"/>
  <c r="AMN119" i="9"/>
  <c r="AMM119" i="9"/>
  <c r="AML119" i="9"/>
  <c r="AMK119" i="9"/>
  <c r="AMJ119" i="9"/>
  <c r="AMI119" i="9"/>
  <c r="AMH119" i="9"/>
  <c r="AMG119" i="9"/>
  <c r="AMF119" i="9"/>
  <c r="AME119" i="9"/>
  <c r="AMD119" i="9"/>
  <c r="AMC119" i="9"/>
  <c r="AMB119" i="9"/>
  <c r="AMA119" i="9"/>
  <c r="ALZ119" i="9"/>
  <c r="ALY119" i="9"/>
  <c r="ALX119" i="9"/>
  <c r="ALW119" i="9"/>
  <c r="ALV119" i="9"/>
  <c r="ALU119" i="9"/>
  <c r="ALT119" i="9"/>
  <c r="ALS119" i="9"/>
  <c r="ALR119" i="9"/>
  <c r="ALQ119" i="9"/>
  <c r="ALP119" i="9"/>
  <c r="ALO119" i="9"/>
  <c r="ALN119" i="9"/>
  <c r="ALM119" i="9"/>
  <c r="ALL119" i="9"/>
  <c r="ALK119" i="9"/>
  <c r="ALJ119" i="9"/>
  <c r="ALI119" i="9"/>
  <c r="ALH119" i="9"/>
  <c r="ALG119" i="9"/>
  <c r="ALF119" i="9"/>
  <c r="ALE119" i="9"/>
  <c r="ALD119" i="9"/>
  <c r="ALC119" i="9"/>
  <c r="ALB119" i="9"/>
  <c r="ALA119" i="9"/>
  <c r="AKZ119" i="9"/>
  <c r="AKY119" i="9"/>
  <c r="AKX119" i="9"/>
  <c r="AKW119" i="9"/>
  <c r="AKV119" i="9"/>
  <c r="AKU119" i="9"/>
  <c r="AKT119" i="9"/>
  <c r="AKS119" i="9"/>
  <c r="AKR119" i="9"/>
  <c r="AKQ119" i="9"/>
  <c r="AKP119" i="9"/>
  <c r="AKO119" i="9"/>
  <c r="AKN119" i="9"/>
  <c r="AKM119" i="9"/>
  <c r="AKL119" i="9"/>
  <c r="AKK119" i="9"/>
  <c r="AKJ119" i="9"/>
  <c r="AKI119" i="9"/>
  <c r="AKH119" i="9"/>
  <c r="AKG119" i="9"/>
  <c r="AKF119" i="9"/>
  <c r="AKE119" i="9"/>
  <c r="AKD119" i="9"/>
  <c r="AKC119" i="9"/>
  <c r="AKB119" i="9"/>
  <c r="AKA119" i="9"/>
  <c r="AJZ119" i="9"/>
  <c r="AJY119" i="9"/>
  <c r="AJX119" i="9"/>
  <c r="AJW119" i="9"/>
  <c r="AJV119" i="9"/>
  <c r="AJU119" i="9"/>
  <c r="AJT119" i="9"/>
  <c r="AJS119" i="9"/>
  <c r="AJR119" i="9"/>
  <c r="AJQ119" i="9"/>
  <c r="AJP119" i="9"/>
  <c r="AJO119" i="9"/>
  <c r="AJN119" i="9"/>
  <c r="AJM119" i="9"/>
  <c r="AJL119" i="9"/>
  <c r="AJK119" i="9"/>
  <c r="AJJ119" i="9"/>
  <c r="AJI119" i="9"/>
  <c r="AJH119" i="9"/>
  <c r="AJG119" i="9"/>
  <c r="AJF119" i="9"/>
  <c r="AJE119" i="9"/>
  <c r="AJD119" i="9"/>
  <c r="AJC119" i="9"/>
  <c r="AJB119" i="9"/>
  <c r="AJA119" i="9"/>
  <c r="AIZ119" i="9"/>
  <c r="AIY119" i="9"/>
  <c r="AIX119" i="9"/>
  <c r="AIW119" i="9"/>
  <c r="AIV119" i="9"/>
  <c r="AIU119" i="9"/>
  <c r="AIT119" i="9"/>
  <c r="AIS119" i="9"/>
  <c r="AIR119" i="9"/>
  <c r="AIQ119" i="9"/>
  <c r="AIP119" i="9"/>
  <c r="AIO119" i="9"/>
  <c r="AIN119" i="9"/>
  <c r="AIM119" i="9"/>
  <c r="AIL119" i="9"/>
  <c r="AIK119" i="9"/>
  <c r="AIJ119" i="9"/>
  <c r="AII119" i="9"/>
  <c r="AIH119" i="9"/>
  <c r="AIG119" i="9"/>
  <c r="AIF119" i="9"/>
  <c r="AIE119" i="9"/>
  <c r="AID119" i="9"/>
  <c r="AIC119" i="9"/>
  <c r="AIB119" i="9"/>
  <c r="AIA119" i="9"/>
  <c r="AHZ119" i="9"/>
  <c r="AHY119" i="9"/>
  <c r="AHX119" i="9"/>
  <c r="AHW119" i="9"/>
  <c r="AHV119" i="9"/>
  <c r="AHU119" i="9"/>
  <c r="AHT119" i="9"/>
  <c r="AHS119" i="9"/>
  <c r="AHR119" i="9"/>
  <c r="AHQ119" i="9"/>
  <c r="AHP119" i="9"/>
  <c r="AHO119" i="9"/>
  <c r="AHN119" i="9"/>
  <c r="AHM119" i="9"/>
  <c r="AHL119" i="9"/>
  <c r="AHK119" i="9"/>
  <c r="AHJ119" i="9"/>
  <c r="AHI119" i="9"/>
  <c r="AHH119" i="9"/>
  <c r="AHG119" i="9"/>
  <c r="AHF119" i="9"/>
  <c r="AHE119" i="9"/>
  <c r="AHD119" i="9"/>
  <c r="AHC119" i="9"/>
  <c r="AHB119" i="9"/>
  <c r="AHA119" i="9"/>
  <c r="AGZ119" i="9"/>
  <c r="AGY119" i="9"/>
  <c r="AGX119" i="9"/>
  <c r="AGW119" i="9"/>
  <c r="AGV119" i="9"/>
  <c r="AGU119" i="9"/>
  <c r="AGT119" i="9"/>
  <c r="AGS119" i="9"/>
  <c r="AGR119" i="9"/>
  <c r="AGQ119" i="9"/>
  <c r="AGP119" i="9"/>
  <c r="AGO119" i="9"/>
  <c r="AGN119" i="9"/>
  <c r="AGM119" i="9"/>
  <c r="AGL119" i="9"/>
  <c r="AGK119" i="9"/>
  <c r="AGJ119" i="9"/>
  <c r="AGI119" i="9"/>
  <c r="AGH119" i="9"/>
  <c r="AGG119" i="9"/>
  <c r="AGF119" i="9"/>
  <c r="AGE119" i="9"/>
  <c r="AGD119" i="9"/>
  <c r="AGC119" i="9"/>
  <c r="AGB119" i="9"/>
  <c r="AGA119" i="9"/>
  <c r="AFZ119" i="9"/>
  <c r="AFY119" i="9"/>
  <c r="AFX119" i="9"/>
  <c r="AFW119" i="9"/>
  <c r="AFV119" i="9"/>
  <c r="AFU119" i="9"/>
  <c r="AFT119" i="9"/>
  <c r="AFS119" i="9"/>
  <c r="AFR119" i="9"/>
  <c r="AFQ119" i="9"/>
  <c r="AFP119" i="9"/>
  <c r="AFO119" i="9"/>
  <c r="AFN119" i="9"/>
  <c r="AFM119" i="9"/>
  <c r="AFL119" i="9"/>
  <c r="AFK119" i="9"/>
  <c r="AFJ119" i="9"/>
  <c r="AFI119" i="9"/>
  <c r="AFH119" i="9"/>
  <c r="AFG119" i="9"/>
  <c r="AFF119" i="9"/>
  <c r="AFE119" i="9"/>
  <c r="AFD119" i="9"/>
  <c r="AFC119" i="9"/>
  <c r="AFB119" i="9"/>
  <c r="AFA119" i="9"/>
  <c r="AEZ119" i="9"/>
  <c r="AEY119" i="9"/>
  <c r="AEX119" i="9"/>
  <c r="AEW119" i="9"/>
  <c r="AEV119" i="9"/>
  <c r="AEU119" i="9"/>
  <c r="AET119" i="9"/>
  <c r="AES119" i="9"/>
  <c r="AER119" i="9"/>
  <c r="AEQ119" i="9"/>
  <c r="AEP119" i="9"/>
  <c r="AEO119" i="9"/>
  <c r="AEN119" i="9"/>
  <c r="AEM119" i="9"/>
  <c r="AEL119" i="9"/>
  <c r="AEK119" i="9"/>
  <c r="AEJ119" i="9"/>
  <c r="AEI119" i="9"/>
  <c r="AEH119" i="9"/>
  <c r="AEG119" i="9"/>
  <c r="AEF119" i="9"/>
  <c r="AEE119" i="9"/>
  <c r="AED119" i="9"/>
  <c r="AEC119" i="9"/>
  <c r="AEB119" i="9"/>
  <c r="AEA119" i="9"/>
  <c r="ADZ119" i="9"/>
  <c r="ADY119" i="9"/>
  <c r="ADX119" i="9"/>
  <c r="ADW119" i="9"/>
  <c r="ADV119" i="9"/>
  <c r="ADU119" i="9"/>
  <c r="ADT119" i="9"/>
  <c r="ADS119" i="9"/>
  <c r="ADR119" i="9"/>
  <c r="ADQ119" i="9"/>
  <c r="ADP119" i="9"/>
  <c r="ADO119" i="9"/>
  <c r="ADN119" i="9"/>
  <c r="ADM119" i="9"/>
  <c r="ADL119" i="9"/>
  <c r="ADK119" i="9"/>
  <c r="ADJ119" i="9"/>
  <c r="ADI119" i="9"/>
  <c r="ADH119" i="9"/>
  <c r="ADG119" i="9"/>
  <c r="ADF119" i="9"/>
  <c r="ADE119" i="9"/>
  <c r="ADD119" i="9"/>
  <c r="ADC119" i="9"/>
  <c r="ADB119" i="9"/>
  <c r="ADA119" i="9"/>
  <c r="ACZ119" i="9"/>
  <c r="ACY119" i="9"/>
  <c r="ACX119" i="9"/>
  <c r="ACW119" i="9"/>
  <c r="ACV119" i="9"/>
  <c r="ACU119" i="9"/>
  <c r="ACT119" i="9"/>
  <c r="ACS119" i="9"/>
  <c r="ACR119" i="9"/>
  <c r="ACQ119" i="9"/>
  <c r="ACP119" i="9"/>
  <c r="ACO119" i="9"/>
  <c r="ACN119" i="9"/>
  <c r="ACM119" i="9"/>
  <c r="ACL119" i="9"/>
  <c r="ACK119" i="9"/>
  <c r="ACJ119" i="9"/>
  <c r="ACI119" i="9"/>
  <c r="ACH119" i="9"/>
  <c r="ACG119" i="9"/>
  <c r="ACF119" i="9"/>
  <c r="ACE119" i="9"/>
  <c r="ACD119" i="9"/>
  <c r="ACC119" i="9"/>
  <c r="ACB119" i="9"/>
  <c r="ACA119" i="9"/>
  <c r="ABZ119" i="9"/>
  <c r="ABY119" i="9"/>
  <c r="ABX119" i="9"/>
  <c r="ABW119" i="9"/>
  <c r="ABV119" i="9"/>
  <c r="ABU119" i="9"/>
  <c r="ABT119" i="9"/>
  <c r="ABS119" i="9"/>
  <c r="ABR119" i="9"/>
  <c r="ABQ119" i="9"/>
  <c r="ABP119" i="9"/>
  <c r="ABO119" i="9"/>
  <c r="ABN119" i="9"/>
  <c r="ABM119" i="9"/>
  <c r="ABL119" i="9"/>
  <c r="ABK119" i="9"/>
  <c r="ABJ119" i="9"/>
  <c r="ABI119" i="9"/>
  <c r="ABH119" i="9"/>
  <c r="ABG119" i="9"/>
  <c r="ABF119" i="9"/>
  <c r="ABE119" i="9"/>
  <c r="ABD119" i="9"/>
  <c r="ABC119" i="9"/>
  <c r="ABB119" i="9"/>
  <c r="ABA119" i="9"/>
  <c r="AAZ119" i="9"/>
  <c r="AAY119" i="9"/>
  <c r="AAX119" i="9"/>
  <c r="AAW119" i="9"/>
  <c r="AAV119" i="9"/>
  <c r="AAU119" i="9"/>
  <c r="AAT119" i="9"/>
  <c r="AAS119" i="9"/>
  <c r="AAR119" i="9"/>
  <c r="AAQ119" i="9"/>
  <c r="AAP119" i="9"/>
  <c r="AAO119" i="9"/>
  <c r="AAN119" i="9"/>
  <c r="AAM119" i="9"/>
  <c r="AAL119" i="9"/>
  <c r="AAK119" i="9"/>
  <c r="AAJ119" i="9"/>
  <c r="AAI119" i="9"/>
  <c r="AAH119" i="9"/>
  <c r="AAG119" i="9"/>
  <c r="AAF119" i="9"/>
  <c r="AAE119" i="9"/>
  <c r="AAD119" i="9"/>
  <c r="AAC119" i="9"/>
  <c r="AAB119" i="9"/>
  <c r="AAA119" i="9"/>
  <c r="ZZ119" i="9"/>
  <c r="ZY119" i="9"/>
  <c r="ZX119" i="9"/>
  <c r="ZW119" i="9"/>
  <c r="ZV119" i="9"/>
  <c r="ZU119" i="9"/>
  <c r="ZT119" i="9"/>
  <c r="ZS119" i="9"/>
  <c r="ZR119" i="9"/>
  <c r="ZQ119" i="9"/>
  <c r="ZP119" i="9"/>
  <c r="ZO119" i="9"/>
  <c r="ZN119" i="9"/>
  <c r="ZM119" i="9"/>
  <c r="ZL119" i="9"/>
  <c r="ZK119" i="9"/>
  <c r="ZJ119" i="9"/>
  <c r="ZI119" i="9"/>
  <c r="ZH119" i="9"/>
  <c r="ZG119" i="9"/>
  <c r="ZF119" i="9"/>
  <c r="ZE119" i="9"/>
  <c r="ZD119" i="9"/>
  <c r="ZC119" i="9"/>
  <c r="ZB119" i="9"/>
  <c r="ZA119" i="9"/>
  <c r="YZ119" i="9"/>
  <c r="YY119" i="9"/>
  <c r="YX119" i="9"/>
  <c r="YW119" i="9"/>
  <c r="YV119" i="9"/>
  <c r="YU119" i="9"/>
  <c r="YT119" i="9"/>
  <c r="YS119" i="9"/>
  <c r="YR119" i="9"/>
  <c r="YQ119" i="9"/>
  <c r="YP119" i="9"/>
  <c r="YO119" i="9"/>
  <c r="YN119" i="9"/>
  <c r="YM119" i="9"/>
  <c r="YL119" i="9"/>
  <c r="YK119" i="9"/>
  <c r="YJ119" i="9"/>
  <c r="YI119" i="9"/>
  <c r="YH119" i="9"/>
  <c r="YG119" i="9"/>
  <c r="YF119" i="9"/>
  <c r="YE119" i="9"/>
  <c r="YD119" i="9"/>
  <c r="YC119" i="9"/>
  <c r="YB119" i="9"/>
  <c r="YA119" i="9"/>
  <c r="XZ119" i="9"/>
  <c r="XY119" i="9"/>
  <c r="XX119" i="9"/>
  <c r="XW119" i="9"/>
  <c r="XV119" i="9"/>
  <c r="XU119" i="9"/>
  <c r="XT119" i="9"/>
  <c r="XS119" i="9"/>
  <c r="XR119" i="9"/>
  <c r="XQ119" i="9"/>
  <c r="XP119" i="9"/>
  <c r="XO119" i="9"/>
  <c r="XN119" i="9"/>
  <c r="XM119" i="9"/>
  <c r="XL119" i="9"/>
  <c r="XK119" i="9"/>
  <c r="XJ119" i="9"/>
  <c r="XI119" i="9"/>
  <c r="XH119" i="9"/>
  <c r="XG119" i="9"/>
  <c r="XF119" i="9"/>
  <c r="XE119" i="9"/>
  <c r="XD119" i="9"/>
  <c r="XC119" i="9"/>
  <c r="XB119" i="9"/>
  <c r="XA119" i="9"/>
  <c r="WZ119" i="9"/>
  <c r="WY119" i="9"/>
  <c r="WX119" i="9"/>
  <c r="WW119" i="9"/>
  <c r="WV119" i="9"/>
  <c r="WU119" i="9"/>
  <c r="WT119" i="9"/>
  <c r="WS119" i="9"/>
  <c r="WR119" i="9"/>
  <c r="WQ119" i="9"/>
  <c r="WP119" i="9"/>
  <c r="WO119" i="9"/>
  <c r="WN119" i="9"/>
  <c r="WM119" i="9"/>
  <c r="WL119" i="9"/>
  <c r="WK119" i="9"/>
  <c r="WJ119" i="9"/>
  <c r="WI119" i="9"/>
  <c r="WH119" i="9"/>
  <c r="WG119" i="9"/>
  <c r="WF119" i="9"/>
  <c r="WE119" i="9"/>
  <c r="WD119" i="9"/>
  <c r="WC119" i="9"/>
  <c r="WB119" i="9"/>
  <c r="WA119" i="9"/>
  <c r="VZ119" i="9"/>
  <c r="VY119" i="9"/>
  <c r="VX119" i="9"/>
  <c r="VW119" i="9"/>
  <c r="VV119" i="9"/>
  <c r="VU119" i="9"/>
  <c r="VT119" i="9"/>
  <c r="VS119" i="9"/>
  <c r="VR119" i="9"/>
  <c r="VQ119" i="9"/>
  <c r="VP119" i="9"/>
  <c r="VO119" i="9"/>
  <c r="VN119" i="9"/>
  <c r="VM119" i="9"/>
  <c r="VL119" i="9"/>
  <c r="VK119" i="9"/>
  <c r="VJ119" i="9"/>
  <c r="VI119" i="9"/>
  <c r="VH119" i="9"/>
  <c r="VG119" i="9"/>
  <c r="VF119" i="9"/>
  <c r="VE119" i="9"/>
  <c r="VD119" i="9"/>
  <c r="VC119" i="9"/>
  <c r="VB119" i="9"/>
  <c r="VA119" i="9"/>
  <c r="UZ119" i="9"/>
  <c r="UY119" i="9"/>
  <c r="UX119" i="9"/>
  <c r="UW119" i="9"/>
  <c r="UV119" i="9"/>
  <c r="UU119" i="9"/>
  <c r="UT119" i="9"/>
  <c r="US119" i="9"/>
  <c r="UR119" i="9"/>
  <c r="UQ119" i="9"/>
  <c r="UP119" i="9"/>
  <c r="UO119" i="9"/>
  <c r="UN119" i="9"/>
  <c r="UM119" i="9"/>
  <c r="UL119" i="9"/>
  <c r="UK119" i="9"/>
  <c r="UJ119" i="9"/>
  <c r="UI119" i="9"/>
  <c r="UH119" i="9"/>
  <c r="UG119" i="9"/>
  <c r="UF119" i="9"/>
  <c r="UE119" i="9"/>
  <c r="UD119" i="9"/>
  <c r="UC119" i="9"/>
  <c r="UB119" i="9"/>
  <c r="UA119" i="9"/>
  <c r="TZ119" i="9"/>
  <c r="TY119" i="9"/>
  <c r="TX119" i="9"/>
  <c r="TW119" i="9"/>
  <c r="TV119" i="9"/>
  <c r="TU119" i="9"/>
  <c r="TT119" i="9"/>
  <c r="TS119" i="9"/>
  <c r="TR119" i="9"/>
  <c r="TQ119" i="9"/>
  <c r="TP119" i="9"/>
  <c r="TO119" i="9"/>
  <c r="TN119" i="9"/>
  <c r="TM119" i="9"/>
  <c r="TL119" i="9"/>
  <c r="TK119" i="9"/>
  <c r="TJ119" i="9"/>
  <c r="TI119" i="9"/>
  <c r="TH119" i="9"/>
  <c r="TG119" i="9"/>
  <c r="TF119" i="9"/>
  <c r="TE119" i="9"/>
  <c r="TD119" i="9"/>
  <c r="TC119" i="9"/>
  <c r="TB119" i="9"/>
  <c r="TA119" i="9"/>
  <c r="SZ119" i="9"/>
  <c r="SY119" i="9"/>
  <c r="SX119" i="9"/>
  <c r="SW119" i="9"/>
  <c r="SV119" i="9"/>
  <c r="SU119" i="9"/>
  <c r="ST119" i="9"/>
  <c r="SS119" i="9"/>
  <c r="SR119" i="9"/>
  <c r="SQ119" i="9"/>
  <c r="SP119" i="9"/>
  <c r="SO119" i="9"/>
  <c r="SN119" i="9"/>
  <c r="SM119" i="9"/>
  <c r="SL119" i="9"/>
  <c r="SK119" i="9"/>
  <c r="SJ119" i="9"/>
  <c r="SI119" i="9"/>
  <c r="SH119" i="9"/>
  <c r="SG119" i="9"/>
  <c r="SF119" i="9"/>
  <c r="SE119" i="9"/>
  <c r="SD119" i="9"/>
  <c r="SC119" i="9"/>
  <c r="SB119" i="9"/>
  <c r="SA119" i="9"/>
  <c r="RZ119" i="9"/>
  <c r="RY119" i="9"/>
  <c r="RX119" i="9"/>
  <c r="RW119" i="9"/>
  <c r="RV119" i="9"/>
  <c r="RU119" i="9"/>
  <c r="RT119" i="9"/>
  <c r="RS119" i="9"/>
  <c r="RR119" i="9"/>
  <c r="RQ119" i="9"/>
  <c r="RP119" i="9"/>
  <c r="RO119" i="9"/>
  <c r="RN119" i="9"/>
  <c r="RM119" i="9"/>
  <c r="RL119" i="9"/>
  <c r="RK119" i="9"/>
  <c r="RJ119" i="9"/>
  <c r="RI119" i="9"/>
  <c r="RH119" i="9"/>
  <c r="RG119" i="9"/>
  <c r="RF119" i="9"/>
  <c r="RE119" i="9"/>
  <c r="RD119" i="9"/>
  <c r="RC119" i="9"/>
  <c r="RB119" i="9"/>
  <c r="RA119" i="9"/>
  <c r="QZ119" i="9"/>
  <c r="QY119" i="9"/>
  <c r="QX119" i="9"/>
  <c r="QW119" i="9"/>
  <c r="QV119" i="9"/>
  <c r="QU119" i="9"/>
  <c r="QT119" i="9"/>
  <c r="QS119" i="9"/>
  <c r="QR119" i="9"/>
  <c r="QQ119" i="9"/>
  <c r="QP119" i="9"/>
  <c r="QO119" i="9"/>
  <c r="QN119" i="9"/>
  <c r="QM119" i="9"/>
  <c r="QL119" i="9"/>
  <c r="QK119" i="9"/>
  <c r="QJ119" i="9"/>
  <c r="QI119" i="9"/>
  <c r="QH119" i="9"/>
  <c r="QG119" i="9"/>
  <c r="QF119" i="9"/>
  <c r="QE119" i="9"/>
  <c r="QD119" i="9"/>
  <c r="QC119" i="9"/>
  <c r="QB119" i="9"/>
  <c r="QA119" i="9"/>
  <c r="PZ119" i="9"/>
  <c r="PY119" i="9"/>
  <c r="PX119" i="9"/>
  <c r="PW119" i="9"/>
  <c r="PV119" i="9"/>
  <c r="PU119" i="9"/>
  <c r="PT119" i="9"/>
  <c r="PS119" i="9"/>
  <c r="PR119" i="9"/>
  <c r="PQ119" i="9"/>
  <c r="PP119" i="9"/>
  <c r="PO119" i="9"/>
  <c r="PN119" i="9"/>
  <c r="PM119" i="9"/>
  <c r="PL119" i="9"/>
  <c r="PK119" i="9"/>
  <c r="PJ119" i="9"/>
  <c r="PI119" i="9"/>
  <c r="PH119" i="9"/>
  <c r="PG119" i="9"/>
  <c r="PF119" i="9"/>
  <c r="PE119" i="9"/>
  <c r="PD119" i="9"/>
  <c r="PC119" i="9"/>
  <c r="PB119" i="9"/>
  <c r="PA119" i="9"/>
  <c r="OZ119" i="9"/>
  <c r="OY119" i="9"/>
  <c r="OX119" i="9"/>
  <c r="OW119" i="9"/>
  <c r="OV119" i="9"/>
  <c r="OU119" i="9"/>
  <c r="OT119" i="9"/>
  <c r="OS119" i="9"/>
  <c r="OR119" i="9"/>
  <c r="OQ119" i="9"/>
  <c r="OP119" i="9"/>
  <c r="OO119" i="9"/>
  <c r="ON119" i="9"/>
  <c r="OM119" i="9"/>
  <c r="OL119" i="9"/>
  <c r="OK119" i="9"/>
  <c r="OJ119" i="9"/>
  <c r="OI119" i="9"/>
  <c r="OH119" i="9"/>
  <c r="OG119" i="9"/>
  <c r="OF119" i="9"/>
  <c r="OE119" i="9"/>
  <c r="OD119" i="9"/>
  <c r="OC119" i="9"/>
  <c r="OB119" i="9"/>
  <c r="OA119" i="9"/>
  <c r="NZ119" i="9"/>
  <c r="NY119" i="9"/>
  <c r="NX119" i="9"/>
  <c r="NW119" i="9"/>
  <c r="NV119" i="9"/>
  <c r="NU119" i="9"/>
  <c r="NT119" i="9"/>
  <c r="NS119" i="9"/>
  <c r="NR119" i="9"/>
  <c r="NQ119" i="9"/>
  <c r="NP119" i="9"/>
  <c r="NO119" i="9"/>
  <c r="NN119" i="9"/>
  <c r="NM119" i="9"/>
  <c r="NL119" i="9"/>
  <c r="NK119" i="9"/>
  <c r="NJ119" i="9"/>
  <c r="NI119" i="9"/>
  <c r="NH119" i="9"/>
  <c r="NG119" i="9"/>
  <c r="NF119" i="9"/>
  <c r="NE119" i="9"/>
  <c r="ND119" i="9"/>
  <c r="NC119" i="9"/>
  <c r="NB119" i="9"/>
  <c r="NA119" i="9"/>
  <c r="MZ119" i="9"/>
  <c r="MY119" i="9"/>
  <c r="MX119" i="9"/>
  <c r="MW119" i="9"/>
  <c r="MV119" i="9"/>
  <c r="MU119" i="9"/>
  <c r="MT119" i="9"/>
  <c r="MS119" i="9"/>
  <c r="MR119" i="9"/>
  <c r="MQ119" i="9"/>
  <c r="MP119" i="9"/>
  <c r="MO119" i="9"/>
  <c r="MN119" i="9"/>
  <c r="MM119" i="9"/>
  <c r="ML119" i="9"/>
  <c r="MK119" i="9"/>
  <c r="MJ119" i="9"/>
  <c r="MI119" i="9"/>
  <c r="MH119" i="9"/>
  <c r="MG119" i="9"/>
  <c r="MF119" i="9"/>
  <c r="ME119" i="9"/>
  <c r="MD119" i="9"/>
  <c r="MC119" i="9"/>
  <c r="MB119" i="9"/>
  <c r="MA119" i="9"/>
  <c r="LZ119" i="9"/>
  <c r="LY119" i="9"/>
  <c r="LX119" i="9"/>
  <c r="LW119" i="9"/>
  <c r="LV119" i="9"/>
  <c r="LU119" i="9"/>
  <c r="LT119" i="9"/>
  <c r="LS119" i="9"/>
  <c r="LR119" i="9"/>
  <c r="LQ119" i="9"/>
  <c r="LP119" i="9"/>
  <c r="LO119" i="9"/>
  <c r="LN119" i="9"/>
  <c r="LM119" i="9"/>
  <c r="LL119" i="9"/>
  <c r="LK119" i="9"/>
  <c r="LJ119" i="9"/>
  <c r="LI119" i="9"/>
  <c r="LH119" i="9"/>
  <c r="LG119" i="9"/>
  <c r="LF119" i="9"/>
  <c r="LE119" i="9"/>
  <c r="LD119" i="9"/>
  <c r="LC119" i="9"/>
  <c r="LB119" i="9"/>
  <c r="LA119" i="9"/>
  <c r="KZ119" i="9"/>
  <c r="KY119" i="9"/>
  <c r="KX119" i="9"/>
  <c r="KW119" i="9"/>
  <c r="KV119" i="9"/>
  <c r="KU119" i="9"/>
  <c r="KT119" i="9"/>
  <c r="KS119" i="9"/>
  <c r="KR119" i="9"/>
  <c r="KQ119" i="9"/>
  <c r="KP119" i="9"/>
  <c r="KO119" i="9"/>
  <c r="KN119" i="9"/>
  <c r="KM119" i="9"/>
  <c r="KL119" i="9"/>
  <c r="KK119" i="9"/>
  <c r="KJ119" i="9"/>
  <c r="KI119" i="9"/>
  <c r="KH119" i="9"/>
  <c r="KG119" i="9"/>
  <c r="KF119" i="9"/>
  <c r="KE119" i="9"/>
  <c r="KD119" i="9"/>
  <c r="KC119" i="9"/>
  <c r="KB119" i="9"/>
  <c r="KA119" i="9"/>
  <c r="JZ119" i="9"/>
  <c r="JY119" i="9"/>
  <c r="JX119" i="9"/>
  <c r="JW119" i="9"/>
  <c r="JV119" i="9"/>
  <c r="JU119" i="9"/>
  <c r="JT119" i="9"/>
  <c r="JS119" i="9"/>
  <c r="JR119" i="9"/>
  <c r="JQ119" i="9"/>
  <c r="JP119" i="9"/>
  <c r="JO119" i="9"/>
  <c r="JN119" i="9"/>
  <c r="JM119" i="9"/>
  <c r="JL119" i="9"/>
  <c r="JK119" i="9"/>
  <c r="JJ119" i="9"/>
  <c r="JI119" i="9"/>
  <c r="JH119" i="9"/>
  <c r="JG119" i="9"/>
  <c r="JF119" i="9"/>
  <c r="JE119" i="9"/>
  <c r="JD119" i="9"/>
  <c r="JC119" i="9"/>
  <c r="JB119" i="9"/>
  <c r="JA119" i="9"/>
  <c r="IZ119" i="9"/>
  <c r="IY119" i="9"/>
  <c r="IX119" i="9"/>
  <c r="IW119" i="9"/>
  <c r="IV119" i="9"/>
  <c r="IU119" i="9"/>
  <c r="IT119" i="9"/>
  <c r="IS119" i="9"/>
  <c r="IR119" i="9"/>
  <c r="IQ119" i="9"/>
  <c r="IP119" i="9"/>
  <c r="IO119" i="9"/>
  <c r="IN119" i="9"/>
  <c r="IM119" i="9"/>
  <c r="IL119" i="9"/>
  <c r="IK119" i="9"/>
  <c r="IJ119" i="9"/>
  <c r="II119" i="9"/>
  <c r="IH119" i="9"/>
  <c r="IG119" i="9"/>
  <c r="IF119" i="9"/>
  <c r="IE119" i="9"/>
  <c r="ID119" i="9"/>
  <c r="IC119" i="9"/>
  <c r="IB119" i="9"/>
  <c r="IA119" i="9"/>
  <c r="HZ119" i="9"/>
  <c r="HY119" i="9"/>
  <c r="HX119" i="9"/>
  <c r="HW119" i="9"/>
  <c r="HV119" i="9"/>
  <c r="HU119" i="9"/>
  <c r="HT119" i="9"/>
  <c r="HS119" i="9"/>
  <c r="HR119" i="9"/>
  <c r="HQ119" i="9"/>
  <c r="HP119" i="9"/>
  <c r="HO119" i="9"/>
  <c r="HN119" i="9"/>
  <c r="HM119" i="9"/>
  <c r="HL119" i="9"/>
  <c r="HK119" i="9"/>
  <c r="HJ119" i="9"/>
  <c r="HI119" i="9"/>
  <c r="HH119" i="9"/>
  <c r="HG119" i="9"/>
  <c r="HF119" i="9"/>
  <c r="HE119" i="9"/>
  <c r="HD119" i="9"/>
  <c r="HC119" i="9"/>
  <c r="HB119" i="9"/>
  <c r="HA119" i="9"/>
  <c r="GZ119" i="9"/>
  <c r="GY119" i="9"/>
  <c r="GX119" i="9"/>
  <c r="GW119" i="9"/>
  <c r="GV119" i="9"/>
  <c r="GU119" i="9"/>
  <c r="GT119" i="9"/>
  <c r="GS119" i="9"/>
  <c r="GR119" i="9"/>
  <c r="GQ119" i="9"/>
  <c r="GP119" i="9"/>
  <c r="GO119" i="9"/>
  <c r="GN119" i="9"/>
  <c r="GM119" i="9"/>
  <c r="GL119" i="9"/>
  <c r="GK119" i="9"/>
  <c r="GJ119" i="9"/>
  <c r="GI119" i="9"/>
  <c r="GH119" i="9"/>
  <c r="GG119" i="9"/>
  <c r="GF119" i="9"/>
  <c r="GE119" i="9"/>
  <c r="GD119" i="9"/>
  <c r="GC119" i="9"/>
  <c r="GB119" i="9"/>
  <c r="GA119" i="9"/>
  <c r="FZ119" i="9"/>
  <c r="FY119" i="9"/>
  <c r="FX119" i="9"/>
  <c r="FW119" i="9"/>
  <c r="FV119" i="9"/>
  <c r="FU119" i="9"/>
  <c r="FT119" i="9"/>
  <c r="FS119" i="9"/>
  <c r="FR119" i="9"/>
  <c r="FQ119" i="9"/>
  <c r="FP119" i="9"/>
  <c r="FO119" i="9"/>
  <c r="FN119" i="9"/>
  <c r="FM119" i="9"/>
  <c r="FL119" i="9"/>
  <c r="FK119" i="9"/>
  <c r="FJ119" i="9"/>
  <c r="FI119" i="9"/>
  <c r="FH119" i="9"/>
  <c r="FG119" i="9"/>
  <c r="FF119" i="9"/>
  <c r="FE119" i="9"/>
  <c r="FD119" i="9"/>
  <c r="FC119" i="9"/>
  <c r="FB119" i="9"/>
  <c r="FA119" i="9"/>
  <c r="EZ119" i="9"/>
  <c r="EY119" i="9"/>
  <c r="EX119" i="9"/>
  <c r="EW119" i="9"/>
  <c r="EV119" i="9"/>
  <c r="EU119" i="9"/>
  <c r="ET119" i="9"/>
  <c r="ES119" i="9"/>
  <c r="ER119" i="9"/>
  <c r="EQ119" i="9"/>
  <c r="EP119" i="9"/>
  <c r="EO119" i="9"/>
  <c r="EN119" i="9"/>
  <c r="EM119" i="9"/>
  <c r="EL119" i="9"/>
  <c r="EK119" i="9"/>
  <c r="EJ119" i="9"/>
  <c r="EI119" i="9"/>
  <c r="EH119" i="9"/>
  <c r="EG119" i="9"/>
  <c r="EF119" i="9"/>
  <c r="EE119" i="9"/>
  <c r="ED119" i="9"/>
  <c r="EC119" i="9"/>
  <c r="EB119" i="9"/>
  <c r="EA119" i="9"/>
  <c r="DZ119" i="9"/>
  <c r="DY119" i="9"/>
  <c r="DX119" i="9"/>
  <c r="DW119" i="9"/>
  <c r="DV119" i="9"/>
  <c r="DU119" i="9"/>
  <c r="DT119" i="9"/>
  <c r="DS119" i="9"/>
  <c r="DR119" i="9"/>
  <c r="DQ119" i="9"/>
  <c r="DP119" i="9"/>
  <c r="DO119" i="9"/>
  <c r="DN119" i="9"/>
  <c r="DM119" i="9"/>
  <c r="DL119" i="9"/>
  <c r="DK119" i="9"/>
  <c r="DJ119" i="9"/>
  <c r="DI119" i="9"/>
  <c r="DH119" i="9"/>
  <c r="DG119" i="9"/>
  <c r="DF119" i="9"/>
  <c r="DE119" i="9"/>
  <c r="DD119" i="9"/>
  <c r="DC119" i="9"/>
  <c r="DB119" i="9"/>
  <c r="DA119" i="9"/>
  <c r="CZ119" i="9"/>
  <c r="CY119" i="9"/>
  <c r="CX119" i="9"/>
  <c r="CW119" i="9"/>
  <c r="CV119" i="9"/>
  <c r="CU119" i="9"/>
  <c r="CT119" i="9"/>
  <c r="CS119" i="9"/>
  <c r="CR119" i="9"/>
  <c r="CQ119" i="9"/>
  <c r="CP119" i="9"/>
  <c r="CO119" i="9"/>
  <c r="CN119" i="9"/>
  <c r="CM119" i="9"/>
  <c r="CL119" i="9"/>
  <c r="CK119" i="9"/>
  <c r="CJ119" i="9"/>
  <c r="CI119" i="9"/>
  <c r="CH119" i="9"/>
  <c r="CG119" i="9"/>
  <c r="CF119" i="9"/>
  <c r="CE119" i="9"/>
  <c r="CD119" i="9"/>
  <c r="CC119" i="9"/>
  <c r="CB119" i="9"/>
  <c r="CA119" i="9"/>
  <c r="BZ119" i="9"/>
  <c r="BY119" i="9"/>
  <c r="BX119" i="9"/>
  <c r="BW119" i="9"/>
  <c r="BV119" i="9"/>
  <c r="BU119" i="9"/>
  <c r="BT119" i="9"/>
  <c r="BS119" i="9"/>
  <c r="BR119" i="9"/>
  <c r="BQ119" i="9"/>
  <c r="BP119" i="9"/>
  <c r="BO119" i="9"/>
  <c r="BN119" i="9"/>
  <c r="BM119" i="9"/>
  <c r="BL119" i="9"/>
  <c r="BK119" i="9"/>
  <c r="BJ119" i="9"/>
  <c r="BI119" i="9"/>
  <c r="BH119" i="9"/>
  <c r="BG119" i="9"/>
  <c r="BF119" i="9"/>
  <c r="BE119" i="9"/>
  <c r="BD119" i="9"/>
  <c r="BC119" i="9"/>
  <c r="BB119" i="9"/>
  <c r="BA119" i="9"/>
  <c r="AZ119" i="9"/>
  <c r="AY119" i="9"/>
  <c r="AX119" i="9"/>
  <c r="AW119" i="9"/>
  <c r="AV119" i="9"/>
  <c r="AU119" i="9"/>
  <c r="AT119" i="9"/>
  <c r="AS119" i="9"/>
  <c r="AR119" i="9"/>
  <c r="AQ119" i="9"/>
  <c r="AP119" i="9"/>
  <c r="AO119" i="9"/>
  <c r="AN119" i="9"/>
  <c r="AM119" i="9"/>
  <c r="AL119" i="9"/>
  <c r="AK119" i="9"/>
  <c r="AJ119" i="9"/>
  <c r="AI119" i="9"/>
  <c r="AH119" i="9"/>
  <c r="AG119" i="9"/>
  <c r="AF119" i="9"/>
  <c r="AE119" i="9"/>
  <c r="AD119" i="9"/>
  <c r="AC119" i="9"/>
  <c r="AB119" i="9"/>
  <c r="AA119" i="9"/>
  <c r="Z119" i="9"/>
  <c r="Y119" i="9"/>
  <c r="X119" i="9"/>
  <c r="W119" i="9"/>
  <c r="E118" i="9"/>
  <c r="F118" i="9" s="1"/>
  <c r="G118" i="9" s="1"/>
  <c r="H118" i="9" s="1"/>
  <c r="I118" i="9" s="1"/>
  <c r="J118" i="9" s="1"/>
  <c r="K118" i="9" s="1"/>
  <c r="L118" i="9" s="1"/>
  <c r="M118" i="9" s="1"/>
  <c r="N118" i="9" s="1"/>
  <c r="O118" i="9" s="1"/>
  <c r="P118" i="9" s="1"/>
  <c r="Q118" i="9" s="1"/>
  <c r="R118" i="9" s="1"/>
  <c r="E110" i="9"/>
  <c r="F110" i="9" s="1"/>
  <c r="G110" i="9" s="1"/>
  <c r="H110" i="9" s="1"/>
  <c r="I110" i="9" s="1"/>
  <c r="J110" i="9" s="1"/>
  <c r="K110" i="9" s="1"/>
  <c r="L110" i="9" s="1"/>
  <c r="M110" i="9" s="1"/>
  <c r="N110" i="9" s="1"/>
  <c r="O110" i="9" s="1"/>
  <c r="P110" i="9" s="1"/>
  <c r="Q110" i="9" s="1"/>
  <c r="R110" i="9" s="1"/>
  <c r="E91" i="9"/>
  <c r="F91" i="9" s="1"/>
  <c r="G91" i="9" s="1"/>
  <c r="H91" i="9" s="1"/>
  <c r="I91" i="9" s="1"/>
  <c r="J91" i="9" s="1"/>
  <c r="K91" i="9" s="1"/>
  <c r="L91" i="9" s="1"/>
  <c r="M91" i="9" s="1"/>
  <c r="N91" i="9" s="1"/>
  <c r="O91" i="9" s="1"/>
  <c r="P91" i="9" s="1"/>
  <c r="Q91" i="9" s="1"/>
  <c r="R91" i="9" s="1"/>
  <c r="E79" i="9"/>
  <c r="F79" i="9" s="1"/>
  <c r="G79" i="9" s="1"/>
  <c r="H79" i="9" s="1"/>
  <c r="I79" i="9" s="1"/>
  <c r="J79" i="9" s="1"/>
  <c r="K79" i="9" s="1"/>
  <c r="L79" i="9" s="1"/>
  <c r="M79" i="9" s="1"/>
  <c r="N79" i="9" s="1"/>
  <c r="O79" i="9" s="1"/>
  <c r="P79" i="9" s="1"/>
  <c r="Q79" i="9" s="1"/>
  <c r="R79" i="9" s="1"/>
  <c r="G78" i="9"/>
  <c r="F78" i="9"/>
  <c r="E78" i="9"/>
  <c r="D78" i="9"/>
  <c r="G77" i="9"/>
  <c r="F77" i="9"/>
  <c r="E77" i="9"/>
  <c r="D77" i="9"/>
  <c r="G76" i="9"/>
  <c r="D86" i="9" s="1"/>
  <c r="F76" i="9"/>
  <c r="D84" i="9" s="1"/>
  <c r="E76" i="9"/>
  <c r="D82" i="9" s="1"/>
  <c r="D76" i="9"/>
  <c r="D80" i="9" s="1"/>
  <c r="E63" i="9"/>
  <c r="F63" i="9" s="1"/>
  <c r="G63" i="9" s="1"/>
  <c r="H63" i="9" s="1"/>
  <c r="I63" i="9" s="1"/>
  <c r="J63" i="9" s="1"/>
  <c r="K63" i="9" s="1"/>
  <c r="L63" i="9" s="1"/>
  <c r="M63" i="9" s="1"/>
  <c r="N63" i="9" s="1"/>
  <c r="O63" i="9" s="1"/>
  <c r="P63" i="9" s="1"/>
  <c r="Q63" i="9" s="1"/>
  <c r="R63" i="9" s="1"/>
  <c r="G62" i="9"/>
  <c r="F62" i="9"/>
  <c r="E62" i="9"/>
  <c r="D62" i="9"/>
  <c r="G61" i="9"/>
  <c r="F61" i="9"/>
  <c r="E61" i="9"/>
  <c r="D61" i="9"/>
  <c r="G60" i="9"/>
  <c r="D70" i="9" s="1"/>
  <c r="F60" i="9"/>
  <c r="D68" i="9" s="1"/>
  <c r="E60" i="9"/>
  <c r="D66" i="9" s="1"/>
  <c r="D60" i="9"/>
  <c r="D64" i="9" s="1"/>
  <c r="E47" i="9"/>
  <c r="F47" i="9" s="1"/>
  <c r="G47" i="9" s="1"/>
  <c r="H47" i="9" s="1"/>
  <c r="I47" i="9" s="1"/>
  <c r="J47" i="9" s="1"/>
  <c r="K47" i="9" s="1"/>
  <c r="L47" i="9" s="1"/>
  <c r="M47" i="9" s="1"/>
  <c r="N47" i="9" s="1"/>
  <c r="O47" i="9" s="1"/>
  <c r="P47" i="9" s="1"/>
  <c r="Q47" i="9" s="1"/>
  <c r="R47" i="9" s="1"/>
  <c r="G46" i="9"/>
  <c r="F46" i="9"/>
  <c r="E46" i="9"/>
  <c r="D46" i="9"/>
  <c r="G45" i="9"/>
  <c r="F45" i="9"/>
  <c r="E45" i="9"/>
  <c r="D45" i="9"/>
  <c r="G44" i="9"/>
  <c r="D54" i="9" s="1"/>
  <c r="F44" i="9"/>
  <c r="D52" i="9" s="1"/>
  <c r="E44" i="9"/>
  <c r="D50" i="9" s="1"/>
  <c r="D44" i="9"/>
  <c r="D48" i="9" s="1"/>
  <c r="E31" i="9"/>
  <c r="F31" i="9" s="1"/>
  <c r="G31" i="9" s="1"/>
  <c r="H31" i="9" s="1"/>
  <c r="I31" i="9" s="1"/>
  <c r="J31" i="9" s="1"/>
  <c r="K31" i="9" s="1"/>
  <c r="L31" i="9" s="1"/>
  <c r="M31" i="9" s="1"/>
  <c r="N31" i="9" s="1"/>
  <c r="O31" i="9" s="1"/>
  <c r="P31" i="9" s="1"/>
  <c r="Q31" i="9" s="1"/>
  <c r="R31" i="9" s="1"/>
  <c r="G30" i="9"/>
  <c r="F30" i="9"/>
  <c r="E30" i="9"/>
  <c r="G29" i="9"/>
  <c r="F29" i="9"/>
  <c r="E29" i="9"/>
  <c r="D29" i="9"/>
  <c r="G28" i="9"/>
  <c r="D38" i="9" s="1"/>
  <c r="F28" i="9"/>
  <c r="D36" i="9" s="1"/>
  <c r="E28" i="9"/>
  <c r="D34" i="9" s="1"/>
  <c r="D28" i="9"/>
  <c r="D32" i="9" s="1"/>
  <c r="E16" i="9"/>
  <c r="F16" i="9" s="1"/>
  <c r="G16" i="9" s="1"/>
  <c r="H16" i="9" s="1"/>
  <c r="I16" i="9" s="1"/>
  <c r="J16" i="9" s="1"/>
  <c r="K16" i="9" s="1"/>
  <c r="L16" i="9" s="1"/>
  <c r="M16" i="9" s="1"/>
  <c r="N16" i="9" s="1"/>
  <c r="O16" i="9" s="1"/>
  <c r="P16" i="9" s="1"/>
  <c r="Q16" i="9" s="1"/>
  <c r="R16" i="9" s="1"/>
  <c r="I11" i="9"/>
  <c r="H87" i="15" s="1"/>
  <c r="H11" i="9"/>
  <c r="D22" i="9" s="1"/>
  <c r="G11" i="9"/>
  <c r="D21" i="9" s="1"/>
  <c r="F11" i="9"/>
  <c r="D20" i="9" s="1"/>
  <c r="E11" i="9"/>
  <c r="D19" i="9" s="1"/>
  <c r="D11" i="9"/>
  <c r="D18" i="9" s="1"/>
  <c r="C11" i="9"/>
  <c r="D17" i="9" s="1"/>
  <c r="F6" i="9"/>
  <c r="E118" i="8"/>
  <c r="F118" i="8" s="1"/>
  <c r="G118" i="8" s="1"/>
  <c r="H118" i="8" s="1"/>
  <c r="I118" i="8" s="1"/>
  <c r="J118" i="8" s="1"/>
  <c r="K118" i="8" s="1"/>
  <c r="L118" i="8" s="1"/>
  <c r="M118" i="8" s="1"/>
  <c r="N118" i="8" s="1"/>
  <c r="O118" i="8" s="1"/>
  <c r="P118" i="8" s="1"/>
  <c r="Q118" i="8" s="1"/>
  <c r="R118" i="8" s="1"/>
  <c r="E110" i="8"/>
  <c r="F110" i="8" s="1"/>
  <c r="G110" i="8" s="1"/>
  <c r="H110" i="8" s="1"/>
  <c r="I110" i="8" s="1"/>
  <c r="J110" i="8" s="1"/>
  <c r="K110" i="8" s="1"/>
  <c r="L110" i="8" s="1"/>
  <c r="M110" i="8" s="1"/>
  <c r="N110" i="8" s="1"/>
  <c r="O110" i="8" s="1"/>
  <c r="P110" i="8" s="1"/>
  <c r="Q110" i="8" s="1"/>
  <c r="R110" i="8" s="1"/>
  <c r="E91" i="8"/>
  <c r="F91" i="8" s="1"/>
  <c r="G91" i="8" s="1"/>
  <c r="H91" i="8" s="1"/>
  <c r="I91" i="8" s="1"/>
  <c r="J91" i="8" s="1"/>
  <c r="K91" i="8" s="1"/>
  <c r="L91" i="8" s="1"/>
  <c r="M91" i="8" s="1"/>
  <c r="N91" i="8" s="1"/>
  <c r="O91" i="8" s="1"/>
  <c r="P91" i="8" s="1"/>
  <c r="Q91" i="8" s="1"/>
  <c r="R91" i="8" s="1"/>
  <c r="D86" i="8"/>
  <c r="D84" i="8"/>
  <c r="D82" i="8"/>
  <c r="D80" i="8"/>
  <c r="E79" i="8"/>
  <c r="F79" i="8" s="1"/>
  <c r="G79" i="8" s="1"/>
  <c r="H79" i="8" s="1"/>
  <c r="I79" i="8" s="1"/>
  <c r="J79" i="8" s="1"/>
  <c r="K79" i="8" s="1"/>
  <c r="L79" i="8" s="1"/>
  <c r="M79" i="8" s="1"/>
  <c r="N79" i="8" s="1"/>
  <c r="O79" i="8" s="1"/>
  <c r="P79" i="8" s="1"/>
  <c r="Q79" i="8" s="1"/>
  <c r="R79" i="8" s="1"/>
  <c r="C74" i="8"/>
  <c r="D70" i="8"/>
  <c r="D68" i="8"/>
  <c r="D66" i="8"/>
  <c r="D64" i="8"/>
  <c r="E63" i="8"/>
  <c r="F63" i="8" s="1"/>
  <c r="G63" i="8" s="1"/>
  <c r="H63" i="8" s="1"/>
  <c r="I63" i="8" s="1"/>
  <c r="J63" i="8" s="1"/>
  <c r="K63" i="8" s="1"/>
  <c r="L63" i="8" s="1"/>
  <c r="M63" i="8" s="1"/>
  <c r="N63" i="8" s="1"/>
  <c r="O63" i="8" s="1"/>
  <c r="P63" i="8" s="1"/>
  <c r="Q63" i="8" s="1"/>
  <c r="R63" i="8" s="1"/>
  <c r="C58" i="8"/>
  <c r="E47" i="8"/>
  <c r="F47" i="8" s="1"/>
  <c r="G47" i="8" s="1"/>
  <c r="H47" i="8" s="1"/>
  <c r="I47" i="8" s="1"/>
  <c r="J47" i="8" s="1"/>
  <c r="K47" i="8" s="1"/>
  <c r="L47" i="8" s="1"/>
  <c r="M47" i="8" s="1"/>
  <c r="N47" i="8" s="1"/>
  <c r="O47" i="8" s="1"/>
  <c r="P47" i="8" s="1"/>
  <c r="Q47" i="8" s="1"/>
  <c r="R47" i="8" s="1"/>
  <c r="C42" i="8"/>
  <c r="D38" i="8"/>
  <c r="D36" i="8"/>
  <c r="D34" i="8"/>
  <c r="E31" i="8"/>
  <c r="F31" i="8" s="1"/>
  <c r="G31" i="8" s="1"/>
  <c r="H31" i="8" s="1"/>
  <c r="I31" i="8" s="1"/>
  <c r="J31" i="8" s="1"/>
  <c r="K31" i="8" s="1"/>
  <c r="L31" i="8" s="1"/>
  <c r="M31" i="8" s="1"/>
  <c r="N31" i="8" s="1"/>
  <c r="O31" i="8" s="1"/>
  <c r="P31" i="8" s="1"/>
  <c r="Q31" i="8" s="1"/>
  <c r="R31" i="8" s="1"/>
  <c r="D23" i="8"/>
  <c r="C23" i="8"/>
  <c r="D22" i="8"/>
  <c r="C22" i="8"/>
  <c r="D21" i="8"/>
  <c r="C21" i="8"/>
  <c r="D20" i="8"/>
  <c r="C20" i="8"/>
  <c r="D19" i="8"/>
  <c r="C19" i="8"/>
  <c r="D18" i="8"/>
  <c r="C18" i="8"/>
  <c r="C17" i="8"/>
  <c r="E16" i="8"/>
  <c r="F16" i="8" s="1"/>
  <c r="G16" i="8" s="1"/>
  <c r="H16" i="8" s="1"/>
  <c r="I16" i="8" s="1"/>
  <c r="J16" i="8" s="1"/>
  <c r="K16" i="8" s="1"/>
  <c r="L16" i="8" s="1"/>
  <c r="M16" i="8" s="1"/>
  <c r="N16" i="8" s="1"/>
  <c r="O16" i="8" s="1"/>
  <c r="P16" i="8" s="1"/>
  <c r="Q16" i="8" s="1"/>
  <c r="R16" i="8" s="1"/>
  <c r="I12" i="8"/>
  <c r="I12" i="9" s="1"/>
  <c r="H12" i="8"/>
  <c r="H12" i="9" s="1"/>
  <c r="G12" i="8"/>
  <c r="G12" i="9" s="1"/>
  <c r="F12" i="8"/>
  <c r="F12" i="9" s="1"/>
  <c r="E12" i="9"/>
  <c r="D12" i="8"/>
  <c r="D12" i="9" s="1"/>
  <c r="C12" i="8"/>
  <c r="C12" i="9" s="1"/>
  <c r="T22" i="7"/>
  <c r="S22" i="7"/>
  <c r="R22" i="7"/>
  <c r="Q22" i="7"/>
  <c r="P22" i="7"/>
  <c r="O22" i="7"/>
  <c r="N22" i="7"/>
  <c r="M22" i="7"/>
  <c r="L22" i="7"/>
  <c r="K22" i="7"/>
  <c r="J22" i="7"/>
  <c r="I22" i="7"/>
  <c r="H22" i="7"/>
  <c r="G22" i="7"/>
  <c r="F22" i="7"/>
  <c r="E22" i="7"/>
  <c r="E18" i="7"/>
  <c r="F18" i="7" s="1"/>
  <c r="G18" i="7" s="1"/>
  <c r="H18" i="7" s="1"/>
  <c r="I18" i="7" s="1"/>
  <c r="J18" i="7" s="1"/>
  <c r="K18" i="7" s="1"/>
  <c r="L18" i="7" s="1"/>
  <c r="M18" i="7" s="1"/>
  <c r="N18" i="7" s="1"/>
  <c r="O18" i="7" s="1"/>
  <c r="P18" i="7" s="1"/>
  <c r="Q18" i="7" s="1"/>
  <c r="R18" i="7" s="1"/>
  <c r="S18" i="7" s="1"/>
  <c r="Q21" i="7"/>
  <c r="E27" i="6"/>
  <c r="E30" i="6" s="1"/>
  <c r="E21" i="6"/>
  <c r="F21" i="6" s="1"/>
  <c r="G21" i="6" s="1"/>
  <c r="H21" i="6" s="1"/>
  <c r="I21" i="6" s="1"/>
  <c r="J21" i="6" s="1"/>
  <c r="K21" i="6" s="1"/>
  <c r="L21" i="6" s="1"/>
  <c r="M21" i="6" s="1"/>
  <c r="N21" i="6" s="1"/>
  <c r="O21" i="6" s="1"/>
  <c r="P21" i="6" s="1"/>
  <c r="Q21" i="6" s="1"/>
  <c r="R21" i="6" s="1"/>
  <c r="S21" i="6" s="1"/>
  <c r="F13" i="6"/>
  <c r="G13" i="6" s="1"/>
  <c r="H13" i="6" s="1"/>
  <c r="I13" i="6" s="1"/>
  <c r="J13" i="6" s="1"/>
  <c r="K13" i="6" s="1"/>
  <c r="L13" i="6" s="1"/>
  <c r="M13" i="6" s="1"/>
  <c r="N13" i="6" s="1"/>
  <c r="O13" i="6" s="1"/>
  <c r="P13" i="6" s="1"/>
  <c r="Q13" i="6" s="1"/>
  <c r="R13" i="6" s="1"/>
  <c r="S13" i="6" s="1"/>
  <c r="T13" i="6" s="1"/>
  <c r="E70" i="4"/>
  <c r="E44" i="4"/>
  <c r="F33" i="4" s="1"/>
  <c r="D42" i="4"/>
  <c r="E33" i="4"/>
  <c r="D22" i="4"/>
  <c r="N71" i="4" s="1"/>
  <c r="D21" i="4"/>
  <c r="C17" i="4"/>
  <c r="G326" i="17" l="1"/>
  <c r="G327" i="17"/>
  <c r="O326" i="17"/>
  <c r="O327" i="17"/>
  <c r="H326" i="17"/>
  <c r="H327" i="17"/>
  <c r="P326" i="17"/>
  <c r="P327" i="17"/>
  <c r="I326" i="17"/>
  <c r="I327" i="17"/>
  <c r="Q326" i="17"/>
  <c r="Q327" i="17"/>
  <c r="J326" i="17"/>
  <c r="J327" i="17"/>
  <c r="R326" i="17"/>
  <c r="R327" i="17"/>
  <c r="K326" i="17"/>
  <c r="K327" i="17"/>
  <c r="S326" i="17"/>
  <c r="S327" i="17"/>
  <c r="L326" i="17"/>
  <c r="L327" i="17"/>
  <c r="T326" i="17"/>
  <c r="T327" i="17"/>
  <c r="E326" i="17"/>
  <c r="E327" i="17"/>
  <c r="M326" i="17"/>
  <c r="M327" i="17"/>
  <c r="F326" i="17"/>
  <c r="F327" i="17"/>
  <c r="N326" i="17"/>
  <c r="N327" i="17"/>
  <c r="E333" i="17"/>
  <c r="E334" i="17"/>
  <c r="J218" i="17"/>
  <c r="J219" i="17" s="1"/>
  <c r="T218" i="17"/>
  <c r="K17" i="15"/>
  <c r="E27" i="14"/>
  <c r="Q37" i="17"/>
  <c r="Q336" i="17" s="1"/>
  <c r="E336" i="17"/>
  <c r="S38" i="17"/>
  <c r="S337" i="17" s="1"/>
  <c r="E337" i="17"/>
  <c r="P39" i="17"/>
  <c r="P338" i="17" s="1"/>
  <c r="E338" i="17"/>
  <c r="F34" i="17"/>
  <c r="F332" i="17" s="1"/>
  <c r="E332" i="17"/>
  <c r="M36" i="17"/>
  <c r="M335" i="17" s="1"/>
  <c r="E335" i="17"/>
  <c r="I220" i="17"/>
  <c r="O36" i="17"/>
  <c r="O335" i="17" s="1"/>
  <c r="N17" i="15"/>
  <c r="O17" i="15"/>
  <c r="P17" i="15"/>
  <c r="F37" i="17"/>
  <c r="F336" i="17" s="1"/>
  <c r="C89" i="16"/>
  <c r="C92" i="16"/>
  <c r="K37" i="17"/>
  <c r="K336" i="17" s="1"/>
  <c r="R39" i="17"/>
  <c r="R338" i="17" s="1"/>
  <c r="C91" i="16"/>
  <c r="Q23" i="7"/>
  <c r="N21" i="7"/>
  <c r="N23" i="7" s="1"/>
  <c r="P21" i="7"/>
  <c r="P23" i="7" s="1"/>
  <c r="R21" i="7"/>
  <c r="R23" i="7" s="1"/>
  <c r="E21" i="7"/>
  <c r="E23" i="7" s="1"/>
  <c r="F21" i="7"/>
  <c r="F23" i="7" s="1"/>
  <c r="H21" i="7"/>
  <c r="H23" i="7" s="1"/>
  <c r="J21" i="7"/>
  <c r="J23" i="7" s="1"/>
  <c r="M21" i="7"/>
  <c r="M23" i="7" s="1"/>
  <c r="F27" i="14"/>
  <c r="S46" i="18"/>
  <c r="I48" i="18"/>
  <c r="R27" i="14"/>
  <c r="U27" i="14"/>
  <c r="T87" i="14"/>
  <c r="T76" i="14" s="1"/>
  <c r="E34" i="6"/>
  <c r="E29" i="6"/>
  <c r="E28" i="6"/>
  <c r="E31" i="6"/>
  <c r="E32" i="6"/>
  <c r="E33" i="6"/>
  <c r="E35" i="6"/>
  <c r="Q17" i="15"/>
  <c r="T91" i="14"/>
  <c r="E85" i="14"/>
  <c r="E73" i="14" s="1"/>
  <c r="Q85" i="14"/>
  <c r="Q34" i="16" s="1"/>
  <c r="K86" i="14"/>
  <c r="K75" i="14" s="1"/>
  <c r="E87" i="14"/>
  <c r="E36" i="16" s="1"/>
  <c r="K88" i="14"/>
  <c r="K37" i="16" s="1"/>
  <c r="E89" i="14"/>
  <c r="Q89" i="14"/>
  <c r="E91" i="14"/>
  <c r="G27" i="14"/>
  <c r="S27" i="14"/>
  <c r="N27" i="14"/>
  <c r="M86" i="14"/>
  <c r="M35" i="16" s="1"/>
  <c r="M17" i="15"/>
  <c r="I86" i="14"/>
  <c r="I35" i="16" s="1"/>
  <c r="T29" i="15"/>
  <c r="U87" i="14"/>
  <c r="U76" i="14" s="1"/>
  <c r="U89" i="14"/>
  <c r="U91" i="14"/>
  <c r="K46" i="18"/>
  <c r="T27" i="14"/>
  <c r="C46" i="18"/>
  <c r="Q48" i="18"/>
  <c r="I90" i="14"/>
  <c r="J88" i="14"/>
  <c r="J37" i="16" s="1"/>
  <c r="P89" i="14"/>
  <c r="R85" i="14"/>
  <c r="R34" i="16" s="1"/>
  <c r="F89" i="14"/>
  <c r="R89" i="14"/>
  <c r="U85" i="14"/>
  <c r="U73" i="14" s="1"/>
  <c r="F86" i="14"/>
  <c r="F35" i="16" s="1"/>
  <c r="L87" i="14"/>
  <c r="L76" i="14" s="1"/>
  <c r="R88" i="14"/>
  <c r="R37" i="16" s="1"/>
  <c r="F90" i="14"/>
  <c r="L91" i="14"/>
  <c r="L39" i="14"/>
  <c r="L13" i="14" s="1"/>
  <c r="F17" i="15"/>
  <c r="T17" i="15"/>
  <c r="K27" i="14"/>
  <c r="U29" i="15"/>
  <c r="L29" i="15"/>
  <c r="H17" i="15"/>
  <c r="U17" i="15"/>
  <c r="U52" i="15"/>
  <c r="E17" i="15"/>
  <c r="I17" i="15"/>
  <c r="U86" i="14"/>
  <c r="U74" i="14" s="1"/>
  <c r="U90" i="14"/>
  <c r="U62" i="14"/>
  <c r="T62" i="14"/>
  <c r="T39" i="14"/>
  <c r="T13" i="14" s="1"/>
  <c r="J27" i="14"/>
  <c r="H85" i="14"/>
  <c r="H34" i="16" s="1"/>
  <c r="N86" i="14"/>
  <c r="N75" i="14" s="1"/>
  <c r="H87" i="14"/>
  <c r="H36" i="16" s="1"/>
  <c r="H89" i="14"/>
  <c r="N90" i="14"/>
  <c r="I85" i="14"/>
  <c r="I34" i="16" s="1"/>
  <c r="O86" i="14"/>
  <c r="O35" i="16" s="1"/>
  <c r="O88" i="14"/>
  <c r="O37" i="16" s="1"/>
  <c r="I89" i="14"/>
  <c r="O90" i="14"/>
  <c r="J89" i="14"/>
  <c r="E86" i="14"/>
  <c r="E74" i="14" s="1"/>
  <c r="Q86" i="14"/>
  <c r="Q74" i="14" s="1"/>
  <c r="E90" i="14"/>
  <c r="Q90" i="14"/>
  <c r="M85" i="14"/>
  <c r="M34" i="16" s="1"/>
  <c r="G86" i="14"/>
  <c r="G35" i="16" s="1"/>
  <c r="S86" i="14"/>
  <c r="S75" i="14" s="1"/>
  <c r="M87" i="14"/>
  <c r="M36" i="16" s="1"/>
  <c r="G88" i="14"/>
  <c r="G37" i="16" s="1"/>
  <c r="S88" i="14"/>
  <c r="S77" i="14" s="1"/>
  <c r="M89" i="14"/>
  <c r="G90" i="14"/>
  <c r="M91" i="14"/>
  <c r="N89" i="14"/>
  <c r="P85" i="14"/>
  <c r="P34" i="16" s="1"/>
  <c r="F70" i="4"/>
  <c r="E52" i="15"/>
  <c r="M52" i="15"/>
  <c r="O52" i="15"/>
  <c r="O29" i="15"/>
  <c r="S58" i="18"/>
  <c r="S65" i="18" s="1"/>
  <c r="O39" i="14"/>
  <c r="O10" i="14" s="1"/>
  <c r="M27" i="14"/>
  <c r="L27" i="14"/>
  <c r="G39" i="14"/>
  <c r="G10" i="14" s="1"/>
  <c r="H39" i="14"/>
  <c r="H9" i="14" s="1"/>
  <c r="P39" i="14"/>
  <c r="P9" i="14" s="1"/>
  <c r="I62" i="14"/>
  <c r="Q62" i="14"/>
  <c r="L52" i="15"/>
  <c r="G52" i="15"/>
  <c r="E29" i="15"/>
  <c r="M29" i="15"/>
  <c r="L17" i="15"/>
  <c r="K58" i="18"/>
  <c r="K65" i="18" s="1"/>
  <c r="E62" i="14"/>
  <c r="M62" i="14"/>
  <c r="K39" i="14"/>
  <c r="K14" i="14" s="1"/>
  <c r="S39" i="14"/>
  <c r="S14" i="14" s="1"/>
  <c r="J62" i="14"/>
  <c r="R62" i="14"/>
  <c r="L62" i="14"/>
  <c r="O27" i="14"/>
  <c r="E27" i="17"/>
  <c r="E7" i="17"/>
  <c r="E395" i="17"/>
  <c r="E384" i="17"/>
  <c r="I39" i="17"/>
  <c r="I338" i="17" s="1"/>
  <c r="T39" i="17"/>
  <c r="T338" i="17" s="1"/>
  <c r="C84" i="16"/>
  <c r="C86" i="16"/>
  <c r="C90" i="16"/>
  <c r="J71" i="4"/>
  <c r="R71" i="4"/>
  <c r="S71" i="4"/>
  <c r="G71" i="4"/>
  <c r="K71" i="4"/>
  <c r="O71" i="4"/>
  <c r="K87" i="14"/>
  <c r="K76" i="14" s="1"/>
  <c r="S87" i="14"/>
  <c r="S76" i="14" s="1"/>
  <c r="I88" i="14"/>
  <c r="I37" i="16" s="1"/>
  <c r="Q88" i="14"/>
  <c r="Q37" i="16" s="1"/>
  <c r="G89" i="14"/>
  <c r="O89" i="14"/>
  <c r="M90" i="14"/>
  <c r="K91" i="14"/>
  <c r="S91" i="14"/>
  <c r="G62" i="18"/>
  <c r="G69" i="18" s="1"/>
  <c r="O62" i="18"/>
  <c r="O69" i="18" s="1"/>
  <c r="P68" i="18"/>
  <c r="C58" i="18"/>
  <c r="C65" i="18" s="1"/>
  <c r="D23" i="9"/>
  <c r="C20" i="9"/>
  <c r="I78" i="15"/>
  <c r="J59" i="18"/>
  <c r="J66" i="18" s="1"/>
  <c r="E56" i="18"/>
  <c r="R59" i="18"/>
  <c r="R66" i="18" s="1"/>
  <c r="C21" i="9"/>
  <c r="M56" i="18"/>
  <c r="I60" i="18"/>
  <c r="I67" i="18" s="1"/>
  <c r="D57" i="18"/>
  <c r="Q60" i="18"/>
  <c r="Q67" i="18" s="1"/>
  <c r="L57" i="18"/>
  <c r="H61" i="18"/>
  <c r="H68" i="18" s="1"/>
  <c r="C17" i="9"/>
  <c r="G85" i="14"/>
  <c r="G34" i="16" s="1"/>
  <c r="O85" i="14"/>
  <c r="O34" i="16" s="1"/>
  <c r="L86" i="14"/>
  <c r="L35" i="16" s="1"/>
  <c r="T86" i="14"/>
  <c r="H88" i="14"/>
  <c r="H37" i="16" s="1"/>
  <c r="P88" i="14"/>
  <c r="P37" i="16" s="1"/>
  <c r="L90" i="14"/>
  <c r="T90" i="14"/>
  <c r="J91" i="14"/>
  <c r="R91" i="14"/>
  <c r="I87" i="14"/>
  <c r="I36" i="16" s="1"/>
  <c r="Q87" i="14"/>
  <c r="Q76" i="14" s="1"/>
  <c r="K90" i="14"/>
  <c r="S90" i="14"/>
  <c r="I91" i="14"/>
  <c r="Q91" i="14"/>
  <c r="L85" i="14"/>
  <c r="L34" i="16" s="1"/>
  <c r="T85" i="14"/>
  <c r="T73" i="14" s="1"/>
  <c r="J86" i="14"/>
  <c r="J75" i="14" s="1"/>
  <c r="R86" i="14"/>
  <c r="R35" i="16" s="1"/>
  <c r="P87" i="14"/>
  <c r="P76" i="14" s="1"/>
  <c r="F88" i="14"/>
  <c r="N88" i="14"/>
  <c r="L89" i="14"/>
  <c r="T89" i="14"/>
  <c r="J90" i="14"/>
  <c r="R90" i="14"/>
  <c r="H91" i="14"/>
  <c r="P91" i="14"/>
  <c r="K85" i="14"/>
  <c r="K34" i="16" s="1"/>
  <c r="S85" i="14"/>
  <c r="S73" i="14" s="1"/>
  <c r="G87" i="14"/>
  <c r="O87" i="14"/>
  <c r="E88" i="14"/>
  <c r="E77" i="14" s="1"/>
  <c r="M88" i="14"/>
  <c r="M37" i="16" s="1"/>
  <c r="U88" i="14"/>
  <c r="U77" i="14" s="1"/>
  <c r="K89" i="14"/>
  <c r="S89" i="14"/>
  <c r="G91" i="14"/>
  <c r="O91" i="14"/>
  <c r="J85" i="14"/>
  <c r="J73" i="14" s="1"/>
  <c r="H86" i="14"/>
  <c r="H75" i="14" s="1"/>
  <c r="P86" i="14"/>
  <c r="P35" i="16" s="1"/>
  <c r="F87" i="14"/>
  <c r="F36" i="16" s="1"/>
  <c r="N87" i="14"/>
  <c r="N36" i="16" s="1"/>
  <c r="L88" i="14"/>
  <c r="L37" i="16" s="1"/>
  <c r="T88" i="14"/>
  <c r="T77" i="14" s="1"/>
  <c r="H90" i="14"/>
  <c r="P90" i="14"/>
  <c r="F91" i="14"/>
  <c r="N91" i="14"/>
  <c r="F27" i="6"/>
  <c r="E379" i="17"/>
  <c r="E114" i="16"/>
  <c r="F44" i="4"/>
  <c r="G33" i="4" s="1"/>
  <c r="E33" i="16"/>
  <c r="F33" i="16" s="1"/>
  <c r="G33" i="16" s="1"/>
  <c r="H33" i="16" s="1"/>
  <c r="I33" i="16" s="1"/>
  <c r="J33" i="16" s="1"/>
  <c r="K33" i="16" s="1"/>
  <c r="L33" i="16" s="1"/>
  <c r="M33" i="16" s="1"/>
  <c r="N33" i="16" s="1"/>
  <c r="O33" i="16" s="1"/>
  <c r="P33" i="16" s="1"/>
  <c r="Q33" i="16" s="1"/>
  <c r="R33" i="16" s="1"/>
  <c r="S33" i="16" s="1"/>
  <c r="T33" i="16" s="1"/>
  <c r="E43" i="16"/>
  <c r="F43" i="16" s="1"/>
  <c r="E56" i="16"/>
  <c r="F56" i="16" s="1"/>
  <c r="G56" i="16" s="1"/>
  <c r="H56" i="16" s="1"/>
  <c r="I56" i="16" s="1"/>
  <c r="J56" i="16" s="1"/>
  <c r="K56" i="16" s="1"/>
  <c r="L56" i="16" s="1"/>
  <c r="M56" i="16" s="1"/>
  <c r="N56" i="16" s="1"/>
  <c r="O56" i="16" s="1"/>
  <c r="P56" i="16" s="1"/>
  <c r="Q56" i="16" s="1"/>
  <c r="R56" i="16" s="1"/>
  <c r="S56" i="16" s="1"/>
  <c r="T56" i="16" s="1"/>
  <c r="G34" i="17"/>
  <c r="G332" i="17" s="1"/>
  <c r="T36" i="17"/>
  <c r="T335" i="17" s="1"/>
  <c r="F368" i="17"/>
  <c r="F374" i="17" s="1"/>
  <c r="I34" i="17"/>
  <c r="I332" i="17" s="1"/>
  <c r="N34" i="17"/>
  <c r="N332" i="17" s="1"/>
  <c r="O34" i="17"/>
  <c r="O332" i="17" s="1"/>
  <c r="Q34" i="17"/>
  <c r="Q332" i="17" s="1"/>
  <c r="L37" i="17"/>
  <c r="L336" i="17" s="1"/>
  <c r="P37" i="17"/>
  <c r="P336" i="17" s="1"/>
  <c r="R34" i="17"/>
  <c r="R332" i="17" s="1"/>
  <c r="N37" i="17"/>
  <c r="N336" i="17" s="1"/>
  <c r="O37" i="17"/>
  <c r="O336" i="17" s="1"/>
  <c r="G36" i="17"/>
  <c r="G335" i="17" s="1"/>
  <c r="G37" i="17"/>
  <c r="G336" i="17" s="1"/>
  <c r="R37" i="17"/>
  <c r="R336" i="17" s="1"/>
  <c r="J39" i="17"/>
  <c r="J338" i="17" s="1"/>
  <c r="E434" i="17"/>
  <c r="J34" i="17"/>
  <c r="J332" i="17" s="1"/>
  <c r="L36" i="17"/>
  <c r="L335" i="17" s="1"/>
  <c r="H37" i="17"/>
  <c r="H336" i="17" s="1"/>
  <c r="S37" i="17"/>
  <c r="S336" i="17" s="1"/>
  <c r="L39" i="17"/>
  <c r="L338" i="17" s="1"/>
  <c r="J37" i="17"/>
  <c r="J336" i="17" s="1"/>
  <c r="T37" i="17"/>
  <c r="T336" i="17" s="1"/>
  <c r="Q39" i="17"/>
  <c r="Q338" i="17" s="1"/>
  <c r="D124" i="15"/>
  <c r="C124" i="15"/>
  <c r="D203" i="14"/>
  <c r="C203" i="14"/>
  <c r="C58" i="9"/>
  <c r="H71" i="4"/>
  <c r="P71" i="4"/>
  <c r="K21" i="7"/>
  <c r="K23" i="7" s="1"/>
  <c r="S21" i="7"/>
  <c r="S23" i="7" s="1"/>
  <c r="D90" i="15"/>
  <c r="C90" i="15"/>
  <c r="D169" i="14"/>
  <c r="C169" i="14"/>
  <c r="O84" i="15"/>
  <c r="G84" i="15"/>
  <c r="N84" i="15"/>
  <c r="F84" i="15"/>
  <c r="U84" i="15"/>
  <c r="M84" i="15"/>
  <c r="E84" i="15"/>
  <c r="T84" i="15"/>
  <c r="L84" i="15"/>
  <c r="D84" i="15"/>
  <c r="Q84" i="15"/>
  <c r="P84" i="15"/>
  <c r="K84" i="15"/>
  <c r="J84" i="15"/>
  <c r="I84" i="15"/>
  <c r="H84" i="15"/>
  <c r="S84" i="15"/>
  <c r="R84" i="15"/>
  <c r="C26" i="9"/>
  <c r="G62" i="14"/>
  <c r="O62" i="14"/>
  <c r="F62" i="14"/>
  <c r="N62" i="14"/>
  <c r="J29" i="15"/>
  <c r="J17" i="15"/>
  <c r="R29" i="15"/>
  <c r="R17" i="15"/>
  <c r="R81" i="15"/>
  <c r="J81" i="15"/>
  <c r="Q81" i="15"/>
  <c r="I81" i="15"/>
  <c r="P81" i="15"/>
  <c r="H81" i="15"/>
  <c r="O81" i="15"/>
  <c r="G81" i="15"/>
  <c r="T81" i="15"/>
  <c r="D81" i="15"/>
  <c r="S81" i="15"/>
  <c r="N81" i="15"/>
  <c r="M81" i="15"/>
  <c r="L81" i="15"/>
  <c r="K81" i="15"/>
  <c r="F81" i="15"/>
  <c r="U81" i="15"/>
  <c r="E81" i="15"/>
  <c r="C74" i="9"/>
  <c r="I71" i="4"/>
  <c r="Q71" i="4"/>
  <c r="L21" i="7"/>
  <c r="L23" i="7" s="1"/>
  <c r="T21" i="7"/>
  <c r="T23" i="7" s="1"/>
  <c r="D107" i="15"/>
  <c r="C186" i="14"/>
  <c r="C107" i="15"/>
  <c r="D186" i="14"/>
  <c r="T87" i="15"/>
  <c r="L87" i="15"/>
  <c r="D87" i="15"/>
  <c r="S87" i="15"/>
  <c r="K87" i="15"/>
  <c r="R87" i="15"/>
  <c r="J87" i="15"/>
  <c r="Q87" i="15"/>
  <c r="I87" i="15"/>
  <c r="G87" i="15"/>
  <c r="F87" i="15"/>
  <c r="U87" i="15"/>
  <c r="E87" i="15"/>
  <c r="P87" i="15"/>
  <c r="O87" i="15"/>
  <c r="N87" i="15"/>
  <c r="M87" i="15"/>
  <c r="F39" i="14"/>
  <c r="F13" i="14" s="1"/>
  <c r="N39" i="14"/>
  <c r="N13" i="14" s="1"/>
  <c r="H62" i="14"/>
  <c r="P62" i="14"/>
  <c r="L71" i="4"/>
  <c r="T71" i="4"/>
  <c r="G21" i="7"/>
  <c r="G23" i="7" s="1"/>
  <c r="O21" i="7"/>
  <c r="O23" i="7" s="1"/>
  <c r="D72" i="15"/>
  <c r="C18" i="9"/>
  <c r="C22" i="9"/>
  <c r="I39" i="14"/>
  <c r="I12" i="14" s="1"/>
  <c r="Q39" i="14"/>
  <c r="Q12" i="14" s="1"/>
  <c r="H27" i="14"/>
  <c r="P27" i="14"/>
  <c r="E39" i="14"/>
  <c r="M39" i="14"/>
  <c r="U39" i="14"/>
  <c r="U14" i="14" s="1"/>
  <c r="K62" i="14"/>
  <c r="S62" i="14"/>
  <c r="D69" i="15"/>
  <c r="B480" i="17"/>
  <c r="B450" i="17"/>
  <c r="M71" i="4"/>
  <c r="E85" i="4"/>
  <c r="D141" i="15"/>
  <c r="C141" i="15"/>
  <c r="C220" i="14"/>
  <c r="D220" i="14"/>
  <c r="D75" i="15"/>
  <c r="J39" i="14"/>
  <c r="J9" i="14" s="1"/>
  <c r="R39" i="14"/>
  <c r="R9" i="14" s="1"/>
  <c r="I27" i="14"/>
  <c r="Q27" i="14"/>
  <c r="G29" i="15"/>
  <c r="E71" i="4"/>
  <c r="F71" i="4"/>
  <c r="I21" i="7"/>
  <c r="I23" i="7" s="1"/>
  <c r="U78" i="15"/>
  <c r="M78" i="15"/>
  <c r="E78" i="15"/>
  <c r="T78" i="15"/>
  <c r="L78" i="15"/>
  <c r="D78" i="15"/>
  <c r="S78" i="15"/>
  <c r="K78" i="15"/>
  <c r="R78" i="15"/>
  <c r="J78" i="15"/>
  <c r="H78" i="15"/>
  <c r="G78" i="15"/>
  <c r="F78" i="15"/>
  <c r="Q78" i="15"/>
  <c r="P78" i="15"/>
  <c r="O78" i="15"/>
  <c r="N78" i="15"/>
  <c r="C19" i="9"/>
  <c r="C23" i="9"/>
  <c r="C42" i="9"/>
  <c r="F85" i="14"/>
  <c r="N85" i="14"/>
  <c r="J87" i="14"/>
  <c r="R87" i="14"/>
  <c r="B475" i="17"/>
  <c r="B445" i="17"/>
  <c r="B478" i="17"/>
  <c r="B448" i="17"/>
  <c r="G17" i="15"/>
  <c r="F29" i="15"/>
  <c r="N29" i="15"/>
  <c r="B473" i="17"/>
  <c r="B443" i="17"/>
  <c r="B481" i="17"/>
  <c r="B451" i="17"/>
  <c r="B476" i="17"/>
  <c r="B446" i="17"/>
  <c r="H29" i="15"/>
  <c r="P29" i="15"/>
  <c r="B479" i="17"/>
  <c r="B449" i="17"/>
  <c r="I29" i="15"/>
  <c r="Q29" i="15"/>
  <c r="T52" i="15"/>
  <c r="B474" i="17"/>
  <c r="B444" i="17"/>
  <c r="B482" i="17"/>
  <c r="B452" i="17"/>
  <c r="B423" i="17"/>
  <c r="B431" i="17"/>
  <c r="B477" i="17"/>
  <c r="B447" i="17"/>
  <c r="K29" i="15"/>
  <c r="S29" i="15"/>
  <c r="F52" i="15"/>
  <c r="N52" i="15"/>
  <c r="H52" i="15"/>
  <c r="P52" i="15"/>
  <c r="B424" i="17"/>
  <c r="I52" i="15"/>
  <c r="Q52" i="15"/>
  <c r="E353" i="17"/>
  <c r="E356" i="17"/>
  <c r="E342" i="17"/>
  <c r="E291" i="17"/>
  <c r="E300" i="17"/>
  <c r="E273" i="17"/>
  <c r="E309" i="17"/>
  <c r="F378" i="17"/>
  <c r="F377" i="17" s="1"/>
  <c r="E349" i="17"/>
  <c r="E283" i="17"/>
  <c r="E234" i="17"/>
  <c r="E209" i="17"/>
  <c r="E243" i="17"/>
  <c r="E360" i="17"/>
  <c r="E163" i="17"/>
  <c r="E150" i="17"/>
  <c r="E99" i="17"/>
  <c r="E75" i="17"/>
  <c r="E216" i="17"/>
  <c r="E138" i="17"/>
  <c r="E115" i="17"/>
  <c r="E172" i="17"/>
  <c r="E83" i="17"/>
  <c r="E71" i="17"/>
  <c r="E124" i="17"/>
  <c r="E87" i="17"/>
  <c r="E80" i="17"/>
  <c r="E190" i="17"/>
  <c r="E157" i="17"/>
  <c r="E199" i="17"/>
  <c r="E135" i="17"/>
  <c r="E91" i="17"/>
  <c r="E65" i="17"/>
  <c r="E44" i="17"/>
  <c r="E225" i="17"/>
  <c r="E142" i="17"/>
  <c r="E54" i="17"/>
  <c r="E318" i="17"/>
  <c r="E324" i="17" s="1"/>
  <c r="E278" i="17"/>
  <c r="F6" i="17"/>
  <c r="E12" i="17"/>
  <c r="E252" i="17"/>
  <c r="E146" i="17"/>
  <c r="E107" i="17"/>
  <c r="E95" i="17"/>
  <c r="J52" i="15"/>
  <c r="R52" i="15"/>
  <c r="B430" i="17"/>
  <c r="C87" i="16"/>
  <c r="C93" i="16"/>
  <c r="I217" i="17"/>
  <c r="Q217" i="17"/>
  <c r="H218" i="17"/>
  <c r="H219" i="17" s="1"/>
  <c r="P218" i="17"/>
  <c r="P219" i="17" s="1"/>
  <c r="G220" i="17"/>
  <c r="O220" i="17"/>
  <c r="F221" i="17"/>
  <c r="N221" i="17"/>
  <c r="E222" i="17"/>
  <c r="M222" i="17"/>
  <c r="L223" i="17"/>
  <c r="T223" i="17"/>
  <c r="K52" i="15"/>
  <c r="S52" i="15"/>
  <c r="B425" i="17"/>
  <c r="C88" i="16"/>
  <c r="C94" i="16"/>
  <c r="T35" i="17"/>
  <c r="L35" i="17"/>
  <c r="S35" i="17"/>
  <c r="K35" i="17"/>
  <c r="R35" i="17"/>
  <c r="J35" i="17"/>
  <c r="Q35" i="17"/>
  <c r="I35" i="17"/>
  <c r="O35" i="17"/>
  <c r="G35" i="17"/>
  <c r="P35" i="17"/>
  <c r="N35" i="17"/>
  <c r="M35" i="17"/>
  <c r="F35" i="17"/>
  <c r="B428" i="17"/>
  <c r="C95" i="16"/>
  <c r="H35" i="17"/>
  <c r="J217" i="17"/>
  <c r="R217" i="17"/>
  <c r="I218" i="17"/>
  <c r="I219" i="17" s="1"/>
  <c r="Q218" i="17"/>
  <c r="Q219" i="17" s="1"/>
  <c r="H220" i="17"/>
  <c r="P220" i="17"/>
  <c r="G221" i="17"/>
  <c r="O221" i="17"/>
  <c r="F222" i="17"/>
  <c r="N222" i="17"/>
  <c r="E223" i="17"/>
  <c r="M223" i="17"/>
  <c r="Q38" i="17"/>
  <c r="Q337" i="17" s="1"/>
  <c r="I38" i="17"/>
  <c r="I337" i="17" s="1"/>
  <c r="P38" i="17"/>
  <c r="P337" i="17" s="1"/>
  <c r="H38" i="17"/>
  <c r="H337" i="17" s="1"/>
  <c r="O38" i="17"/>
  <c r="O337" i="17" s="1"/>
  <c r="G38" i="17"/>
  <c r="G337" i="17" s="1"/>
  <c r="N38" i="17"/>
  <c r="N337" i="17" s="1"/>
  <c r="F38" i="17"/>
  <c r="F337" i="17" s="1"/>
  <c r="T38" i="17"/>
  <c r="T337" i="17" s="1"/>
  <c r="L38" i="17"/>
  <c r="L337" i="17" s="1"/>
  <c r="D18" i="18"/>
  <c r="E17" i="18"/>
  <c r="B426" i="17"/>
  <c r="J38" i="17"/>
  <c r="J337" i="17" s="1"/>
  <c r="B429" i="17"/>
  <c r="L217" i="17"/>
  <c r="K218" i="17"/>
  <c r="K219" i="17" s="1"/>
  <c r="S218" i="17"/>
  <c r="S219" i="17" s="1"/>
  <c r="J220" i="17"/>
  <c r="R220" i="17"/>
  <c r="I221" i="17"/>
  <c r="Q221" i="17"/>
  <c r="H222" i="17"/>
  <c r="G223" i="17"/>
  <c r="O223" i="17"/>
  <c r="K38" i="17"/>
  <c r="K337" i="17" s="1"/>
  <c r="B432" i="17"/>
  <c r="C85" i="16"/>
  <c r="M38" i="17"/>
  <c r="M337" i="17" s="1"/>
  <c r="B427" i="17"/>
  <c r="S36" i="17"/>
  <c r="S335" i="17" s="1"/>
  <c r="K36" i="17"/>
  <c r="K335" i="17" s="1"/>
  <c r="R36" i="17"/>
  <c r="R335" i="17" s="1"/>
  <c r="J36" i="17"/>
  <c r="J335" i="17" s="1"/>
  <c r="Q36" i="17"/>
  <c r="Q335" i="17" s="1"/>
  <c r="I36" i="17"/>
  <c r="I335" i="17" s="1"/>
  <c r="P36" i="17"/>
  <c r="P335" i="17" s="1"/>
  <c r="H36" i="17"/>
  <c r="H335" i="17" s="1"/>
  <c r="N36" i="17"/>
  <c r="N335" i="17" s="1"/>
  <c r="F36" i="17"/>
  <c r="F335" i="17" s="1"/>
  <c r="R38" i="17"/>
  <c r="R337" i="17" s="1"/>
  <c r="T217" i="17"/>
  <c r="K217" i="17"/>
  <c r="R218" i="17"/>
  <c r="R219" i="17" s="1"/>
  <c r="Q220" i="17"/>
  <c r="H221" i="17"/>
  <c r="P221" i="17"/>
  <c r="G222" i="17"/>
  <c r="N223" i="17"/>
  <c r="H34" i="17"/>
  <c r="H332" i="17" s="1"/>
  <c r="P34" i="17"/>
  <c r="P332" i="17" s="1"/>
  <c r="M37" i="17"/>
  <c r="M336" i="17" s="1"/>
  <c r="K39" i="17"/>
  <c r="K338" i="17" s="1"/>
  <c r="S39" i="17"/>
  <c r="S338" i="17" s="1"/>
  <c r="F223" i="17"/>
  <c r="M217" i="17"/>
  <c r="L218" i="17"/>
  <c r="L219" i="17" s="1"/>
  <c r="T219" i="17"/>
  <c r="K220" i="17"/>
  <c r="S220" i="17"/>
  <c r="J221" i="17"/>
  <c r="R221" i="17"/>
  <c r="I222" i="17"/>
  <c r="Q222" i="17"/>
  <c r="H223" i="17"/>
  <c r="P223" i="17"/>
  <c r="M39" i="17"/>
  <c r="M338" i="17" s="1"/>
  <c r="L220" i="17"/>
  <c r="F217" i="17"/>
  <c r="N217" i="17"/>
  <c r="E218" i="17"/>
  <c r="E219" i="17" s="1"/>
  <c r="M218" i="17"/>
  <c r="M219" i="17" s="1"/>
  <c r="T220" i="17"/>
  <c r="S221" i="17"/>
  <c r="J222" i="17"/>
  <c r="R222" i="17"/>
  <c r="I223" i="17"/>
  <c r="K34" i="17"/>
  <c r="K332" i="17" s="1"/>
  <c r="S34" i="17"/>
  <c r="S332" i="17" s="1"/>
  <c r="F39" i="17"/>
  <c r="F338" i="17" s="1"/>
  <c r="N39" i="17"/>
  <c r="N338" i="17" s="1"/>
  <c r="E72" i="16"/>
  <c r="O217" i="17"/>
  <c r="F218" i="17"/>
  <c r="F219" i="17" s="1"/>
  <c r="N218" i="17"/>
  <c r="N219" i="17" s="1"/>
  <c r="E220" i="17"/>
  <c r="M220" i="17"/>
  <c r="L221" i="17"/>
  <c r="T221" i="17"/>
  <c r="K222" i="17"/>
  <c r="S222" i="17"/>
  <c r="J223" i="17"/>
  <c r="R223" i="17"/>
  <c r="L34" i="17"/>
  <c r="L332" i="17" s="1"/>
  <c r="T34" i="17"/>
  <c r="T332" i="17" s="1"/>
  <c r="I37" i="17"/>
  <c r="I336" i="17" s="1"/>
  <c r="G39" i="17"/>
  <c r="G338" i="17" s="1"/>
  <c r="O39" i="17"/>
  <c r="O338" i="17" s="1"/>
  <c r="K221" i="17"/>
  <c r="E99" i="16"/>
  <c r="F99" i="16" s="1"/>
  <c r="G99" i="16" s="1"/>
  <c r="H99" i="16" s="1"/>
  <c r="I99" i="16" s="1"/>
  <c r="J99" i="16" s="1"/>
  <c r="K99" i="16" s="1"/>
  <c r="L99" i="16" s="1"/>
  <c r="M99" i="16" s="1"/>
  <c r="N99" i="16" s="1"/>
  <c r="O99" i="16" s="1"/>
  <c r="P99" i="16" s="1"/>
  <c r="Q99" i="16" s="1"/>
  <c r="R99" i="16" s="1"/>
  <c r="S99" i="16" s="1"/>
  <c r="T99" i="16" s="1"/>
  <c r="H217" i="17"/>
  <c r="P217" i="17"/>
  <c r="G218" i="17"/>
  <c r="G219" i="17" s="1"/>
  <c r="O218" i="17"/>
  <c r="O219" i="17" s="1"/>
  <c r="F220" i="17"/>
  <c r="N220" i="17"/>
  <c r="E221" i="17"/>
  <c r="M221" i="17"/>
  <c r="L222" i="17"/>
  <c r="T222" i="17"/>
  <c r="K223" i="17"/>
  <c r="S223" i="17"/>
  <c r="M34" i="17"/>
  <c r="M332" i="17" s="1"/>
  <c r="H39" i="17"/>
  <c r="H338" i="17" s="1"/>
  <c r="S217" i="17"/>
  <c r="E389" i="17"/>
  <c r="E499" i="17"/>
  <c r="E464" i="17"/>
  <c r="E404" i="17"/>
  <c r="F383" i="17"/>
  <c r="E369" i="17"/>
  <c r="C27" i="18"/>
  <c r="C72" i="18" s="1"/>
  <c r="D26" i="18"/>
  <c r="C18" i="18"/>
  <c r="Q47" i="18"/>
  <c r="I47" i="18"/>
  <c r="P47" i="18"/>
  <c r="H47" i="18"/>
  <c r="O47" i="18"/>
  <c r="G47" i="18"/>
  <c r="N47" i="18"/>
  <c r="F47" i="18"/>
  <c r="M47" i="18"/>
  <c r="E47" i="18"/>
  <c r="L47" i="18"/>
  <c r="D47" i="18"/>
  <c r="S47" i="18"/>
  <c r="K47" i="18"/>
  <c r="C47" i="18"/>
  <c r="R47" i="18"/>
  <c r="J47" i="18"/>
  <c r="O49" i="18"/>
  <c r="G49" i="18"/>
  <c r="N49" i="18"/>
  <c r="F49" i="18"/>
  <c r="M49" i="18"/>
  <c r="E49" i="18"/>
  <c r="L49" i="18"/>
  <c r="D49" i="18"/>
  <c r="S49" i="18"/>
  <c r="K49" i="18"/>
  <c r="C49" i="18"/>
  <c r="R49" i="18"/>
  <c r="J49" i="18"/>
  <c r="Q49" i="18"/>
  <c r="I49" i="18"/>
  <c r="P49" i="18"/>
  <c r="H49" i="18"/>
  <c r="S45" i="18"/>
  <c r="K45" i="18"/>
  <c r="C45" i="18"/>
  <c r="R45" i="18"/>
  <c r="J45" i="18"/>
  <c r="Q45" i="18"/>
  <c r="I45" i="18"/>
  <c r="P45" i="18"/>
  <c r="H45" i="18"/>
  <c r="O45" i="18"/>
  <c r="G45" i="18"/>
  <c r="N45" i="18"/>
  <c r="F45" i="18"/>
  <c r="M45" i="18"/>
  <c r="E45" i="18"/>
  <c r="L45" i="18"/>
  <c r="D45" i="18"/>
  <c r="D46" i="18"/>
  <c r="L46" i="18"/>
  <c r="J48" i="18"/>
  <c r="R48" i="18"/>
  <c r="F56" i="18"/>
  <c r="N56" i="18"/>
  <c r="E57" i="18"/>
  <c r="M57" i="18"/>
  <c r="D58" i="18"/>
  <c r="D65" i="18" s="1"/>
  <c r="L58" i="18"/>
  <c r="L65" i="18" s="1"/>
  <c r="C59" i="18"/>
  <c r="C66" i="18" s="1"/>
  <c r="K59" i="18"/>
  <c r="K66" i="18" s="1"/>
  <c r="S59" i="18"/>
  <c r="S66" i="18" s="1"/>
  <c r="J60" i="18"/>
  <c r="J67" i="18" s="1"/>
  <c r="R60" i="18"/>
  <c r="R67" i="18" s="1"/>
  <c r="I61" i="18"/>
  <c r="I68" i="18" s="1"/>
  <c r="Q61" i="18"/>
  <c r="Q68" i="18" s="1"/>
  <c r="H62" i="18"/>
  <c r="H69" i="18" s="1"/>
  <c r="P62" i="18"/>
  <c r="P69" i="18" s="1"/>
  <c r="E46" i="18"/>
  <c r="M46" i="18"/>
  <c r="C48" i="18"/>
  <c r="K48" i="18"/>
  <c r="S48" i="18"/>
  <c r="G56" i="18"/>
  <c r="O56" i="18"/>
  <c r="F57" i="18"/>
  <c r="N57" i="18"/>
  <c r="E58" i="18"/>
  <c r="E65" i="18" s="1"/>
  <c r="M58" i="18"/>
  <c r="M65" i="18" s="1"/>
  <c r="D59" i="18"/>
  <c r="D66" i="18" s="1"/>
  <c r="L59" i="18"/>
  <c r="L66" i="18" s="1"/>
  <c r="C60" i="18"/>
  <c r="C67" i="18" s="1"/>
  <c r="K60" i="18"/>
  <c r="K67" i="18" s="1"/>
  <c r="S60" i="18"/>
  <c r="S67" i="18" s="1"/>
  <c r="J61" i="18"/>
  <c r="J68" i="18" s="1"/>
  <c r="R61" i="18"/>
  <c r="R68" i="18" s="1"/>
  <c r="I62" i="18"/>
  <c r="I69" i="18" s="1"/>
  <c r="Q62" i="18"/>
  <c r="Q69" i="18" s="1"/>
  <c r="F46" i="18"/>
  <c r="N46" i="18"/>
  <c r="D48" i="18"/>
  <c r="L48" i="18"/>
  <c r="H56" i="18"/>
  <c r="P56" i="18"/>
  <c r="G57" i="18"/>
  <c r="O57" i="18"/>
  <c r="F58" i="18"/>
  <c r="F65" i="18" s="1"/>
  <c r="N58" i="18"/>
  <c r="N65" i="18" s="1"/>
  <c r="E59" i="18"/>
  <c r="E66" i="18" s="1"/>
  <c r="M59" i="18"/>
  <c r="M66" i="18" s="1"/>
  <c r="D60" i="18"/>
  <c r="D67" i="18" s="1"/>
  <c r="L60" i="18"/>
  <c r="L67" i="18" s="1"/>
  <c r="C61" i="18"/>
  <c r="C68" i="18" s="1"/>
  <c r="K61" i="18"/>
  <c r="K68" i="18" s="1"/>
  <c r="S61" i="18"/>
  <c r="S68" i="18" s="1"/>
  <c r="J62" i="18"/>
  <c r="J69" i="18" s="1"/>
  <c r="R62" i="18"/>
  <c r="R69" i="18" s="1"/>
  <c r="G46" i="18"/>
  <c r="O46" i="18"/>
  <c r="E48" i="18"/>
  <c r="M48" i="18"/>
  <c r="I56" i="18"/>
  <c r="Q56" i="18"/>
  <c r="H57" i="18"/>
  <c r="P57" i="18"/>
  <c r="G58" i="18"/>
  <c r="G65" i="18" s="1"/>
  <c r="O58" i="18"/>
  <c r="O65" i="18" s="1"/>
  <c r="F59" i="18"/>
  <c r="F66" i="18" s="1"/>
  <c r="N59" i="18"/>
  <c r="N66" i="18" s="1"/>
  <c r="E60" i="18"/>
  <c r="E67" i="18" s="1"/>
  <c r="M60" i="18"/>
  <c r="M67" i="18" s="1"/>
  <c r="D61" i="18"/>
  <c r="D68" i="18" s="1"/>
  <c r="L61" i="18"/>
  <c r="L68" i="18" s="1"/>
  <c r="C62" i="18"/>
  <c r="C69" i="18" s="1"/>
  <c r="K62" i="18"/>
  <c r="K69" i="18" s="1"/>
  <c r="S62" i="18"/>
  <c r="S69" i="18" s="1"/>
  <c r="H46" i="18"/>
  <c r="P46" i="18"/>
  <c r="F48" i="18"/>
  <c r="N48" i="18"/>
  <c r="J56" i="18"/>
  <c r="R56" i="18"/>
  <c r="I57" i="18"/>
  <c r="Q57" i="18"/>
  <c r="H58" i="18"/>
  <c r="H65" i="18" s="1"/>
  <c r="P58" i="18"/>
  <c r="P65" i="18" s="1"/>
  <c r="G59" i="18"/>
  <c r="G66" i="18" s="1"/>
  <c r="O59" i="18"/>
  <c r="O66" i="18" s="1"/>
  <c r="F60" i="18"/>
  <c r="F67" i="18" s="1"/>
  <c r="N60" i="18"/>
  <c r="N67" i="18" s="1"/>
  <c r="E61" i="18"/>
  <c r="E68" i="18" s="1"/>
  <c r="M61" i="18"/>
  <c r="M68" i="18" s="1"/>
  <c r="D62" i="18"/>
  <c r="D69" i="18" s="1"/>
  <c r="L62" i="18"/>
  <c r="L69" i="18" s="1"/>
  <c r="I46" i="18"/>
  <c r="Q46" i="18"/>
  <c r="G48" i="18"/>
  <c r="O48" i="18"/>
  <c r="C56" i="18"/>
  <c r="K56" i="18"/>
  <c r="S56" i="18"/>
  <c r="J57" i="18"/>
  <c r="R57" i="18"/>
  <c r="I58" i="18"/>
  <c r="I65" i="18" s="1"/>
  <c r="Q58" i="18"/>
  <c r="Q65" i="18" s="1"/>
  <c r="H59" i="18"/>
  <c r="H66" i="18" s="1"/>
  <c r="P59" i="18"/>
  <c r="P66" i="18" s="1"/>
  <c r="G60" i="18"/>
  <c r="G67" i="18" s="1"/>
  <c r="O60" i="18"/>
  <c r="O67" i="18" s="1"/>
  <c r="F61" i="18"/>
  <c r="F68" i="18" s="1"/>
  <c r="N61" i="18"/>
  <c r="N68" i="18" s="1"/>
  <c r="E62" i="18"/>
  <c r="E69" i="18" s="1"/>
  <c r="M62" i="18"/>
  <c r="M69" i="18" s="1"/>
  <c r="J46" i="18"/>
  <c r="R46" i="18"/>
  <c r="H48" i="18"/>
  <c r="P48" i="18"/>
  <c r="D56" i="18"/>
  <c r="L56" i="18"/>
  <c r="C57" i="18"/>
  <c r="K57" i="18"/>
  <c r="S57" i="18"/>
  <c r="J58" i="18"/>
  <c r="J65" i="18" s="1"/>
  <c r="R58" i="18"/>
  <c r="R65" i="18" s="1"/>
  <c r="I59" i="18"/>
  <c r="I66" i="18" s="1"/>
  <c r="Q59" i="18"/>
  <c r="Q66" i="18" s="1"/>
  <c r="H60" i="18"/>
  <c r="H67" i="18" s="1"/>
  <c r="P60" i="18"/>
  <c r="P67" i="18" s="1"/>
  <c r="G61" i="18"/>
  <c r="G68" i="18" s="1"/>
  <c r="O61" i="18"/>
  <c r="O68" i="18" s="1"/>
  <c r="F62" i="18"/>
  <c r="F69" i="18" s="1"/>
  <c r="N62" i="18"/>
  <c r="N69" i="18" s="1"/>
  <c r="N333" i="17" l="1"/>
  <c r="N334" i="17"/>
  <c r="K333" i="17"/>
  <c r="K334" i="17"/>
  <c r="P333" i="17"/>
  <c r="P334" i="17"/>
  <c r="G333" i="17"/>
  <c r="G334" i="17"/>
  <c r="L333" i="17"/>
  <c r="L334" i="17"/>
  <c r="S333" i="17"/>
  <c r="S334" i="17"/>
  <c r="H333" i="17"/>
  <c r="H334" i="17"/>
  <c r="O333" i="17"/>
  <c r="O334" i="17"/>
  <c r="T333" i="17"/>
  <c r="T334" i="17"/>
  <c r="M333" i="17"/>
  <c r="M334" i="17"/>
  <c r="I333" i="17"/>
  <c r="I334" i="17"/>
  <c r="Q333" i="17"/>
  <c r="Q334" i="17"/>
  <c r="R333" i="17"/>
  <c r="R334" i="17"/>
  <c r="F333" i="17"/>
  <c r="F334" i="17"/>
  <c r="J333" i="17"/>
  <c r="J334" i="17"/>
  <c r="U56" i="15"/>
  <c r="S56" i="15"/>
  <c r="T56" i="15"/>
  <c r="U66" i="14"/>
  <c r="T66" i="14"/>
  <c r="S66" i="14"/>
  <c r="L9" i="14"/>
  <c r="E126" i="17"/>
  <c r="E127" i="17"/>
  <c r="E228" i="17" s="1"/>
  <c r="F28" i="6"/>
  <c r="F30" i="6"/>
  <c r="F7" i="17"/>
  <c r="F361" i="17" s="1"/>
  <c r="L11" i="14"/>
  <c r="L12" i="14"/>
  <c r="O11" i="14"/>
  <c r="K13" i="14"/>
  <c r="K9" i="14"/>
  <c r="L14" i="14"/>
  <c r="L10" i="14"/>
  <c r="C21" i="18"/>
  <c r="O13" i="14"/>
  <c r="O9" i="14"/>
  <c r="O12" i="14"/>
  <c r="E361" i="17"/>
  <c r="G14" i="14"/>
  <c r="G13" i="14"/>
  <c r="G12" i="14"/>
  <c r="I11" i="14"/>
  <c r="E34" i="16"/>
  <c r="H10" i="14"/>
  <c r="H12" i="14"/>
  <c r="H11" i="14"/>
  <c r="H14" i="14"/>
  <c r="P12" i="14"/>
  <c r="P10" i="14"/>
  <c r="P14" i="14"/>
  <c r="Q73" i="14"/>
  <c r="F33" i="6"/>
  <c r="F35" i="6"/>
  <c r="F32" i="6"/>
  <c r="F29" i="6"/>
  <c r="F31" i="6"/>
  <c r="F34" i="6"/>
  <c r="E76" i="14"/>
  <c r="E111" i="17" s="1"/>
  <c r="I75" i="14"/>
  <c r="K35" i="16"/>
  <c r="I74" i="14"/>
  <c r="F75" i="14"/>
  <c r="K74" i="14"/>
  <c r="E38" i="16"/>
  <c r="L36" i="16"/>
  <c r="E75" i="14"/>
  <c r="E110" i="17" s="1"/>
  <c r="H73" i="14"/>
  <c r="Q75" i="14"/>
  <c r="Q35" i="16"/>
  <c r="E78" i="14"/>
  <c r="E113" i="17" s="1"/>
  <c r="K77" i="14"/>
  <c r="M74" i="14"/>
  <c r="M75" i="14"/>
  <c r="R73" i="14"/>
  <c r="N35" i="16"/>
  <c r="F74" i="14"/>
  <c r="P73" i="14"/>
  <c r="N74" i="14"/>
  <c r="R77" i="14"/>
  <c r="G11" i="14"/>
  <c r="U78" i="14"/>
  <c r="E35" i="16"/>
  <c r="U75" i="14"/>
  <c r="O75" i="14"/>
  <c r="J77" i="14"/>
  <c r="F78" i="14"/>
  <c r="I73" i="14"/>
  <c r="F14" i="14"/>
  <c r="M76" i="14"/>
  <c r="O74" i="14"/>
  <c r="R10" i="14"/>
  <c r="O77" i="14"/>
  <c r="G77" i="14"/>
  <c r="I78" i="14"/>
  <c r="M73" i="14"/>
  <c r="G74" i="14"/>
  <c r="G75" i="14"/>
  <c r="N38" i="16"/>
  <c r="H76" i="14"/>
  <c r="S74" i="14"/>
  <c r="T14" i="14"/>
  <c r="T10" i="14"/>
  <c r="T11" i="14"/>
  <c r="T12" i="14"/>
  <c r="S11" i="14"/>
  <c r="S13" i="14"/>
  <c r="T9" i="14"/>
  <c r="N14" i="14"/>
  <c r="O14" i="14"/>
  <c r="Q78" i="14"/>
  <c r="M78" i="14"/>
  <c r="F379" i="17"/>
  <c r="G70" i="4"/>
  <c r="F85" i="4"/>
  <c r="F89" i="4" s="1"/>
  <c r="G78" i="14"/>
  <c r="G73" i="14"/>
  <c r="Q38" i="16"/>
  <c r="I77" i="14"/>
  <c r="I38" i="16"/>
  <c r="E387" i="17"/>
  <c r="E37" i="4" s="1"/>
  <c r="P13" i="14"/>
  <c r="K11" i="14"/>
  <c r="P11" i="14"/>
  <c r="G9" i="14"/>
  <c r="H13" i="14"/>
  <c r="K12" i="14"/>
  <c r="R38" i="16"/>
  <c r="O38" i="16"/>
  <c r="P36" i="16"/>
  <c r="P38" i="16"/>
  <c r="K78" i="14"/>
  <c r="H77" i="14"/>
  <c r="O78" i="14"/>
  <c r="M38" i="16"/>
  <c r="N76" i="14"/>
  <c r="S12" i="14"/>
  <c r="Q10" i="14"/>
  <c r="I10" i="14"/>
  <c r="S10" i="14"/>
  <c r="J10" i="14"/>
  <c r="K10" i="14"/>
  <c r="S9" i="14"/>
  <c r="Q11" i="14"/>
  <c r="Q36" i="16"/>
  <c r="F76" i="14"/>
  <c r="H38" i="16"/>
  <c r="R74" i="14"/>
  <c r="M77" i="14"/>
  <c r="R75" i="14"/>
  <c r="F38" i="16"/>
  <c r="K36" i="16"/>
  <c r="J35" i="16"/>
  <c r="H35" i="16"/>
  <c r="E37" i="16"/>
  <c r="L75" i="14"/>
  <c r="P74" i="14"/>
  <c r="L74" i="14"/>
  <c r="N78" i="14"/>
  <c r="J74" i="14"/>
  <c r="P75" i="14"/>
  <c r="H78" i="14"/>
  <c r="S78" i="14"/>
  <c r="R78" i="14"/>
  <c r="J38" i="16"/>
  <c r="G38" i="16"/>
  <c r="H74" i="14"/>
  <c r="K38" i="16"/>
  <c r="F73" i="16"/>
  <c r="F44" i="16"/>
  <c r="E73" i="16"/>
  <c r="E44" i="16"/>
  <c r="E50" i="16" s="1"/>
  <c r="E88" i="17"/>
  <c r="U142" i="15"/>
  <c r="S35" i="16"/>
  <c r="T38" i="16"/>
  <c r="S34" i="16"/>
  <c r="S38" i="16"/>
  <c r="T36" i="16"/>
  <c r="T34" i="16"/>
  <c r="T37" i="16"/>
  <c r="S36" i="16"/>
  <c r="S37" i="16"/>
  <c r="T35" i="16"/>
  <c r="F369" i="17"/>
  <c r="F376" i="17" s="1"/>
  <c r="F35" i="4" s="1"/>
  <c r="G368" i="17"/>
  <c r="G374" i="17" s="1"/>
  <c r="S204" i="14"/>
  <c r="L38" i="16"/>
  <c r="Q77" i="14"/>
  <c r="O73" i="14"/>
  <c r="T78" i="14"/>
  <c r="J78" i="14"/>
  <c r="K73" i="14"/>
  <c r="P77" i="14"/>
  <c r="C64" i="18"/>
  <c r="I76" i="14"/>
  <c r="L78" i="14"/>
  <c r="T74" i="14"/>
  <c r="N37" i="16"/>
  <c r="N77" i="14"/>
  <c r="T75" i="14"/>
  <c r="F37" i="16"/>
  <c r="F77" i="14"/>
  <c r="J34" i="16"/>
  <c r="L73" i="14"/>
  <c r="L77" i="14"/>
  <c r="P78" i="14"/>
  <c r="O36" i="16"/>
  <c r="O76" i="14"/>
  <c r="G36" i="16"/>
  <c r="G76" i="14"/>
  <c r="S32" i="14"/>
  <c r="G27" i="6"/>
  <c r="G30" i="6" s="1"/>
  <c r="S74" i="15"/>
  <c r="S47" i="9"/>
  <c r="S62" i="15"/>
  <c r="S98" i="14"/>
  <c r="S63" i="8"/>
  <c r="S221" i="14"/>
  <c r="G44" i="4"/>
  <c r="H44" i="4" s="1"/>
  <c r="S43" i="14"/>
  <c r="S16" i="15"/>
  <c r="S80" i="15"/>
  <c r="S91" i="8"/>
  <c r="S118" i="14"/>
  <c r="S63" i="9"/>
  <c r="S8" i="14"/>
  <c r="S170" i="14"/>
  <c r="S118" i="8"/>
  <c r="S8" i="15"/>
  <c r="S31" i="8"/>
  <c r="S79" i="9"/>
  <c r="S91" i="15"/>
  <c r="S31" i="9"/>
  <c r="S158" i="14"/>
  <c r="S125" i="15"/>
  <c r="U13" i="6"/>
  <c r="S187" i="14"/>
  <c r="S47" i="8"/>
  <c r="S83" i="15"/>
  <c r="S16" i="9"/>
  <c r="S71" i="15"/>
  <c r="S77" i="15"/>
  <c r="S128" i="14"/>
  <c r="S108" i="14"/>
  <c r="S118" i="9"/>
  <c r="S148" i="14"/>
  <c r="S110" i="9"/>
  <c r="S108" i="15"/>
  <c r="S84" i="14"/>
  <c r="S26" i="14"/>
  <c r="S16" i="8"/>
  <c r="S79" i="8"/>
  <c r="S110" i="8"/>
  <c r="S68" i="15"/>
  <c r="S22" i="15"/>
  <c r="S72" i="14"/>
  <c r="S86" i="15"/>
  <c r="S142" i="15"/>
  <c r="U108" i="15"/>
  <c r="T86" i="15"/>
  <c r="T68" i="15"/>
  <c r="U22" i="15"/>
  <c r="U16" i="15"/>
  <c r="U158" i="14"/>
  <c r="U138" i="14"/>
  <c r="U118" i="14"/>
  <c r="T98" i="14"/>
  <c r="U32" i="14"/>
  <c r="T110" i="9"/>
  <c r="U79" i="9"/>
  <c r="T91" i="8"/>
  <c r="T63" i="8"/>
  <c r="U47" i="8"/>
  <c r="T31" i="8"/>
  <c r="U86" i="15"/>
  <c r="U91" i="8"/>
  <c r="T142" i="15"/>
  <c r="T108" i="15"/>
  <c r="U71" i="15"/>
  <c r="T22" i="15"/>
  <c r="T16" i="15"/>
  <c r="T158" i="14"/>
  <c r="T138" i="14"/>
  <c r="T118" i="14"/>
  <c r="U72" i="14"/>
  <c r="T32" i="14"/>
  <c r="T79" i="9"/>
  <c r="T47" i="8"/>
  <c r="T80" i="15"/>
  <c r="U77" i="15"/>
  <c r="T71" i="15"/>
  <c r="U62" i="15"/>
  <c r="T72" i="14"/>
  <c r="U63" i="9"/>
  <c r="U110" i="8"/>
  <c r="U16" i="8"/>
  <c r="U68" i="15"/>
  <c r="T118" i="8"/>
  <c r="U91" i="15"/>
  <c r="U83" i="15"/>
  <c r="T77" i="15"/>
  <c r="T62" i="15"/>
  <c r="U108" i="14"/>
  <c r="U43" i="14"/>
  <c r="U26" i="14"/>
  <c r="U18" i="14"/>
  <c r="U8" i="14"/>
  <c r="U91" i="9"/>
  <c r="T63" i="9"/>
  <c r="U47" i="9"/>
  <c r="U31" i="9"/>
  <c r="U16" i="9"/>
  <c r="T110" i="8"/>
  <c r="T16" i="8"/>
  <c r="U63" i="8"/>
  <c r="U125" i="15"/>
  <c r="T91" i="15"/>
  <c r="T83" i="15"/>
  <c r="U33" i="15"/>
  <c r="U204" i="14"/>
  <c r="U170" i="14"/>
  <c r="U148" i="14"/>
  <c r="T108" i="14"/>
  <c r="T43" i="14"/>
  <c r="T26" i="14"/>
  <c r="T18" i="14"/>
  <c r="T8" i="14"/>
  <c r="U118" i="9"/>
  <c r="T91" i="9"/>
  <c r="T47" i="9"/>
  <c r="T31" i="9"/>
  <c r="T16" i="9"/>
  <c r="T74" i="15"/>
  <c r="T8" i="15"/>
  <c r="U110" i="9"/>
  <c r="U31" i="8"/>
  <c r="T125" i="15"/>
  <c r="T33" i="15"/>
  <c r="U221" i="14"/>
  <c r="T204" i="14"/>
  <c r="U187" i="14"/>
  <c r="T170" i="14"/>
  <c r="T148" i="14"/>
  <c r="U128" i="14"/>
  <c r="U84" i="14"/>
  <c r="T118" i="9"/>
  <c r="T21" i="6"/>
  <c r="U98" i="14"/>
  <c r="T79" i="8"/>
  <c r="U80" i="15"/>
  <c r="U74" i="15"/>
  <c r="U8" i="15"/>
  <c r="T221" i="14"/>
  <c r="T187" i="14"/>
  <c r="T128" i="14"/>
  <c r="T84" i="14"/>
  <c r="U118" i="8"/>
  <c r="U79" i="8"/>
  <c r="T18" i="7"/>
  <c r="S18" i="14"/>
  <c r="S33" i="15"/>
  <c r="S138" i="14"/>
  <c r="S91" i="9"/>
  <c r="F342" i="17"/>
  <c r="F291" i="17"/>
  <c r="F353" i="17"/>
  <c r="F300" i="17"/>
  <c r="F273" i="17"/>
  <c r="F309" i="17"/>
  <c r="F318" i="17"/>
  <c r="F324" i="17" s="1"/>
  <c r="F283" i="17"/>
  <c r="F360" i="17"/>
  <c r="F243" i="17"/>
  <c r="F278" i="17"/>
  <c r="F356" i="17"/>
  <c r="F252" i="17"/>
  <c r="F216" i="17"/>
  <c r="F190" i="17"/>
  <c r="G378" i="17"/>
  <c r="G377" i="17" s="1"/>
  <c r="F163" i="17"/>
  <c r="F150" i="17"/>
  <c r="F234" i="17"/>
  <c r="F138" i="17"/>
  <c r="F107" i="17"/>
  <c r="F87" i="17"/>
  <c r="F115" i="17"/>
  <c r="F349" i="17"/>
  <c r="F146" i="17"/>
  <c r="F135" i="17"/>
  <c r="F124" i="17"/>
  <c r="F225" i="17"/>
  <c r="F199" i="17"/>
  <c r="F157" i="17"/>
  <c r="F71" i="17"/>
  <c r="F209" i="17"/>
  <c r="F91" i="17"/>
  <c r="F65" i="17"/>
  <c r="F142" i="17"/>
  <c r="F54" i="17"/>
  <c r="F172" i="17"/>
  <c r="F95" i="17"/>
  <c r="F12" i="17"/>
  <c r="F27" i="17" s="1"/>
  <c r="F44" i="17" s="1"/>
  <c r="F99" i="17"/>
  <c r="F75" i="17"/>
  <c r="F83" i="17"/>
  <c r="F80" i="17"/>
  <c r="G6" i="17"/>
  <c r="B484" i="17"/>
  <c r="E484" i="17" s="1"/>
  <c r="B454" i="17"/>
  <c r="F34" i="16"/>
  <c r="F73" i="14"/>
  <c r="U11" i="14"/>
  <c r="U10" i="14"/>
  <c r="U9" i="14"/>
  <c r="U13" i="14"/>
  <c r="U12" i="14"/>
  <c r="O180" i="14"/>
  <c r="G180" i="14"/>
  <c r="T175" i="14"/>
  <c r="L175" i="14"/>
  <c r="U174" i="14"/>
  <c r="M174" i="14"/>
  <c r="E174" i="14"/>
  <c r="N173" i="14"/>
  <c r="F173" i="14"/>
  <c r="O172" i="14"/>
  <c r="G172" i="14"/>
  <c r="P171" i="14"/>
  <c r="H171" i="14"/>
  <c r="N180" i="14"/>
  <c r="F180" i="14"/>
  <c r="S175" i="14"/>
  <c r="K175" i="14"/>
  <c r="T174" i="14"/>
  <c r="L174" i="14"/>
  <c r="U173" i="14"/>
  <c r="M173" i="14"/>
  <c r="E173" i="14"/>
  <c r="N172" i="14"/>
  <c r="F172" i="14"/>
  <c r="O171" i="14"/>
  <c r="G171" i="14"/>
  <c r="S180" i="14"/>
  <c r="K180" i="14"/>
  <c r="P175" i="14"/>
  <c r="H175" i="14"/>
  <c r="Q174" i="14"/>
  <c r="I174" i="14"/>
  <c r="R173" i="14"/>
  <c r="J173" i="14"/>
  <c r="S172" i="14"/>
  <c r="K172" i="14"/>
  <c r="T171" i="14"/>
  <c r="L171" i="14"/>
  <c r="Q180" i="14"/>
  <c r="M175" i="14"/>
  <c r="P174" i="14"/>
  <c r="T173" i="14"/>
  <c r="H173" i="14"/>
  <c r="L172" i="14"/>
  <c r="Q171" i="14"/>
  <c r="P180" i="14"/>
  <c r="J175" i="14"/>
  <c r="O174" i="14"/>
  <c r="S173" i="14"/>
  <c r="G173" i="14"/>
  <c r="J172" i="14"/>
  <c r="N171" i="14"/>
  <c r="M180" i="14"/>
  <c r="I175" i="14"/>
  <c r="N174" i="14"/>
  <c r="Q173" i="14"/>
  <c r="U172" i="14"/>
  <c r="I172" i="14"/>
  <c r="M171" i="14"/>
  <c r="L180" i="14"/>
  <c r="U175" i="14"/>
  <c r="G175" i="14"/>
  <c r="K174" i="14"/>
  <c r="P173" i="14"/>
  <c r="T172" i="14"/>
  <c r="H172" i="14"/>
  <c r="K171" i="14"/>
  <c r="J180" i="14"/>
  <c r="R175" i="14"/>
  <c r="F175" i="14"/>
  <c r="J174" i="14"/>
  <c r="O173" i="14"/>
  <c r="R172" i="14"/>
  <c r="E172" i="14"/>
  <c r="J171" i="14"/>
  <c r="U180" i="14"/>
  <c r="I180" i="14"/>
  <c r="Q175" i="14"/>
  <c r="E175" i="14"/>
  <c r="H174" i="14"/>
  <c r="L173" i="14"/>
  <c r="Q172" i="14"/>
  <c r="U171" i="14"/>
  <c r="I171" i="14"/>
  <c r="T180" i="14"/>
  <c r="H180" i="14"/>
  <c r="O175" i="14"/>
  <c r="S174" i="14"/>
  <c r="G174" i="14"/>
  <c r="K173" i="14"/>
  <c r="P172" i="14"/>
  <c r="S171" i="14"/>
  <c r="F171" i="14"/>
  <c r="E171" i="14"/>
  <c r="N175" i="14"/>
  <c r="R180" i="14"/>
  <c r="R174" i="14"/>
  <c r="F174" i="14"/>
  <c r="E180" i="14"/>
  <c r="I173" i="14"/>
  <c r="R171" i="14"/>
  <c r="M172" i="14"/>
  <c r="S214" i="14"/>
  <c r="K214" i="14"/>
  <c r="P209" i="14"/>
  <c r="H209" i="14"/>
  <c r="Q208" i="14"/>
  <c r="I208" i="14"/>
  <c r="R207" i="14"/>
  <c r="J207" i="14"/>
  <c r="S206" i="14"/>
  <c r="K206" i="14"/>
  <c r="T205" i="14"/>
  <c r="L205" i="14"/>
  <c r="R214" i="14"/>
  <c r="J214" i="14"/>
  <c r="O209" i="14"/>
  <c r="G209" i="14"/>
  <c r="P208" i="14"/>
  <c r="H208" i="14"/>
  <c r="Q207" i="14"/>
  <c r="I207" i="14"/>
  <c r="R206" i="14"/>
  <c r="J206" i="14"/>
  <c r="S205" i="14"/>
  <c r="K205" i="14"/>
  <c r="O214" i="14"/>
  <c r="G214" i="14"/>
  <c r="T209" i="14"/>
  <c r="L209" i="14"/>
  <c r="U208" i="14"/>
  <c r="M208" i="14"/>
  <c r="E208" i="14"/>
  <c r="N207" i="14"/>
  <c r="F207" i="14"/>
  <c r="O206" i="14"/>
  <c r="G206" i="14"/>
  <c r="P205" i="14"/>
  <c r="H205" i="14"/>
  <c r="N214" i="14"/>
  <c r="F214" i="14"/>
  <c r="S209" i="14"/>
  <c r="K209" i="14"/>
  <c r="T208" i="14"/>
  <c r="L208" i="14"/>
  <c r="U207" i="14"/>
  <c r="M207" i="14"/>
  <c r="E207" i="14"/>
  <c r="N206" i="14"/>
  <c r="F206" i="14"/>
  <c r="O205" i="14"/>
  <c r="P214" i="14"/>
  <c r="U209" i="14"/>
  <c r="E209" i="14"/>
  <c r="F208" i="14"/>
  <c r="G207" i="14"/>
  <c r="H206" i="14"/>
  <c r="I205" i="14"/>
  <c r="M214" i="14"/>
  <c r="R209" i="14"/>
  <c r="S208" i="14"/>
  <c r="T207" i="14"/>
  <c r="U206" i="14"/>
  <c r="E206" i="14"/>
  <c r="G205" i="14"/>
  <c r="L214" i="14"/>
  <c r="Q209" i="14"/>
  <c r="R208" i="14"/>
  <c r="S207" i="14"/>
  <c r="T206" i="14"/>
  <c r="U205" i="14"/>
  <c r="F205" i="14"/>
  <c r="I214" i="14"/>
  <c r="N209" i="14"/>
  <c r="O208" i="14"/>
  <c r="P207" i="14"/>
  <c r="Q206" i="14"/>
  <c r="R205" i="14"/>
  <c r="E205" i="14"/>
  <c r="H214" i="14"/>
  <c r="M209" i="14"/>
  <c r="N208" i="14"/>
  <c r="O207" i="14"/>
  <c r="P206" i="14"/>
  <c r="Q205" i="14"/>
  <c r="U214" i="14"/>
  <c r="E214" i="14"/>
  <c r="J209" i="14"/>
  <c r="K208" i="14"/>
  <c r="L207" i="14"/>
  <c r="M206" i="14"/>
  <c r="N205" i="14"/>
  <c r="T214" i="14"/>
  <c r="I209" i="14"/>
  <c r="J208" i="14"/>
  <c r="K207" i="14"/>
  <c r="L206" i="14"/>
  <c r="M205" i="14"/>
  <c r="I206" i="14"/>
  <c r="J205" i="14"/>
  <c r="F209" i="14"/>
  <c r="Q214" i="14"/>
  <c r="H207" i="14"/>
  <c r="G208" i="14"/>
  <c r="Q231" i="14"/>
  <c r="I231" i="14"/>
  <c r="N226" i="14"/>
  <c r="F226" i="14"/>
  <c r="O225" i="14"/>
  <c r="G225" i="14"/>
  <c r="P224" i="14"/>
  <c r="H224" i="14"/>
  <c r="Q223" i="14"/>
  <c r="I223" i="14"/>
  <c r="R222" i="14"/>
  <c r="J222" i="14"/>
  <c r="P231" i="14"/>
  <c r="H231" i="14"/>
  <c r="U226" i="14"/>
  <c r="M226" i="14"/>
  <c r="E226" i="14"/>
  <c r="N225" i="14"/>
  <c r="F225" i="14"/>
  <c r="O224" i="14"/>
  <c r="G224" i="14"/>
  <c r="P223" i="14"/>
  <c r="H223" i="14"/>
  <c r="Q222" i="14"/>
  <c r="I222" i="14"/>
  <c r="U231" i="14"/>
  <c r="M231" i="14"/>
  <c r="E231" i="14"/>
  <c r="R226" i="14"/>
  <c r="J226" i="14"/>
  <c r="S225" i="14"/>
  <c r="K225" i="14"/>
  <c r="T224" i="14"/>
  <c r="L224" i="14"/>
  <c r="U223" i="14"/>
  <c r="M223" i="14"/>
  <c r="E223" i="14"/>
  <c r="N222" i="14"/>
  <c r="F222" i="14"/>
  <c r="T231" i="14"/>
  <c r="L231" i="14"/>
  <c r="Q226" i="14"/>
  <c r="I226" i="14"/>
  <c r="R225" i="14"/>
  <c r="J225" i="14"/>
  <c r="S224" i="14"/>
  <c r="K224" i="14"/>
  <c r="T223" i="14"/>
  <c r="L223" i="14"/>
  <c r="U222" i="14"/>
  <c r="M222" i="14"/>
  <c r="E222" i="14"/>
  <c r="J231" i="14"/>
  <c r="O226" i="14"/>
  <c r="P225" i="14"/>
  <c r="Q224" i="14"/>
  <c r="R223" i="14"/>
  <c r="S222" i="14"/>
  <c r="G231" i="14"/>
  <c r="L226" i="14"/>
  <c r="M225" i="14"/>
  <c r="N224" i="14"/>
  <c r="O223" i="14"/>
  <c r="P222" i="14"/>
  <c r="F231" i="14"/>
  <c r="K226" i="14"/>
  <c r="L225" i="14"/>
  <c r="M224" i="14"/>
  <c r="N223" i="14"/>
  <c r="O222" i="14"/>
  <c r="S231" i="14"/>
  <c r="H226" i="14"/>
  <c r="I225" i="14"/>
  <c r="J224" i="14"/>
  <c r="K223" i="14"/>
  <c r="L222" i="14"/>
  <c r="R231" i="14"/>
  <c r="G226" i="14"/>
  <c r="H225" i="14"/>
  <c r="I224" i="14"/>
  <c r="J223" i="14"/>
  <c r="K222" i="14"/>
  <c r="O231" i="14"/>
  <c r="T226" i="14"/>
  <c r="U225" i="14"/>
  <c r="E225" i="14"/>
  <c r="F224" i="14"/>
  <c r="G223" i="14"/>
  <c r="H222" i="14"/>
  <c r="N231" i="14"/>
  <c r="S226" i="14"/>
  <c r="T225" i="14"/>
  <c r="U224" i="14"/>
  <c r="E224" i="14"/>
  <c r="F223" i="14"/>
  <c r="G222" i="14"/>
  <c r="P226" i="14"/>
  <c r="Q225" i="14"/>
  <c r="K231" i="14"/>
  <c r="S223" i="14"/>
  <c r="T222" i="14"/>
  <c r="R224" i="14"/>
  <c r="G43" i="16"/>
  <c r="S105" i="15"/>
  <c r="K105" i="15"/>
  <c r="T104" i="15"/>
  <c r="L104" i="15"/>
  <c r="U103" i="15"/>
  <c r="M103" i="15"/>
  <c r="E103" i="15"/>
  <c r="N102" i="15"/>
  <c r="F102" i="15"/>
  <c r="O101" i="15"/>
  <c r="G101" i="15"/>
  <c r="T96" i="15"/>
  <c r="L96" i="15"/>
  <c r="U95" i="15"/>
  <c r="M95" i="15"/>
  <c r="E95" i="15"/>
  <c r="N94" i="15"/>
  <c r="F94" i="15"/>
  <c r="O93" i="15"/>
  <c r="G93" i="15"/>
  <c r="P92" i="15"/>
  <c r="H92" i="15"/>
  <c r="R105" i="15"/>
  <c r="J105" i="15"/>
  <c r="S104" i="15"/>
  <c r="K104" i="15"/>
  <c r="T103" i="15"/>
  <c r="L103" i="15"/>
  <c r="U102" i="15"/>
  <c r="M102" i="15"/>
  <c r="E102" i="15"/>
  <c r="N101" i="15"/>
  <c r="F101" i="15"/>
  <c r="S96" i="15"/>
  <c r="K96" i="15"/>
  <c r="T95" i="15"/>
  <c r="L95" i="15"/>
  <c r="U94" i="15"/>
  <c r="M94" i="15"/>
  <c r="E94" i="15"/>
  <c r="N93" i="15"/>
  <c r="F93" i="15"/>
  <c r="O92" i="15"/>
  <c r="G92" i="15"/>
  <c r="Q105" i="15"/>
  <c r="I105" i="15"/>
  <c r="R104" i="15"/>
  <c r="J104" i="15"/>
  <c r="S103" i="15"/>
  <c r="K103" i="15"/>
  <c r="T102" i="15"/>
  <c r="L102" i="15"/>
  <c r="U101" i="15"/>
  <c r="M101" i="15"/>
  <c r="E101" i="15"/>
  <c r="R96" i="15"/>
  <c r="J96" i="15"/>
  <c r="S95" i="15"/>
  <c r="K95" i="15"/>
  <c r="T94" i="15"/>
  <c r="L94" i="15"/>
  <c r="U93" i="15"/>
  <c r="M93" i="15"/>
  <c r="E93" i="15"/>
  <c r="N92" i="15"/>
  <c r="F92" i="15"/>
  <c r="P105" i="15"/>
  <c r="H105" i="15"/>
  <c r="Q104" i="15"/>
  <c r="I104" i="15"/>
  <c r="R103" i="15"/>
  <c r="J103" i="15"/>
  <c r="S102" i="15"/>
  <c r="K102" i="15"/>
  <c r="T101" i="15"/>
  <c r="L101" i="15"/>
  <c r="Q96" i="15"/>
  <c r="I96" i="15"/>
  <c r="R95" i="15"/>
  <c r="J95" i="15"/>
  <c r="S94" i="15"/>
  <c r="K94" i="15"/>
  <c r="T93" i="15"/>
  <c r="L93" i="15"/>
  <c r="U92" i="15"/>
  <c r="M92" i="15"/>
  <c r="E92" i="15"/>
  <c r="F105" i="15"/>
  <c r="G104" i="15"/>
  <c r="H103" i="15"/>
  <c r="I102" i="15"/>
  <c r="J101" i="15"/>
  <c r="O96" i="15"/>
  <c r="P95" i="15"/>
  <c r="Q94" i="15"/>
  <c r="R93" i="15"/>
  <c r="S92" i="15"/>
  <c r="U105" i="15"/>
  <c r="E105" i="15"/>
  <c r="F104" i="15"/>
  <c r="G103" i="15"/>
  <c r="H102" i="15"/>
  <c r="I101" i="15"/>
  <c r="N96" i="15"/>
  <c r="O95" i="15"/>
  <c r="P94" i="15"/>
  <c r="Q93" i="15"/>
  <c r="R92" i="15"/>
  <c r="T105" i="15"/>
  <c r="U104" i="15"/>
  <c r="E104" i="15"/>
  <c r="F103" i="15"/>
  <c r="G102" i="15"/>
  <c r="H101" i="15"/>
  <c r="M96" i="15"/>
  <c r="N95" i="15"/>
  <c r="O94" i="15"/>
  <c r="P93" i="15"/>
  <c r="Q92" i="15"/>
  <c r="O105" i="15"/>
  <c r="P104" i="15"/>
  <c r="Q103" i="15"/>
  <c r="R102" i="15"/>
  <c r="S101" i="15"/>
  <c r="H96" i="15"/>
  <c r="I95" i="15"/>
  <c r="J94" i="15"/>
  <c r="K93" i="15"/>
  <c r="L92" i="15"/>
  <c r="N105" i="15"/>
  <c r="O104" i="15"/>
  <c r="P103" i="15"/>
  <c r="Q102" i="15"/>
  <c r="R101" i="15"/>
  <c r="G96" i="15"/>
  <c r="H95" i="15"/>
  <c r="I94" i="15"/>
  <c r="J93" i="15"/>
  <c r="K92" i="15"/>
  <c r="M105" i="15"/>
  <c r="N104" i="15"/>
  <c r="O103" i="15"/>
  <c r="P102" i="15"/>
  <c r="Q101" i="15"/>
  <c r="F96" i="15"/>
  <c r="G95" i="15"/>
  <c r="H94" i="15"/>
  <c r="I93" i="15"/>
  <c r="J92" i="15"/>
  <c r="L105" i="15"/>
  <c r="M104" i="15"/>
  <c r="N103" i="15"/>
  <c r="O102" i="15"/>
  <c r="P101" i="15"/>
  <c r="U96" i="15"/>
  <c r="E96" i="15"/>
  <c r="F95" i="15"/>
  <c r="G94" i="15"/>
  <c r="H93" i="15"/>
  <c r="I92" i="15"/>
  <c r="I103" i="15"/>
  <c r="Q95" i="15"/>
  <c r="J102" i="15"/>
  <c r="R94" i="15"/>
  <c r="K101" i="15"/>
  <c r="S93" i="15"/>
  <c r="T92" i="15"/>
  <c r="G105" i="15"/>
  <c r="P96" i="15"/>
  <c r="H104" i="15"/>
  <c r="E376" i="17"/>
  <c r="E35" i="4" s="1"/>
  <c r="B492" i="17"/>
  <c r="E492" i="17" s="1"/>
  <c r="B462" i="17"/>
  <c r="B488" i="17"/>
  <c r="E488" i="17" s="1"/>
  <c r="B458" i="17"/>
  <c r="E129" i="17"/>
  <c r="E230" i="17" s="1"/>
  <c r="E128" i="17"/>
  <c r="E276" i="17" s="1"/>
  <c r="E108" i="17"/>
  <c r="E125" i="17"/>
  <c r="E112" i="17"/>
  <c r="E130" i="17"/>
  <c r="E131" i="17"/>
  <c r="E232" i="17" s="1"/>
  <c r="E81" i="17"/>
  <c r="E136" i="17" s="1"/>
  <c r="E109" i="17"/>
  <c r="B491" i="17"/>
  <c r="E491" i="17" s="1"/>
  <c r="B461" i="17"/>
  <c r="R14" i="14"/>
  <c r="R13" i="14"/>
  <c r="R12" i="14"/>
  <c r="U197" i="14"/>
  <c r="M197" i="14"/>
  <c r="E197" i="14"/>
  <c r="R192" i="14"/>
  <c r="J192" i="14"/>
  <c r="S191" i="14"/>
  <c r="K191" i="14"/>
  <c r="T190" i="14"/>
  <c r="L190" i="14"/>
  <c r="U189" i="14"/>
  <c r="M189" i="14"/>
  <c r="E189" i="14"/>
  <c r="N188" i="14"/>
  <c r="F188" i="14"/>
  <c r="T197" i="14"/>
  <c r="L197" i="14"/>
  <c r="Q192" i="14"/>
  <c r="I192" i="14"/>
  <c r="R191" i="14"/>
  <c r="J191" i="14"/>
  <c r="S190" i="14"/>
  <c r="K190" i="14"/>
  <c r="T189" i="14"/>
  <c r="L189" i="14"/>
  <c r="U188" i="14"/>
  <c r="M188" i="14"/>
  <c r="E188" i="14"/>
  <c r="Q197" i="14"/>
  <c r="I197" i="14"/>
  <c r="N192" i="14"/>
  <c r="F192" i="14"/>
  <c r="O191" i="14"/>
  <c r="G191" i="14"/>
  <c r="P190" i="14"/>
  <c r="H190" i="14"/>
  <c r="Q189" i="14"/>
  <c r="I189" i="14"/>
  <c r="R188" i="14"/>
  <c r="J188" i="14"/>
  <c r="H197" i="14"/>
  <c r="P192" i="14"/>
  <c r="U191" i="14"/>
  <c r="H191" i="14"/>
  <c r="M190" i="14"/>
  <c r="P189" i="14"/>
  <c r="T188" i="14"/>
  <c r="H188" i="14"/>
  <c r="S197" i="14"/>
  <c r="G197" i="14"/>
  <c r="O192" i="14"/>
  <c r="T191" i="14"/>
  <c r="F191" i="14"/>
  <c r="J190" i="14"/>
  <c r="O189" i="14"/>
  <c r="S188" i="14"/>
  <c r="G188" i="14"/>
  <c r="R197" i="14"/>
  <c r="F197" i="14"/>
  <c r="M192" i="14"/>
  <c r="Q191" i="14"/>
  <c r="E191" i="14"/>
  <c r="I190" i="14"/>
  <c r="N189" i="14"/>
  <c r="Q188" i="14"/>
  <c r="P197" i="14"/>
  <c r="L192" i="14"/>
  <c r="P191" i="14"/>
  <c r="U190" i="14"/>
  <c r="G190" i="14"/>
  <c r="K189" i="14"/>
  <c r="P188" i="14"/>
  <c r="O197" i="14"/>
  <c r="K192" i="14"/>
  <c r="N191" i="14"/>
  <c r="R190" i="14"/>
  <c r="F190" i="14"/>
  <c r="J189" i="14"/>
  <c r="O188" i="14"/>
  <c r="N197" i="14"/>
  <c r="U192" i="14"/>
  <c r="H192" i="14"/>
  <c r="M191" i="14"/>
  <c r="Q190" i="14"/>
  <c r="E190" i="14"/>
  <c r="H189" i="14"/>
  <c r="L188" i="14"/>
  <c r="K197" i="14"/>
  <c r="T192" i="14"/>
  <c r="G192" i="14"/>
  <c r="L191" i="14"/>
  <c r="O190" i="14"/>
  <c r="S189" i="14"/>
  <c r="G189" i="14"/>
  <c r="K188" i="14"/>
  <c r="I188" i="14"/>
  <c r="S192" i="14"/>
  <c r="E192" i="14"/>
  <c r="J197" i="14"/>
  <c r="I191" i="14"/>
  <c r="N190" i="14"/>
  <c r="F189" i="14"/>
  <c r="R189" i="14"/>
  <c r="E481" i="17"/>
  <c r="E473" i="17"/>
  <c r="E478" i="17"/>
  <c r="E500" i="17"/>
  <c r="E479" i="17"/>
  <c r="E474" i="17"/>
  <c r="E475" i="17"/>
  <c r="E476" i="17"/>
  <c r="E451" i="17"/>
  <c r="E446" i="17"/>
  <c r="E444" i="17"/>
  <c r="E429" i="17"/>
  <c r="E426" i="17"/>
  <c r="E422" i="17"/>
  <c r="E477" i="17"/>
  <c r="E448" i="17"/>
  <c r="E447" i="17"/>
  <c r="E431" i="17"/>
  <c r="E428" i="17"/>
  <c r="E449" i="17"/>
  <c r="E443" i="17"/>
  <c r="E427" i="17"/>
  <c r="E424" i="17"/>
  <c r="E439" i="17"/>
  <c r="E435" i="17"/>
  <c r="E418" i="17"/>
  <c r="E414" i="17"/>
  <c r="E452" i="17"/>
  <c r="E450" i="17"/>
  <c r="E430" i="17"/>
  <c r="E425" i="17"/>
  <c r="E482" i="17"/>
  <c r="E440" i="17"/>
  <c r="E436" i="17"/>
  <c r="E421" i="17"/>
  <c r="E417" i="17"/>
  <c r="E413" i="17"/>
  <c r="E441" i="17"/>
  <c r="E437" i="17"/>
  <c r="E432" i="17"/>
  <c r="E420" i="17"/>
  <c r="E416" i="17"/>
  <c r="E412" i="17"/>
  <c r="E411" i="17"/>
  <c r="E410" i="17"/>
  <c r="E409" i="17"/>
  <c r="E408" i="17"/>
  <c r="E407" i="17"/>
  <c r="E406" i="17"/>
  <c r="E405" i="17"/>
  <c r="E442" i="17"/>
  <c r="E423" i="17"/>
  <c r="E438" i="17"/>
  <c r="E419" i="17"/>
  <c r="E415" i="17"/>
  <c r="E397" i="17"/>
  <c r="E396" i="17"/>
  <c r="E445" i="17"/>
  <c r="B489" i="17"/>
  <c r="E489" i="17" s="1"/>
  <c r="B459" i="17"/>
  <c r="B483" i="17"/>
  <c r="E483" i="17" s="1"/>
  <c r="B453" i="17"/>
  <c r="E89" i="4"/>
  <c r="R11" i="14"/>
  <c r="O156" i="15"/>
  <c r="G156" i="15"/>
  <c r="P155" i="15"/>
  <c r="H155" i="15"/>
  <c r="Q154" i="15"/>
  <c r="I154" i="15"/>
  <c r="R153" i="15"/>
  <c r="J153" i="15"/>
  <c r="S152" i="15"/>
  <c r="K152" i="15"/>
  <c r="P147" i="15"/>
  <c r="H147" i="15"/>
  <c r="Q146" i="15"/>
  <c r="I146" i="15"/>
  <c r="R145" i="15"/>
  <c r="J145" i="15"/>
  <c r="S144" i="15"/>
  <c r="K144" i="15"/>
  <c r="T143" i="15"/>
  <c r="L143" i="15"/>
  <c r="S156" i="15"/>
  <c r="K156" i="15"/>
  <c r="T155" i="15"/>
  <c r="L155" i="15"/>
  <c r="U154" i="15"/>
  <c r="M154" i="15"/>
  <c r="E154" i="15"/>
  <c r="N153" i="15"/>
  <c r="F153" i="15"/>
  <c r="O152" i="15"/>
  <c r="G152" i="15"/>
  <c r="T147" i="15"/>
  <c r="L147" i="15"/>
  <c r="U146" i="15"/>
  <c r="M146" i="15"/>
  <c r="E146" i="15"/>
  <c r="N145" i="15"/>
  <c r="F145" i="15"/>
  <c r="O144" i="15"/>
  <c r="G144" i="15"/>
  <c r="P143" i="15"/>
  <c r="H143" i="15"/>
  <c r="L156" i="15"/>
  <c r="R155" i="15"/>
  <c r="G155" i="15"/>
  <c r="N154" i="15"/>
  <c r="T153" i="15"/>
  <c r="I153" i="15"/>
  <c r="P152" i="15"/>
  <c r="E152" i="15"/>
  <c r="O147" i="15"/>
  <c r="E147" i="15"/>
  <c r="K146" i="15"/>
  <c r="Q145" i="15"/>
  <c r="G145" i="15"/>
  <c r="M144" i="15"/>
  <c r="S143" i="15"/>
  <c r="I143" i="15"/>
  <c r="U156" i="15"/>
  <c r="J156" i="15"/>
  <c r="Q155" i="15"/>
  <c r="F155" i="15"/>
  <c r="L154" i="15"/>
  <c r="S153" i="15"/>
  <c r="H153" i="15"/>
  <c r="N152" i="15"/>
  <c r="N147" i="15"/>
  <c r="T146" i="15"/>
  <c r="J146" i="15"/>
  <c r="P145" i="15"/>
  <c r="E145" i="15"/>
  <c r="L144" i="15"/>
  <c r="R143" i="15"/>
  <c r="G143" i="15"/>
  <c r="T156" i="15"/>
  <c r="I156" i="15"/>
  <c r="O155" i="15"/>
  <c r="E155" i="15"/>
  <c r="K154" i="15"/>
  <c r="Q153" i="15"/>
  <c r="G153" i="15"/>
  <c r="M152" i="15"/>
  <c r="M147" i="15"/>
  <c r="S146" i="15"/>
  <c r="H146" i="15"/>
  <c r="O145" i="15"/>
  <c r="U144" i="15"/>
  <c r="J144" i="15"/>
  <c r="Q143" i="15"/>
  <c r="F143" i="15"/>
  <c r="R156" i="15"/>
  <c r="H156" i="15"/>
  <c r="N155" i="15"/>
  <c r="T154" i="15"/>
  <c r="J154" i="15"/>
  <c r="P153" i="15"/>
  <c r="E153" i="15"/>
  <c r="L152" i="15"/>
  <c r="K147" i="15"/>
  <c r="R146" i="15"/>
  <c r="G146" i="15"/>
  <c r="M145" i="15"/>
  <c r="T144" i="15"/>
  <c r="I144" i="15"/>
  <c r="O143" i="15"/>
  <c r="E143" i="15"/>
  <c r="Q156" i="15"/>
  <c r="M155" i="15"/>
  <c r="H154" i="15"/>
  <c r="U152" i="15"/>
  <c r="U147" i="15"/>
  <c r="P146" i="15"/>
  <c r="L145" i="15"/>
  <c r="H144" i="15"/>
  <c r="P156" i="15"/>
  <c r="K155" i="15"/>
  <c r="G154" i="15"/>
  <c r="T152" i="15"/>
  <c r="S147" i="15"/>
  <c r="O146" i="15"/>
  <c r="K145" i="15"/>
  <c r="F144" i="15"/>
  <c r="N156" i="15"/>
  <c r="J155" i="15"/>
  <c r="F154" i="15"/>
  <c r="R152" i="15"/>
  <c r="R147" i="15"/>
  <c r="N146" i="15"/>
  <c r="I145" i="15"/>
  <c r="E144" i="15"/>
  <c r="M156" i="15"/>
  <c r="I155" i="15"/>
  <c r="U153" i="15"/>
  <c r="Q152" i="15"/>
  <c r="Q147" i="15"/>
  <c r="L146" i="15"/>
  <c r="H145" i="15"/>
  <c r="U143" i="15"/>
  <c r="F156" i="15"/>
  <c r="S154" i="15"/>
  <c r="O153" i="15"/>
  <c r="J152" i="15"/>
  <c r="J147" i="15"/>
  <c r="F146" i="15"/>
  <c r="R144" i="15"/>
  <c r="N143" i="15"/>
  <c r="E156" i="15"/>
  <c r="R154" i="15"/>
  <c r="M153" i="15"/>
  <c r="I152" i="15"/>
  <c r="I147" i="15"/>
  <c r="U145" i="15"/>
  <c r="Q144" i="15"/>
  <c r="M143" i="15"/>
  <c r="U155" i="15"/>
  <c r="P154" i="15"/>
  <c r="L153" i="15"/>
  <c r="H152" i="15"/>
  <c r="G147" i="15"/>
  <c r="T145" i="15"/>
  <c r="P144" i="15"/>
  <c r="K143" i="15"/>
  <c r="O154" i="15"/>
  <c r="N144" i="15"/>
  <c r="K153" i="15"/>
  <c r="J143" i="15"/>
  <c r="F152" i="15"/>
  <c r="F147" i="15"/>
  <c r="S145" i="15"/>
  <c r="S155" i="15"/>
  <c r="F464" i="17"/>
  <c r="F499" i="17"/>
  <c r="F434" i="17"/>
  <c r="F395" i="17"/>
  <c r="F389" i="17"/>
  <c r="F384" i="17"/>
  <c r="F387" i="17" s="1"/>
  <c r="G383" i="17"/>
  <c r="F404" i="17"/>
  <c r="B486" i="17"/>
  <c r="E486" i="17" s="1"/>
  <c r="B456" i="17"/>
  <c r="R36" i="16"/>
  <c r="R76" i="14"/>
  <c r="J14" i="14"/>
  <c r="J13" i="14"/>
  <c r="J12" i="14"/>
  <c r="Q14" i="14"/>
  <c r="Q13" i="14"/>
  <c r="Q9" i="14"/>
  <c r="N10" i="14"/>
  <c r="N9" i="14"/>
  <c r="N12" i="14"/>
  <c r="N11" i="14"/>
  <c r="M11" i="14"/>
  <c r="M10" i="14"/>
  <c r="M9" i="14"/>
  <c r="M13" i="14"/>
  <c r="M12" i="14"/>
  <c r="Q122" i="15"/>
  <c r="I122" i="15"/>
  <c r="R121" i="15"/>
  <c r="J121" i="15"/>
  <c r="S120" i="15"/>
  <c r="K120" i="15"/>
  <c r="T119" i="15"/>
  <c r="L119" i="15"/>
  <c r="U118" i="15"/>
  <c r="M118" i="15"/>
  <c r="E118" i="15"/>
  <c r="R113" i="15"/>
  <c r="J113" i="15"/>
  <c r="S112" i="15"/>
  <c r="K112" i="15"/>
  <c r="T111" i="15"/>
  <c r="L111" i="15"/>
  <c r="U110" i="15"/>
  <c r="M110" i="15"/>
  <c r="E110" i="15"/>
  <c r="N109" i="15"/>
  <c r="F109" i="15"/>
  <c r="P122" i="15"/>
  <c r="H122" i="15"/>
  <c r="Q121" i="15"/>
  <c r="I121" i="15"/>
  <c r="R120" i="15"/>
  <c r="J120" i="15"/>
  <c r="S119" i="15"/>
  <c r="K119" i="15"/>
  <c r="T118" i="15"/>
  <c r="L118" i="15"/>
  <c r="Q113" i="15"/>
  <c r="I113" i="15"/>
  <c r="R112" i="15"/>
  <c r="J112" i="15"/>
  <c r="S111" i="15"/>
  <c r="K111" i="15"/>
  <c r="T110" i="15"/>
  <c r="L110" i="15"/>
  <c r="U109" i="15"/>
  <c r="M109" i="15"/>
  <c r="E109" i="15"/>
  <c r="O122" i="15"/>
  <c r="G122" i="15"/>
  <c r="P121" i="15"/>
  <c r="H121" i="15"/>
  <c r="Q120" i="15"/>
  <c r="I120" i="15"/>
  <c r="R119" i="15"/>
  <c r="J119" i="15"/>
  <c r="S118" i="15"/>
  <c r="K118" i="15"/>
  <c r="P113" i="15"/>
  <c r="H113" i="15"/>
  <c r="Q112" i="15"/>
  <c r="I112" i="15"/>
  <c r="R111" i="15"/>
  <c r="J111" i="15"/>
  <c r="S110" i="15"/>
  <c r="K110" i="15"/>
  <c r="T109" i="15"/>
  <c r="L109" i="15"/>
  <c r="N122" i="15"/>
  <c r="F122" i="15"/>
  <c r="O121" i="15"/>
  <c r="G121" i="15"/>
  <c r="P120" i="15"/>
  <c r="H120" i="15"/>
  <c r="Q119" i="15"/>
  <c r="I119" i="15"/>
  <c r="R118" i="15"/>
  <c r="J118" i="15"/>
  <c r="O113" i="15"/>
  <c r="G113" i="15"/>
  <c r="P112" i="15"/>
  <c r="H112" i="15"/>
  <c r="Q111" i="15"/>
  <c r="I111" i="15"/>
  <c r="R110" i="15"/>
  <c r="J110" i="15"/>
  <c r="S109" i="15"/>
  <c r="K109" i="15"/>
  <c r="M122" i="15"/>
  <c r="N121" i="15"/>
  <c r="O120" i="15"/>
  <c r="P119" i="15"/>
  <c r="Q118" i="15"/>
  <c r="F113" i="15"/>
  <c r="G112" i="15"/>
  <c r="H111" i="15"/>
  <c r="I110" i="15"/>
  <c r="J109" i="15"/>
  <c r="L122" i="15"/>
  <c r="M121" i="15"/>
  <c r="N120" i="15"/>
  <c r="O119" i="15"/>
  <c r="P118" i="15"/>
  <c r="U113" i="15"/>
  <c r="E113" i="15"/>
  <c r="F112" i="15"/>
  <c r="G111" i="15"/>
  <c r="H110" i="15"/>
  <c r="I109" i="15"/>
  <c r="K122" i="15"/>
  <c r="L121" i="15"/>
  <c r="M120" i="15"/>
  <c r="N119" i="15"/>
  <c r="O118" i="15"/>
  <c r="T113" i="15"/>
  <c r="U112" i="15"/>
  <c r="E112" i="15"/>
  <c r="F111" i="15"/>
  <c r="G110" i="15"/>
  <c r="H109" i="15"/>
  <c r="J122" i="15"/>
  <c r="K121" i="15"/>
  <c r="L120" i="15"/>
  <c r="M119" i="15"/>
  <c r="N118" i="15"/>
  <c r="S113" i="15"/>
  <c r="T112" i="15"/>
  <c r="U111" i="15"/>
  <c r="E111" i="15"/>
  <c r="F110" i="15"/>
  <c r="G109" i="15"/>
  <c r="U122" i="15"/>
  <c r="E122" i="15"/>
  <c r="F121" i="15"/>
  <c r="G120" i="15"/>
  <c r="H119" i="15"/>
  <c r="I118" i="15"/>
  <c r="N113" i="15"/>
  <c r="O112" i="15"/>
  <c r="P111" i="15"/>
  <c r="Q110" i="15"/>
  <c r="R109" i="15"/>
  <c r="T122" i="15"/>
  <c r="U121" i="15"/>
  <c r="E121" i="15"/>
  <c r="F120" i="15"/>
  <c r="G119" i="15"/>
  <c r="H118" i="15"/>
  <c r="M113" i="15"/>
  <c r="N112" i="15"/>
  <c r="O111" i="15"/>
  <c r="P110" i="15"/>
  <c r="Q109" i="15"/>
  <c r="S122" i="15"/>
  <c r="T121" i="15"/>
  <c r="U120" i="15"/>
  <c r="E120" i="15"/>
  <c r="F119" i="15"/>
  <c r="G118" i="15"/>
  <c r="L113" i="15"/>
  <c r="M112" i="15"/>
  <c r="N111" i="15"/>
  <c r="O110" i="15"/>
  <c r="P109" i="15"/>
  <c r="R122" i="15"/>
  <c r="S121" i="15"/>
  <c r="T120" i="15"/>
  <c r="K113" i="15"/>
  <c r="U119" i="15"/>
  <c r="L112" i="15"/>
  <c r="E119" i="15"/>
  <c r="M111" i="15"/>
  <c r="F118" i="15"/>
  <c r="N110" i="15"/>
  <c r="O109" i="15"/>
  <c r="E11" i="14"/>
  <c r="E10" i="14"/>
  <c r="E9" i="14"/>
  <c r="E13" i="14"/>
  <c r="E12" i="14"/>
  <c r="B487" i="17"/>
  <c r="E487" i="17" s="1"/>
  <c r="B457" i="17"/>
  <c r="F17" i="18"/>
  <c r="E18" i="18"/>
  <c r="J36" i="16"/>
  <c r="J76" i="14"/>
  <c r="M14" i="14"/>
  <c r="I14" i="14"/>
  <c r="I13" i="14"/>
  <c r="I9" i="14"/>
  <c r="F10" i="14"/>
  <c r="F9" i="14"/>
  <c r="F12" i="14"/>
  <c r="F11" i="14"/>
  <c r="J11" i="14"/>
  <c r="D27" i="18"/>
  <c r="D72" i="18" s="1"/>
  <c r="E26" i="18"/>
  <c r="B490" i="17"/>
  <c r="E490" i="17" s="1"/>
  <c r="B460" i="17"/>
  <c r="C63" i="18"/>
  <c r="C43" i="18"/>
  <c r="C52" i="18"/>
  <c r="Q139" i="15"/>
  <c r="I139" i="15"/>
  <c r="R138" i="15"/>
  <c r="J138" i="15"/>
  <c r="S137" i="15"/>
  <c r="K137" i="15"/>
  <c r="T136" i="15"/>
  <c r="L136" i="15"/>
  <c r="U135" i="15"/>
  <c r="M135" i="15"/>
  <c r="E135" i="15"/>
  <c r="U139" i="15"/>
  <c r="M139" i="15"/>
  <c r="E139" i="15"/>
  <c r="N138" i="15"/>
  <c r="F138" i="15"/>
  <c r="O137" i="15"/>
  <c r="G137" i="15"/>
  <c r="P136" i="15"/>
  <c r="H136" i="15"/>
  <c r="Q135" i="15"/>
  <c r="I135" i="15"/>
  <c r="T139" i="15"/>
  <c r="J139" i="15"/>
  <c r="P138" i="15"/>
  <c r="E138" i="15"/>
  <c r="L137" i="15"/>
  <c r="R136" i="15"/>
  <c r="G136" i="15"/>
  <c r="N135" i="15"/>
  <c r="P130" i="15"/>
  <c r="H130" i="15"/>
  <c r="Q129" i="15"/>
  <c r="I129" i="15"/>
  <c r="R128" i="15"/>
  <c r="J128" i="15"/>
  <c r="S127" i="15"/>
  <c r="K127" i="15"/>
  <c r="T126" i="15"/>
  <c r="L126" i="15"/>
  <c r="S139" i="15"/>
  <c r="H139" i="15"/>
  <c r="O138" i="15"/>
  <c r="U137" i="15"/>
  <c r="J137" i="15"/>
  <c r="Q136" i="15"/>
  <c r="F136" i="15"/>
  <c r="L135" i="15"/>
  <c r="O130" i="15"/>
  <c r="G130" i="15"/>
  <c r="P129" i="15"/>
  <c r="H129" i="15"/>
  <c r="Q128" i="15"/>
  <c r="I128" i="15"/>
  <c r="R127" i="15"/>
  <c r="J127" i="15"/>
  <c r="S126" i="15"/>
  <c r="K126" i="15"/>
  <c r="R139" i="15"/>
  <c r="G139" i="15"/>
  <c r="M138" i="15"/>
  <c r="T137" i="15"/>
  <c r="I137" i="15"/>
  <c r="O136" i="15"/>
  <c r="E136" i="15"/>
  <c r="K135" i="15"/>
  <c r="N130" i="15"/>
  <c r="F130" i="15"/>
  <c r="O129" i="15"/>
  <c r="G129" i="15"/>
  <c r="P128" i="15"/>
  <c r="H128" i="15"/>
  <c r="Q127" i="15"/>
  <c r="I127" i="15"/>
  <c r="R126" i="15"/>
  <c r="J126" i="15"/>
  <c r="P139" i="15"/>
  <c r="F139" i="15"/>
  <c r="L138" i="15"/>
  <c r="R137" i="15"/>
  <c r="H137" i="15"/>
  <c r="N136" i="15"/>
  <c r="T135" i="15"/>
  <c r="J135" i="15"/>
  <c r="U130" i="15"/>
  <c r="M130" i="15"/>
  <c r="E130" i="15"/>
  <c r="N129" i="15"/>
  <c r="F129" i="15"/>
  <c r="O128" i="15"/>
  <c r="G128" i="15"/>
  <c r="P127" i="15"/>
  <c r="H127" i="15"/>
  <c r="Q126" i="15"/>
  <c r="I126" i="15"/>
  <c r="Q138" i="15"/>
  <c r="M137" i="15"/>
  <c r="I136" i="15"/>
  <c r="Q130" i="15"/>
  <c r="R129" i="15"/>
  <c r="S128" i="15"/>
  <c r="T127" i="15"/>
  <c r="U126" i="15"/>
  <c r="E126" i="15"/>
  <c r="O139" i="15"/>
  <c r="K138" i="15"/>
  <c r="F137" i="15"/>
  <c r="S135" i="15"/>
  <c r="L130" i="15"/>
  <c r="M129" i="15"/>
  <c r="N128" i="15"/>
  <c r="O127" i="15"/>
  <c r="P126" i="15"/>
  <c r="N139" i="15"/>
  <c r="I138" i="15"/>
  <c r="E137" i="15"/>
  <c r="R135" i="15"/>
  <c r="K130" i="15"/>
  <c r="L129" i="15"/>
  <c r="M128" i="15"/>
  <c r="N127" i="15"/>
  <c r="O126" i="15"/>
  <c r="L139" i="15"/>
  <c r="H138" i="15"/>
  <c r="U136" i="15"/>
  <c r="P135" i="15"/>
  <c r="J130" i="15"/>
  <c r="K129" i="15"/>
  <c r="L128" i="15"/>
  <c r="M127" i="15"/>
  <c r="N126" i="15"/>
  <c r="K139" i="15"/>
  <c r="G138" i="15"/>
  <c r="S136" i="15"/>
  <c r="O135" i="15"/>
  <c r="I130" i="15"/>
  <c r="J129" i="15"/>
  <c r="K128" i="15"/>
  <c r="L127" i="15"/>
  <c r="M126" i="15"/>
  <c r="U138" i="15"/>
  <c r="Q137" i="15"/>
  <c r="M136" i="15"/>
  <c r="H135" i="15"/>
  <c r="T130" i="15"/>
  <c r="U129" i="15"/>
  <c r="E129" i="15"/>
  <c r="F128" i="15"/>
  <c r="G127" i="15"/>
  <c r="H126" i="15"/>
  <c r="T138" i="15"/>
  <c r="P137" i="15"/>
  <c r="K136" i="15"/>
  <c r="G135" i="15"/>
  <c r="S130" i="15"/>
  <c r="T129" i="15"/>
  <c r="U128" i="15"/>
  <c r="E128" i="15"/>
  <c r="F127" i="15"/>
  <c r="G126" i="15"/>
  <c r="J136" i="15"/>
  <c r="U127" i="15"/>
  <c r="F135" i="15"/>
  <c r="E127" i="15"/>
  <c r="F126" i="15"/>
  <c r="R130" i="15"/>
  <c r="S138" i="15"/>
  <c r="S129" i="15"/>
  <c r="N137" i="15"/>
  <c r="T128" i="15"/>
  <c r="C44" i="18"/>
  <c r="F72" i="16"/>
  <c r="G72" i="16" s="1"/>
  <c r="H72" i="16" s="1"/>
  <c r="I72" i="16" s="1"/>
  <c r="J72" i="16" s="1"/>
  <c r="K72" i="16" s="1"/>
  <c r="L72" i="16" s="1"/>
  <c r="M72" i="16" s="1"/>
  <c r="N72" i="16" s="1"/>
  <c r="O72" i="16" s="1"/>
  <c r="P72" i="16" s="1"/>
  <c r="Q72" i="16" s="1"/>
  <c r="R72" i="16" s="1"/>
  <c r="S72" i="16" s="1"/>
  <c r="T72" i="16" s="1"/>
  <c r="E83" i="16"/>
  <c r="F83" i="16" s="1"/>
  <c r="G83" i="16" s="1"/>
  <c r="H83" i="16" s="1"/>
  <c r="I83" i="16" s="1"/>
  <c r="J83" i="16" s="1"/>
  <c r="K83" i="16" s="1"/>
  <c r="L83" i="16" s="1"/>
  <c r="M83" i="16" s="1"/>
  <c r="N83" i="16" s="1"/>
  <c r="O83" i="16" s="1"/>
  <c r="P83" i="16" s="1"/>
  <c r="Q83" i="16" s="1"/>
  <c r="R83" i="16" s="1"/>
  <c r="S83" i="16" s="1"/>
  <c r="T83" i="16" s="1"/>
  <c r="B485" i="17"/>
  <c r="E485" i="17" s="1"/>
  <c r="B455" i="17"/>
  <c r="N34" i="16"/>
  <c r="N73" i="14"/>
  <c r="E14" i="14"/>
  <c r="E246" i="17" l="1"/>
  <c r="E255" i="17"/>
  <c r="E165" i="17"/>
  <c r="E275" i="17"/>
  <c r="E280" i="17" s="1"/>
  <c r="E227" i="17"/>
  <c r="E274" i="17"/>
  <c r="E279" i="17" s="1"/>
  <c r="E238" i="17"/>
  <c r="E118" i="17"/>
  <c r="F126" i="17"/>
  <c r="F127" i="17"/>
  <c r="F228" i="17" s="1"/>
  <c r="G7" i="17"/>
  <c r="E480" i="17"/>
  <c r="D21" i="18"/>
  <c r="E454" i="17"/>
  <c r="H27" i="6"/>
  <c r="G31" i="6"/>
  <c r="G32" i="6"/>
  <c r="G33" i="6"/>
  <c r="G34" i="6"/>
  <c r="G35" i="6"/>
  <c r="G29" i="6"/>
  <c r="G28" i="6"/>
  <c r="E68" i="16"/>
  <c r="E83" i="4"/>
  <c r="G369" i="17"/>
  <c r="E381" i="17"/>
  <c r="G379" i="17"/>
  <c r="F381" i="17" s="1"/>
  <c r="H70" i="4"/>
  <c r="I70" i="4" s="1"/>
  <c r="G85" i="4"/>
  <c r="G89" i="4" s="1"/>
  <c r="F83" i="4"/>
  <c r="H368" i="17"/>
  <c r="I368" i="17" s="1"/>
  <c r="E47" i="16"/>
  <c r="E65" i="16" s="1"/>
  <c r="E49" i="16"/>
  <c r="E94" i="16" s="1"/>
  <c r="E51" i="16"/>
  <c r="E46" i="16"/>
  <c r="E91" i="16" s="1"/>
  <c r="E48" i="16"/>
  <c r="E60" i="16" s="1"/>
  <c r="G73" i="16"/>
  <c r="G44" i="16"/>
  <c r="E107" i="16"/>
  <c r="E108" i="16" s="1"/>
  <c r="E106" i="16"/>
  <c r="E45" i="16"/>
  <c r="E57" i="16" s="1"/>
  <c r="E103" i="16"/>
  <c r="E102" i="16"/>
  <c r="E101" i="16"/>
  <c r="E104" i="16"/>
  <c r="E105" i="16"/>
  <c r="F105" i="16"/>
  <c r="F104" i="16"/>
  <c r="F103" i="16"/>
  <c r="F102" i="16"/>
  <c r="F101" i="16"/>
  <c r="F107" i="16"/>
  <c r="F108" i="16" s="1"/>
  <c r="F106" i="16"/>
  <c r="F85" i="17"/>
  <c r="G85" i="17"/>
  <c r="E152" i="17"/>
  <c r="E351" i="17" s="1"/>
  <c r="F152" i="17"/>
  <c r="G152" i="17"/>
  <c r="E85" i="17"/>
  <c r="E350" i="17" s="1"/>
  <c r="E117" i="17"/>
  <c r="E226" i="17"/>
  <c r="E164" i="17"/>
  <c r="E462" i="17"/>
  <c r="E467" i="17"/>
  <c r="E466" i="17"/>
  <c r="H33" i="4"/>
  <c r="E101" i="17"/>
  <c r="E468" i="17"/>
  <c r="E471" i="17"/>
  <c r="E102" i="17"/>
  <c r="E105" i="17"/>
  <c r="E89" i="17"/>
  <c r="V13" i="6"/>
  <c r="W13" i="6" s="1"/>
  <c r="X13" i="6" s="1"/>
  <c r="Y13" i="6" s="1"/>
  <c r="Z13" i="6" s="1"/>
  <c r="AA13" i="6" s="1"/>
  <c r="AB13" i="6" s="1"/>
  <c r="AC13" i="6" s="1"/>
  <c r="AD13" i="6" s="1"/>
  <c r="AE13" i="6" s="1"/>
  <c r="E472" i="17"/>
  <c r="E120" i="17"/>
  <c r="E176" i="17" s="1"/>
  <c r="E465" i="17"/>
  <c r="E116" i="17"/>
  <c r="E173" i="17" s="1"/>
  <c r="E456" i="17"/>
  <c r="E470" i="17"/>
  <c r="E455" i="17"/>
  <c r="E121" i="17"/>
  <c r="E177" i="17" s="1"/>
  <c r="E103" i="17"/>
  <c r="E119" i="17"/>
  <c r="E175" i="17" s="1"/>
  <c r="E469" i="17"/>
  <c r="E458" i="17"/>
  <c r="E231" i="17"/>
  <c r="E398" i="17"/>
  <c r="E39" i="4" s="1"/>
  <c r="L117" i="15"/>
  <c r="L116" i="15"/>
  <c r="L115" i="15"/>
  <c r="L114" i="15"/>
  <c r="U196" i="14"/>
  <c r="U193" i="14"/>
  <c r="U194" i="14"/>
  <c r="U195" i="14"/>
  <c r="M132" i="15"/>
  <c r="M133" i="15"/>
  <c r="M131" i="15"/>
  <c r="M134" i="15"/>
  <c r="J134" i="15"/>
  <c r="J133" i="15"/>
  <c r="J132" i="15"/>
  <c r="J131" i="15"/>
  <c r="G116" i="15"/>
  <c r="G115" i="15"/>
  <c r="G114" i="15"/>
  <c r="G117" i="15"/>
  <c r="T117" i="15"/>
  <c r="T116" i="15"/>
  <c r="T115" i="15"/>
  <c r="T114" i="15"/>
  <c r="F117" i="15"/>
  <c r="F116" i="15"/>
  <c r="F115" i="15"/>
  <c r="F114" i="15"/>
  <c r="L151" i="15"/>
  <c r="L149" i="15"/>
  <c r="L150" i="15"/>
  <c r="L148" i="15"/>
  <c r="Q193" i="14"/>
  <c r="Q195" i="14"/>
  <c r="Q194" i="14"/>
  <c r="Q196" i="14"/>
  <c r="G195" i="14"/>
  <c r="G194" i="14"/>
  <c r="G193" i="14"/>
  <c r="G196" i="14"/>
  <c r="E306" i="17"/>
  <c r="E168" i="17"/>
  <c r="E301" i="17"/>
  <c r="E62" i="16"/>
  <c r="J98" i="15"/>
  <c r="J97" i="15"/>
  <c r="J100" i="15"/>
  <c r="J99" i="15"/>
  <c r="U100" i="15"/>
  <c r="U99" i="15"/>
  <c r="U98" i="15"/>
  <c r="U97" i="15"/>
  <c r="P100" i="15"/>
  <c r="P99" i="15"/>
  <c r="P98" i="15"/>
  <c r="P97" i="15"/>
  <c r="F50" i="16"/>
  <c r="F95" i="16" s="1"/>
  <c r="F46" i="16"/>
  <c r="F58" i="16" s="1"/>
  <c r="F49" i="16"/>
  <c r="F67" i="16" s="1"/>
  <c r="F45" i="16"/>
  <c r="F90" i="16" s="1"/>
  <c r="F51" i="16"/>
  <c r="F48" i="16"/>
  <c r="F60" i="16" s="1"/>
  <c r="F47" i="16"/>
  <c r="F86" i="16" s="1"/>
  <c r="H228" i="14"/>
  <c r="H227" i="14"/>
  <c r="H230" i="14"/>
  <c r="H229" i="14"/>
  <c r="I230" i="14"/>
  <c r="I227" i="14"/>
  <c r="I229" i="14"/>
  <c r="I228" i="14"/>
  <c r="O210" i="14"/>
  <c r="O213" i="14"/>
  <c r="O212" i="14"/>
  <c r="O211" i="14"/>
  <c r="E235" i="17"/>
  <c r="J117" i="15"/>
  <c r="J116" i="15"/>
  <c r="J115" i="15"/>
  <c r="J114" i="15"/>
  <c r="N117" i="15"/>
  <c r="N116" i="15"/>
  <c r="N115" i="15"/>
  <c r="N114" i="15"/>
  <c r="T151" i="15"/>
  <c r="T148" i="15"/>
  <c r="T149" i="15"/>
  <c r="T150" i="15"/>
  <c r="E457" i="17"/>
  <c r="E453" i="17"/>
  <c r="I193" i="14"/>
  <c r="I194" i="14"/>
  <c r="I196" i="14"/>
  <c r="I195" i="14"/>
  <c r="P194" i="14"/>
  <c r="P193" i="14"/>
  <c r="P195" i="14"/>
  <c r="P196" i="14"/>
  <c r="S195" i="14"/>
  <c r="S194" i="14"/>
  <c r="S196" i="14"/>
  <c r="S193" i="14"/>
  <c r="H194" i="14"/>
  <c r="H193" i="14"/>
  <c r="H196" i="14"/>
  <c r="H195" i="14"/>
  <c r="J196" i="14"/>
  <c r="J193" i="14"/>
  <c r="J195" i="14"/>
  <c r="J194" i="14"/>
  <c r="E239" i="17"/>
  <c r="E257" i="17" s="1"/>
  <c r="E281" i="17"/>
  <c r="E166" i="17"/>
  <c r="R98" i="15"/>
  <c r="R97" i="15"/>
  <c r="R100" i="15"/>
  <c r="R99" i="15"/>
  <c r="G100" i="15"/>
  <c r="G99" i="15"/>
  <c r="G98" i="15"/>
  <c r="G97" i="15"/>
  <c r="G229" i="14"/>
  <c r="G228" i="14"/>
  <c r="G230" i="14"/>
  <c r="G227" i="14"/>
  <c r="P228" i="14"/>
  <c r="P227" i="14"/>
  <c r="P230" i="14"/>
  <c r="P229" i="14"/>
  <c r="Q230" i="14"/>
  <c r="Q227" i="14"/>
  <c r="Q229" i="14"/>
  <c r="Q228" i="14"/>
  <c r="M212" i="14"/>
  <c r="M211" i="14"/>
  <c r="M213" i="14"/>
  <c r="M210" i="14"/>
  <c r="I212" i="14"/>
  <c r="I211" i="14"/>
  <c r="I213" i="14"/>
  <c r="I210" i="14"/>
  <c r="K213" i="14"/>
  <c r="K210" i="14"/>
  <c r="K212" i="14"/>
  <c r="K211" i="14"/>
  <c r="E178" i="14"/>
  <c r="E179" i="14"/>
  <c r="E176" i="14"/>
  <c r="E33" i="8" s="1"/>
  <c r="E177" i="14"/>
  <c r="L179" i="14"/>
  <c r="L178" i="14"/>
  <c r="L177" i="14"/>
  <c r="L176" i="14"/>
  <c r="F134" i="15"/>
  <c r="F132" i="15"/>
  <c r="F131" i="15"/>
  <c r="F133" i="15"/>
  <c r="P115" i="15"/>
  <c r="P114" i="15"/>
  <c r="P117" i="15"/>
  <c r="P116" i="15"/>
  <c r="N134" i="15"/>
  <c r="N132" i="15"/>
  <c r="N133" i="15"/>
  <c r="N131" i="15"/>
  <c r="R134" i="15"/>
  <c r="R132" i="15"/>
  <c r="R131" i="15"/>
  <c r="R133" i="15"/>
  <c r="O133" i="15"/>
  <c r="O131" i="15"/>
  <c r="O132" i="15"/>
  <c r="O134" i="15"/>
  <c r="K133" i="15"/>
  <c r="K132" i="15"/>
  <c r="K131" i="15"/>
  <c r="K134" i="15"/>
  <c r="Q114" i="15"/>
  <c r="Q117" i="15"/>
  <c r="Q116" i="15"/>
  <c r="Q115" i="15"/>
  <c r="K148" i="15"/>
  <c r="K151" i="15"/>
  <c r="K149" i="15"/>
  <c r="K150" i="15"/>
  <c r="M150" i="15"/>
  <c r="M149" i="15"/>
  <c r="M151" i="15"/>
  <c r="M148" i="15"/>
  <c r="N149" i="15"/>
  <c r="N150" i="15"/>
  <c r="N151" i="15"/>
  <c r="N148" i="15"/>
  <c r="U150" i="15"/>
  <c r="U151" i="15"/>
  <c r="U149" i="15"/>
  <c r="U148" i="15"/>
  <c r="E150" i="15"/>
  <c r="E148" i="15"/>
  <c r="E149" i="15"/>
  <c r="E151" i="15"/>
  <c r="F149" i="15"/>
  <c r="F150" i="15"/>
  <c r="F148" i="15"/>
  <c r="F151" i="15"/>
  <c r="G148" i="15"/>
  <c r="G150" i="15"/>
  <c r="G151" i="15"/>
  <c r="G149" i="15"/>
  <c r="I150" i="15"/>
  <c r="I148" i="15"/>
  <c r="I151" i="15"/>
  <c r="I149" i="15"/>
  <c r="H151" i="15"/>
  <c r="H148" i="15"/>
  <c r="H149" i="15"/>
  <c r="H150" i="15"/>
  <c r="E459" i="17"/>
  <c r="K195" i="14"/>
  <c r="K196" i="14"/>
  <c r="K193" i="14"/>
  <c r="K194" i="14"/>
  <c r="L194" i="14"/>
  <c r="L196" i="14"/>
  <c r="L193" i="14"/>
  <c r="L195" i="14"/>
  <c r="O195" i="14"/>
  <c r="O194" i="14"/>
  <c r="O193" i="14"/>
  <c r="O196" i="14"/>
  <c r="T194" i="14"/>
  <c r="T196" i="14"/>
  <c r="T193" i="14"/>
  <c r="T195" i="14"/>
  <c r="R196" i="14"/>
  <c r="R194" i="14"/>
  <c r="R193" i="14"/>
  <c r="R195" i="14"/>
  <c r="F196" i="14"/>
  <c r="F195" i="14"/>
  <c r="F194" i="14"/>
  <c r="F193" i="14"/>
  <c r="E236" i="17"/>
  <c r="E139" i="17"/>
  <c r="K97" i="15"/>
  <c r="K100" i="15"/>
  <c r="K99" i="15"/>
  <c r="K98" i="15"/>
  <c r="O100" i="15"/>
  <c r="O99" i="15"/>
  <c r="O98" i="15"/>
  <c r="O97" i="15"/>
  <c r="F230" i="14"/>
  <c r="F229" i="14"/>
  <c r="F228" i="14"/>
  <c r="F227" i="14"/>
  <c r="G210" i="14"/>
  <c r="G213" i="14"/>
  <c r="G212" i="14"/>
  <c r="G211" i="14"/>
  <c r="S213" i="14"/>
  <c r="S210" i="14"/>
  <c r="S211" i="14"/>
  <c r="S212" i="14"/>
  <c r="R177" i="14"/>
  <c r="R176" i="14"/>
  <c r="R179" i="14"/>
  <c r="R178" i="14"/>
  <c r="F177" i="14"/>
  <c r="F179" i="14"/>
  <c r="F176" i="14"/>
  <c r="F178" i="14"/>
  <c r="Q178" i="14"/>
  <c r="Q177" i="14"/>
  <c r="Q176" i="14"/>
  <c r="Q179" i="14"/>
  <c r="T179" i="14"/>
  <c r="T176" i="14"/>
  <c r="T178" i="14"/>
  <c r="T177" i="14"/>
  <c r="H179" i="14"/>
  <c r="H178" i="14"/>
  <c r="H176" i="14"/>
  <c r="H177" i="14"/>
  <c r="I44" i="4"/>
  <c r="I33" i="4"/>
  <c r="F100" i="15"/>
  <c r="F99" i="15"/>
  <c r="F98" i="15"/>
  <c r="F97" i="15"/>
  <c r="O229" i="14"/>
  <c r="O228" i="14"/>
  <c r="O230" i="14"/>
  <c r="O227" i="14"/>
  <c r="N230" i="14"/>
  <c r="N229" i="14"/>
  <c r="N227" i="14"/>
  <c r="N228" i="14"/>
  <c r="F211" i="14"/>
  <c r="F210" i="14"/>
  <c r="F213" i="14"/>
  <c r="F212" i="14"/>
  <c r="S176" i="14"/>
  <c r="S179" i="14"/>
  <c r="S178" i="14"/>
  <c r="S177" i="14"/>
  <c r="I178" i="14"/>
  <c r="I177" i="14"/>
  <c r="I179" i="14"/>
  <c r="I176" i="14"/>
  <c r="N177" i="14"/>
  <c r="N179" i="14"/>
  <c r="N176" i="14"/>
  <c r="N178" i="14"/>
  <c r="P179" i="14"/>
  <c r="P178" i="14"/>
  <c r="P177" i="14"/>
  <c r="P176" i="14"/>
  <c r="S133" i="15"/>
  <c r="S134" i="15"/>
  <c r="S132" i="15"/>
  <c r="S131" i="15"/>
  <c r="Q150" i="15"/>
  <c r="Q148" i="15"/>
  <c r="Q151" i="15"/>
  <c r="Q149" i="15"/>
  <c r="R149" i="15"/>
  <c r="R150" i="15"/>
  <c r="R148" i="15"/>
  <c r="R151" i="15"/>
  <c r="P151" i="15"/>
  <c r="P150" i="15"/>
  <c r="P148" i="15"/>
  <c r="P149" i="15"/>
  <c r="E27" i="18"/>
  <c r="E72" i="18" s="1"/>
  <c r="F26" i="18"/>
  <c r="F18" i="18"/>
  <c r="G17" i="18"/>
  <c r="O116" i="15"/>
  <c r="O115" i="15"/>
  <c r="O114" i="15"/>
  <c r="O117" i="15"/>
  <c r="S117" i="15"/>
  <c r="S116" i="15"/>
  <c r="S115" i="15"/>
  <c r="S114" i="15"/>
  <c r="M117" i="15"/>
  <c r="M116" i="15"/>
  <c r="M115" i="15"/>
  <c r="M114" i="15"/>
  <c r="F488" i="17"/>
  <c r="F487" i="17"/>
  <c r="F486" i="17"/>
  <c r="F492" i="17"/>
  <c r="F484" i="17"/>
  <c r="F491" i="17"/>
  <c r="F483" i="17"/>
  <c r="F489" i="17"/>
  <c r="F462" i="17"/>
  <c r="F458" i="17"/>
  <c r="F454" i="17"/>
  <c r="F450" i="17"/>
  <c r="F446" i="17"/>
  <c r="F442" i="17"/>
  <c r="F441" i="17"/>
  <c r="F440" i="17"/>
  <c r="F439" i="17"/>
  <c r="F438" i="17"/>
  <c r="F437" i="17"/>
  <c r="F436" i="17"/>
  <c r="F435" i="17"/>
  <c r="F432" i="17"/>
  <c r="F428" i="17"/>
  <c r="F473" i="17"/>
  <c r="F461" i="17"/>
  <c r="F457" i="17"/>
  <c r="F453" i="17"/>
  <c r="F449" i="17"/>
  <c r="F445" i="17"/>
  <c r="F485" i="17"/>
  <c r="F475" i="17"/>
  <c r="F460" i="17"/>
  <c r="F456" i="17"/>
  <c r="F452" i="17"/>
  <c r="F448" i="17"/>
  <c r="F444" i="17"/>
  <c r="F430" i="17"/>
  <c r="F482" i="17"/>
  <c r="F476" i="17"/>
  <c r="F481" i="17"/>
  <c r="F477" i="17"/>
  <c r="F459" i="17"/>
  <c r="F478" i="17"/>
  <c r="F425" i="17"/>
  <c r="F500" i="17"/>
  <c r="F479" i="17"/>
  <c r="F455" i="17"/>
  <c r="F443" i="17"/>
  <c r="F418" i="17"/>
  <c r="F414" i="17"/>
  <c r="F490" i="17"/>
  <c r="F421" i="17"/>
  <c r="F417" i="17"/>
  <c r="F413" i="17"/>
  <c r="F429" i="17"/>
  <c r="F422" i="17"/>
  <c r="F426" i="17"/>
  <c r="F423" i="17"/>
  <c r="F397" i="17"/>
  <c r="F396" i="17"/>
  <c r="F37" i="4"/>
  <c r="F431" i="17"/>
  <c r="F451" i="17"/>
  <c r="F419" i="17"/>
  <c r="F420" i="17"/>
  <c r="F427" i="17"/>
  <c r="F416" i="17"/>
  <c r="F474" i="17"/>
  <c r="F411" i="17"/>
  <c r="F447" i="17"/>
  <c r="F408" i="17"/>
  <c r="F406" i="17"/>
  <c r="F415" i="17"/>
  <c r="F410" i="17"/>
  <c r="F412" i="17"/>
  <c r="F405" i="17"/>
  <c r="F407" i="17"/>
  <c r="F409" i="17"/>
  <c r="F424" i="17"/>
  <c r="E461" i="17"/>
  <c r="E240" i="17"/>
  <c r="E167" i="17"/>
  <c r="E305" i="17"/>
  <c r="L99" i="15"/>
  <c r="L98" i="15"/>
  <c r="L97" i="15"/>
  <c r="L100" i="15"/>
  <c r="S97" i="15"/>
  <c r="S100" i="15"/>
  <c r="S99" i="15"/>
  <c r="S98" i="15"/>
  <c r="N100" i="15"/>
  <c r="N99" i="15"/>
  <c r="N97" i="15"/>
  <c r="N98" i="15"/>
  <c r="T228" i="14"/>
  <c r="T227" i="14"/>
  <c r="T230" i="14"/>
  <c r="T229" i="14"/>
  <c r="E212" i="14"/>
  <c r="E211" i="14"/>
  <c r="E213" i="14"/>
  <c r="E210" i="14"/>
  <c r="U212" i="14"/>
  <c r="U211" i="14"/>
  <c r="U213" i="14"/>
  <c r="U210" i="14"/>
  <c r="H213" i="14"/>
  <c r="H212" i="14"/>
  <c r="H211" i="14"/>
  <c r="H210" i="14"/>
  <c r="U178" i="14"/>
  <c r="U179" i="14"/>
  <c r="U176" i="14"/>
  <c r="U177" i="14"/>
  <c r="J177" i="14"/>
  <c r="J176" i="14"/>
  <c r="J178" i="14"/>
  <c r="J179" i="14"/>
  <c r="K176" i="14"/>
  <c r="K178" i="14"/>
  <c r="K177" i="14"/>
  <c r="K179" i="14"/>
  <c r="M178" i="14"/>
  <c r="M177" i="14"/>
  <c r="M179" i="14"/>
  <c r="M176" i="14"/>
  <c r="F128" i="17"/>
  <c r="F125" i="17"/>
  <c r="F113" i="17"/>
  <c r="F131" i="17"/>
  <c r="F111" i="17"/>
  <c r="F81" i="17"/>
  <c r="F136" i="17" s="1"/>
  <c r="F130" i="17"/>
  <c r="F112" i="17"/>
  <c r="F88" i="17"/>
  <c r="F108" i="17"/>
  <c r="F110" i="17"/>
  <c r="F109" i="17"/>
  <c r="F129" i="17"/>
  <c r="H115" i="15"/>
  <c r="H114" i="15"/>
  <c r="H117" i="15"/>
  <c r="H116" i="15"/>
  <c r="K117" i="15"/>
  <c r="K116" i="15"/>
  <c r="K115" i="15"/>
  <c r="K114" i="15"/>
  <c r="E117" i="15"/>
  <c r="E116" i="15"/>
  <c r="E115" i="15"/>
  <c r="E114" i="15"/>
  <c r="G499" i="17"/>
  <c r="G464" i="17"/>
  <c r="G404" i="17"/>
  <c r="G434" i="17"/>
  <c r="H383" i="17"/>
  <c r="G384" i="17"/>
  <c r="G387" i="17" s="1"/>
  <c r="G389" i="17"/>
  <c r="G395" i="17"/>
  <c r="O148" i="15"/>
  <c r="O150" i="15"/>
  <c r="O151" i="15"/>
  <c r="O149" i="15"/>
  <c r="S148" i="15"/>
  <c r="S151" i="15"/>
  <c r="S149" i="15"/>
  <c r="S150" i="15"/>
  <c r="E241" i="17"/>
  <c r="E259" i="17" s="1"/>
  <c r="E133" i="15"/>
  <c r="E132" i="15"/>
  <c r="E131" i="15"/>
  <c r="E134" i="15"/>
  <c r="L132" i="15"/>
  <c r="L133" i="15"/>
  <c r="L131" i="15"/>
  <c r="L134" i="15"/>
  <c r="U132" i="15"/>
  <c r="U131" i="15"/>
  <c r="U134" i="15"/>
  <c r="U133" i="15"/>
  <c r="I134" i="15"/>
  <c r="I133" i="15"/>
  <c r="I132" i="15"/>
  <c r="I131" i="15"/>
  <c r="T134" i="15"/>
  <c r="T132" i="15"/>
  <c r="T131" i="15"/>
  <c r="T133" i="15"/>
  <c r="D63" i="18"/>
  <c r="D43" i="18"/>
  <c r="D52" i="18"/>
  <c r="D64" i="18"/>
  <c r="D44" i="18"/>
  <c r="E229" i="17"/>
  <c r="R117" i="15"/>
  <c r="R116" i="15"/>
  <c r="R115" i="15"/>
  <c r="R114" i="15"/>
  <c r="U117" i="15"/>
  <c r="U116" i="15"/>
  <c r="U115" i="15"/>
  <c r="U114" i="15"/>
  <c r="E460" i="17"/>
  <c r="E196" i="14"/>
  <c r="E193" i="14"/>
  <c r="E194" i="14"/>
  <c r="E195" i="14"/>
  <c r="E307" i="17"/>
  <c r="E169" i="17"/>
  <c r="E122" i="17"/>
  <c r="E178" i="17" s="1"/>
  <c r="E95" i="16"/>
  <c r="I99" i="15"/>
  <c r="I98" i="15"/>
  <c r="I97" i="15"/>
  <c r="I100" i="15"/>
  <c r="L228" i="14"/>
  <c r="L227" i="14"/>
  <c r="L229" i="14"/>
  <c r="L230" i="14"/>
  <c r="E227" i="14"/>
  <c r="E230" i="14"/>
  <c r="E229" i="14"/>
  <c r="E228" i="14"/>
  <c r="J230" i="14"/>
  <c r="J229" i="14"/>
  <c r="J228" i="14"/>
  <c r="J227" i="14"/>
  <c r="R211" i="14"/>
  <c r="R210" i="14"/>
  <c r="R212" i="14"/>
  <c r="R213" i="14"/>
  <c r="P213" i="14"/>
  <c r="P212" i="14"/>
  <c r="P211" i="14"/>
  <c r="P210" i="14"/>
  <c r="L213" i="14"/>
  <c r="L212" i="14"/>
  <c r="L211" i="14"/>
  <c r="L210" i="14"/>
  <c r="G179" i="14"/>
  <c r="G176" i="14"/>
  <c r="G178" i="14"/>
  <c r="G177" i="14"/>
  <c r="P133" i="15"/>
  <c r="P134" i="15"/>
  <c r="P131" i="15"/>
  <c r="P132" i="15"/>
  <c r="N196" i="14"/>
  <c r="N195" i="14"/>
  <c r="N194" i="14"/>
  <c r="N193" i="14"/>
  <c r="G133" i="15"/>
  <c r="G131" i="15"/>
  <c r="G134" i="15"/>
  <c r="G132" i="15"/>
  <c r="H134" i="15"/>
  <c r="H133" i="15"/>
  <c r="H132" i="15"/>
  <c r="H131" i="15"/>
  <c r="Q134" i="15"/>
  <c r="Q133" i="15"/>
  <c r="Q132" i="15"/>
  <c r="Q131" i="15"/>
  <c r="I114" i="15"/>
  <c r="I117" i="15"/>
  <c r="I116" i="15"/>
  <c r="I115" i="15"/>
  <c r="J149" i="15"/>
  <c r="J151" i="15"/>
  <c r="J150" i="15"/>
  <c r="J148" i="15"/>
  <c r="M196" i="14"/>
  <c r="M193" i="14"/>
  <c r="M195" i="14"/>
  <c r="M194" i="14"/>
  <c r="E104" i="17"/>
  <c r="E100" i="17"/>
  <c r="T100" i="15"/>
  <c r="T99" i="15"/>
  <c r="T98" i="15"/>
  <c r="T97" i="15"/>
  <c r="Q99" i="15"/>
  <c r="Q98" i="15"/>
  <c r="Q97" i="15"/>
  <c r="Q100" i="15"/>
  <c r="E100" i="15"/>
  <c r="E99" i="15"/>
  <c r="E98" i="15"/>
  <c r="E97" i="15"/>
  <c r="M227" i="14"/>
  <c r="M230" i="14"/>
  <c r="M228" i="14"/>
  <c r="M229" i="14"/>
  <c r="R230" i="14"/>
  <c r="R229" i="14"/>
  <c r="R228" i="14"/>
  <c r="R227" i="14"/>
  <c r="Q212" i="14"/>
  <c r="Q211" i="14"/>
  <c r="Q213" i="14"/>
  <c r="Q210" i="14"/>
  <c r="T213" i="14"/>
  <c r="T212" i="14"/>
  <c r="T210" i="14"/>
  <c r="T211" i="14"/>
  <c r="O179" i="14"/>
  <c r="O176" i="14"/>
  <c r="O177" i="14"/>
  <c r="O178" i="14"/>
  <c r="G360" i="17"/>
  <c r="G353" i="17"/>
  <c r="G300" i="17"/>
  <c r="G273" i="17"/>
  <c r="G309" i="17"/>
  <c r="G318" i="17"/>
  <c r="G324" i="17" s="1"/>
  <c r="G283" i="17"/>
  <c r="H378" i="17"/>
  <c r="H377" i="17" s="1"/>
  <c r="G349" i="17"/>
  <c r="G278" i="17"/>
  <c r="G172" i="17"/>
  <c r="G291" i="17"/>
  <c r="G225" i="17"/>
  <c r="G199" i="17"/>
  <c r="G356" i="17"/>
  <c r="G234" i="17"/>
  <c r="G138" i="17"/>
  <c r="G216" i="17"/>
  <c r="G115" i="17"/>
  <c r="G146" i="17"/>
  <c r="G135" i="17"/>
  <c r="G124" i="17"/>
  <c r="G142" i="17"/>
  <c r="G91" i="17"/>
  <c r="G80" i="17"/>
  <c r="G65" i="17"/>
  <c r="G209" i="17"/>
  <c r="G190" i="17"/>
  <c r="G157" i="17"/>
  <c r="G243" i="17"/>
  <c r="G54" i="17"/>
  <c r="G342" i="17"/>
  <c r="G95" i="17"/>
  <c r="G12" i="17"/>
  <c r="G27" i="17" s="1"/>
  <c r="G44" i="17" s="1"/>
  <c r="G252" i="17"/>
  <c r="G107" i="17"/>
  <c r="H6" i="17"/>
  <c r="G83" i="17"/>
  <c r="G87" i="17"/>
  <c r="G71" i="17"/>
  <c r="G163" i="17"/>
  <c r="G150" i="17"/>
  <c r="G99" i="17"/>
  <c r="G75" i="17"/>
  <c r="M100" i="15"/>
  <c r="M98" i="15"/>
  <c r="M97" i="15"/>
  <c r="M99" i="15"/>
  <c r="H100" i="15"/>
  <c r="H99" i="15"/>
  <c r="H98" i="15"/>
  <c r="H97" i="15"/>
  <c r="H43" i="16"/>
  <c r="K229" i="14"/>
  <c r="K228" i="14"/>
  <c r="K230" i="14"/>
  <c r="K227" i="14"/>
  <c r="S229" i="14"/>
  <c r="S228" i="14"/>
  <c r="S230" i="14"/>
  <c r="S227" i="14"/>
  <c r="U227" i="14"/>
  <c r="U230" i="14"/>
  <c r="U229" i="14"/>
  <c r="U228" i="14"/>
  <c r="J211" i="14"/>
  <c r="J210" i="14"/>
  <c r="J213" i="14"/>
  <c r="J212" i="14"/>
  <c r="N211" i="14"/>
  <c r="N210" i="14"/>
  <c r="N213" i="14"/>
  <c r="N212" i="14"/>
  <c r="F255" i="17" l="1"/>
  <c r="F246" i="17"/>
  <c r="F165" i="17"/>
  <c r="E174" i="17"/>
  <c r="E286" i="17"/>
  <c r="E304" i="17" s="1"/>
  <c r="E285" i="17"/>
  <c r="E303" i="17" s="1"/>
  <c r="E284" i="17"/>
  <c r="E302" i="17" s="1"/>
  <c r="F275" i="17"/>
  <c r="F280" i="17" s="1"/>
  <c r="E254" i="17"/>
  <c r="F238" i="17"/>
  <c r="E245" i="17"/>
  <c r="F118" i="17"/>
  <c r="G361" i="17"/>
  <c r="G363" i="17" s="1"/>
  <c r="G505" i="17" s="1"/>
  <c r="G126" i="17"/>
  <c r="G127" i="17"/>
  <c r="G228" i="17" s="1"/>
  <c r="F480" i="17"/>
  <c r="I27" i="6"/>
  <c r="I30" i="6" s="1"/>
  <c r="H30" i="6"/>
  <c r="H7" i="17"/>
  <c r="E21" i="18"/>
  <c r="H29" i="6"/>
  <c r="H28" i="6"/>
  <c r="H31" i="6"/>
  <c r="H32" i="6"/>
  <c r="H33" i="6"/>
  <c r="H34" i="6"/>
  <c r="H35" i="6"/>
  <c r="H85" i="4"/>
  <c r="H89" i="4" s="1"/>
  <c r="E90" i="16"/>
  <c r="G83" i="4"/>
  <c r="E61" i="16"/>
  <c r="E93" i="16"/>
  <c r="H369" i="17"/>
  <c r="H374" i="17"/>
  <c r="H379" i="17"/>
  <c r="E92" i="16"/>
  <c r="E86" i="16"/>
  <c r="E58" i="16"/>
  <c r="E64" i="16"/>
  <c r="E85" i="16"/>
  <c r="E59" i="16"/>
  <c r="E67" i="16"/>
  <c r="E66" i="16"/>
  <c r="O219" i="14"/>
  <c r="O126" i="14" s="1"/>
  <c r="H236" i="14"/>
  <c r="K219" i="14"/>
  <c r="F363" i="17"/>
  <c r="F505" i="17" s="1"/>
  <c r="E493" i="17"/>
  <c r="E41" i="4" s="1"/>
  <c r="R185" i="14"/>
  <c r="O157" i="15"/>
  <c r="M106" i="15"/>
  <c r="R157" i="15"/>
  <c r="N219" i="14"/>
  <c r="N185" i="14"/>
  <c r="G219" i="14"/>
  <c r="G126" i="14" s="1"/>
  <c r="U202" i="14"/>
  <c r="I236" i="14"/>
  <c r="M202" i="14"/>
  <c r="P202" i="14"/>
  <c r="Q202" i="14"/>
  <c r="E253" i="17"/>
  <c r="E84" i="17"/>
  <c r="H85" i="17"/>
  <c r="H152" i="17"/>
  <c r="H73" i="16"/>
  <c r="H44" i="16"/>
  <c r="E84" i="16"/>
  <c r="E63" i="16"/>
  <c r="G107" i="16"/>
  <c r="G108" i="16" s="1"/>
  <c r="G106" i="16"/>
  <c r="G103" i="16"/>
  <c r="G102" i="16"/>
  <c r="G105" i="16"/>
  <c r="G104" i="16"/>
  <c r="G101" i="16"/>
  <c r="F350" i="17"/>
  <c r="E244" i="17"/>
  <c r="E258" i="17"/>
  <c r="F85" i="16"/>
  <c r="F68" i="16"/>
  <c r="F57" i="16"/>
  <c r="F84" i="16"/>
  <c r="F94" i="16"/>
  <c r="F62" i="16"/>
  <c r="P219" i="14"/>
  <c r="E236" i="14"/>
  <c r="G185" i="14"/>
  <c r="F219" i="14"/>
  <c r="F126" i="14" s="1"/>
  <c r="N236" i="14"/>
  <c r="J157" i="15"/>
  <c r="R202" i="14"/>
  <c r="O202" i="14"/>
  <c r="K202" i="14"/>
  <c r="I219" i="14"/>
  <c r="G236" i="14"/>
  <c r="I202" i="14"/>
  <c r="Q219" i="14"/>
  <c r="R106" i="15"/>
  <c r="P157" i="15"/>
  <c r="Q157" i="15"/>
  <c r="Q123" i="15"/>
  <c r="N140" i="15"/>
  <c r="N123" i="15"/>
  <c r="U140" i="15"/>
  <c r="U75" i="15" s="1"/>
  <c r="N157" i="15"/>
  <c r="P123" i="15"/>
  <c r="G157" i="15"/>
  <c r="O140" i="15"/>
  <c r="K157" i="15"/>
  <c r="P106" i="15"/>
  <c r="I106" i="15"/>
  <c r="O106" i="15"/>
  <c r="U157" i="15"/>
  <c r="M157" i="15"/>
  <c r="K140" i="15"/>
  <c r="K75" i="15" s="1"/>
  <c r="T157" i="15"/>
  <c r="J123" i="15"/>
  <c r="L157" i="15"/>
  <c r="T123" i="15"/>
  <c r="J140" i="15"/>
  <c r="G140" i="15"/>
  <c r="F106" i="15"/>
  <c r="F157" i="15"/>
  <c r="U106" i="15"/>
  <c r="R123" i="15"/>
  <c r="E140" i="15"/>
  <c r="N106" i="15"/>
  <c r="L106" i="15"/>
  <c r="F123" i="15"/>
  <c r="G123" i="15"/>
  <c r="L123" i="15"/>
  <c r="E140" i="17"/>
  <c r="O123" i="15"/>
  <c r="P185" i="14"/>
  <c r="E157" i="15"/>
  <c r="J106" i="15"/>
  <c r="I123" i="15"/>
  <c r="H140" i="15"/>
  <c r="N202" i="14"/>
  <c r="L219" i="14"/>
  <c r="L126" i="14" s="1"/>
  <c r="T140" i="15"/>
  <c r="E123" i="15"/>
  <c r="H123" i="15"/>
  <c r="S123" i="15"/>
  <c r="G202" i="14"/>
  <c r="J219" i="14"/>
  <c r="R219" i="14"/>
  <c r="U123" i="15"/>
  <c r="K123" i="15"/>
  <c r="U219" i="14"/>
  <c r="S219" i="14"/>
  <c r="S126" i="14" s="1"/>
  <c r="L202" i="14"/>
  <c r="I157" i="15"/>
  <c r="Q106" i="15"/>
  <c r="P140" i="15"/>
  <c r="P75" i="15" s="1"/>
  <c r="S157" i="15"/>
  <c r="E106" i="15"/>
  <c r="I140" i="15"/>
  <c r="K185" i="14"/>
  <c r="S140" i="15"/>
  <c r="S75" i="15" s="1"/>
  <c r="R140" i="15"/>
  <c r="R75" i="15" s="1"/>
  <c r="F140" i="15"/>
  <c r="F75" i="15" s="1"/>
  <c r="G106" i="15"/>
  <c r="T106" i="15"/>
  <c r="Q140" i="15"/>
  <c r="E202" i="14"/>
  <c r="M185" i="14"/>
  <c r="E219" i="14"/>
  <c r="S106" i="15"/>
  <c r="K106" i="15"/>
  <c r="T202" i="14"/>
  <c r="H157" i="15"/>
  <c r="H202" i="14"/>
  <c r="H106" i="15"/>
  <c r="L140" i="15"/>
  <c r="M123" i="15"/>
  <c r="M140" i="15"/>
  <c r="F121" i="17"/>
  <c r="F177" i="17" s="1"/>
  <c r="F102" i="17"/>
  <c r="F66" i="16"/>
  <c r="F466" i="17"/>
  <c r="F116" i="17"/>
  <c r="F173" i="17" s="1"/>
  <c r="F63" i="16"/>
  <c r="F91" i="16"/>
  <c r="F93" i="16"/>
  <c r="F64" i="16"/>
  <c r="E151" i="17"/>
  <c r="F65" i="16"/>
  <c r="E362" i="17"/>
  <c r="F61" i="16"/>
  <c r="F472" i="17"/>
  <c r="E250" i="17"/>
  <c r="F465" i="17"/>
  <c r="E249" i="17"/>
  <c r="F469" i="17"/>
  <c r="F100" i="17"/>
  <c r="F84" i="17"/>
  <c r="E256" i="17"/>
  <c r="F398" i="17"/>
  <c r="F39" i="4" s="1"/>
  <c r="F467" i="17"/>
  <c r="F104" i="17"/>
  <c r="F89" i="17"/>
  <c r="F139" i="17"/>
  <c r="F468" i="17"/>
  <c r="F119" i="17"/>
  <c r="F175" i="17" s="1"/>
  <c r="F105" i="17"/>
  <c r="F470" i="17"/>
  <c r="E248" i="17"/>
  <c r="F471" i="17"/>
  <c r="O39" i="8"/>
  <c r="O39" i="9"/>
  <c r="L81" i="9"/>
  <c r="L81" i="8"/>
  <c r="G487" i="17"/>
  <c r="G479" i="17"/>
  <c r="G486" i="17"/>
  <c r="G492" i="17"/>
  <c r="G491" i="17"/>
  <c r="G483" i="17"/>
  <c r="G500" i="17"/>
  <c r="G490" i="17"/>
  <c r="G482" i="17"/>
  <c r="G474" i="17"/>
  <c r="G488" i="17"/>
  <c r="G484" i="17"/>
  <c r="G476" i="17"/>
  <c r="G481" i="17"/>
  <c r="G477" i="17"/>
  <c r="G459" i="17"/>
  <c r="G478" i="17"/>
  <c r="G453" i="17"/>
  <c r="G448" i="17"/>
  <c r="G425" i="17"/>
  <c r="G458" i="17"/>
  <c r="G455" i="17"/>
  <c r="G430" i="17"/>
  <c r="G450" i="17"/>
  <c r="G445" i="17"/>
  <c r="G489" i="17"/>
  <c r="G462" i="17"/>
  <c r="G454" i="17"/>
  <c r="G449" i="17"/>
  <c r="G473" i="17"/>
  <c r="G461" i="17"/>
  <c r="G456" i="17"/>
  <c r="G451" i="17"/>
  <c r="G441" i="17"/>
  <c r="G439" i="17"/>
  <c r="G437" i="17"/>
  <c r="G435" i="17"/>
  <c r="G432" i="17"/>
  <c r="G452" i="17"/>
  <c r="G443" i="17"/>
  <c r="G421" i="17"/>
  <c r="G417" i="17"/>
  <c r="G413" i="17"/>
  <c r="G460" i="17"/>
  <c r="G440" i="17"/>
  <c r="G436" i="17"/>
  <c r="G429" i="17"/>
  <c r="G422" i="17"/>
  <c r="G475" i="17"/>
  <c r="G446" i="17"/>
  <c r="G431" i="17"/>
  <c r="G428" i="17"/>
  <c r="G420" i="17"/>
  <c r="G416" i="17"/>
  <c r="G412" i="17"/>
  <c r="G411" i="17"/>
  <c r="G410" i="17"/>
  <c r="G409" i="17"/>
  <c r="G408" i="17"/>
  <c r="G407" i="17"/>
  <c r="G406" i="17"/>
  <c r="G405" i="17"/>
  <c r="G419" i="17"/>
  <c r="G415" i="17"/>
  <c r="G457" i="17"/>
  <c r="G447" i="17"/>
  <c r="G438" i="17"/>
  <c r="G426" i="17"/>
  <c r="G485" i="17"/>
  <c r="G423" i="17"/>
  <c r="G418" i="17"/>
  <c r="G444" i="17"/>
  <c r="G397" i="17"/>
  <c r="G442" i="17"/>
  <c r="G414" i="17"/>
  <c r="G427" i="17"/>
  <c r="G424" i="17"/>
  <c r="G396" i="17"/>
  <c r="G37" i="4"/>
  <c r="F305" i="17"/>
  <c r="F167" i="17"/>
  <c r="F230" i="17"/>
  <c r="F240" i="17"/>
  <c r="M37" i="8"/>
  <c r="M37" i="9"/>
  <c r="J35" i="9"/>
  <c r="J35" i="8"/>
  <c r="H67" i="8"/>
  <c r="H67" i="9"/>
  <c r="E71" i="9"/>
  <c r="E71" i="8"/>
  <c r="T87" i="9"/>
  <c r="T87" i="8"/>
  <c r="P37" i="9"/>
  <c r="P37" i="8"/>
  <c r="J185" i="14"/>
  <c r="S39" i="8"/>
  <c r="S39" i="9"/>
  <c r="H219" i="14"/>
  <c r="O83" i="9"/>
  <c r="O83" i="8"/>
  <c r="H35" i="9"/>
  <c r="H35" i="8"/>
  <c r="Q39" i="8"/>
  <c r="Q39" i="9"/>
  <c r="F33" i="8"/>
  <c r="F33" i="9"/>
  <c r="S67" i="8"/>
  <c r="S67" i="9"/>
  <c r="F53" i="9"/>
  <c r="F53" i="8"/>
  <c r="T55" i="9"/>
  <c r="T55" i="8"/>
  <c r="L55" i="8"/>
  <c r="L55" i="9"/>
  <c r="E33" i="9"/>
  <c r="I71" i="9"/>
  <c r="I71" i="8"/>
  <c r="Q83" i="9"/>
  <c r="Q83" i="8"/>
  <c r="P83" i="9"/>
  <c r="P83" i="8"/>
  <c r="H51" i="9"/>
  <c r="H51" i="8"/>
  <c r="P51" i="8"/>
  <c r="P51" i="9"/>
  <c r="I83" i="9"/>
  <c r="I83" i="8"/>
  <c r="H81" i="8"/>
  <c r="H81" i="9"/>
  <c r="G55" i="9"/>
  <c r="G55" i="8"/>
  <c r="N67" i="9"/>
  <c r="N67" i="8"/>
  <c r="K87" i="9"/>
  <c r="K87" i="8"/>
  <c r="Q69" i="9"/>
  <c r="Q69" i="8"/>
  <c r="N55" i="8"/>
  <c r="N55" i="9"/>
  <c r="R69" i="9"/>
  <c r="R69" i="8"/>
  <c r="J69" i="9"/>
  <c r="J69" i="8"/>
  <c r="T67" i="9"/>
  <c r="T67" i="8"/>
  <c r="U35" i="8"/>
  <c r="U35" i="9"/>
  <c r="H69" i="8"/>
  <c r="H69" i="9"/>
  <c r="E67" i="9"/>
  <c r="E67" i="8"/>
  <c r="P39" i="8"/>
  <c r="P39" i="9"/>
  <c r="U185" i="14"/>
  <c r="S33" i="9"/>
  <c r="S33" i="8"/>
  <c r="O85" i="9"/>
  <c r="O85" i="8"/>
  <c r="H33" i="8"/>
  <c r="H33" i="9"/>
  <c r="Q33" i="8"/>
  <c r="Q33" i="9"/>
  <c r="F39" i="9"/>
  <c r="F39" i="8"/>
  <c r="F81" i="9"/>
  <c r="F81" i="8"/>
  <c r="T51" i="8"/>
  <c r="T51" i="9"/>
  <c r="L33" i="9"/>
  <c r="L33" i="8"/>
  <c r="E39" i="9"/>
  <c r="E39" i="8"/>
  <c r="I67" i="9"/>
  <c r="I67" i="8"/>
  <c r="Q85" i="9"/>
  <c r="Q85" i="8"/>
  <c r="G81" i="8"/>
  <c r="G81" i="9"/>
  <c r="J51" i="9"/>
  <c r="J51" i="8"/>
  <c r="S49" i="9"/>
  <c r="S49" i="8"/>
  <c r="I85" i="9"/>
  <c r="I85" i="8"/>
  <c r="H83" i="9"/>
  <c r="H83" i="8"/>
  <c r="G49" i="9"/>
  <c r="G49" i="8"/>
  <c r="H309" i="17"/>
  <c r="H318" i="17"/>
  <c r="H324" i="17" s="1"/>
  <c r="H283" i="17"/>
  <c r="I378" i="17"/>
  <c r="I377" i="17" s="1"/>
  <c r="H356" i="17"/>
  <c r="H300" i="17"/>
  <c r="H360" i="17"/>
  <c r="H278" i="17"/>
  <c r="H342" i="17"/>
  <c r="H252" i="17"/>
  <c r="H216" i="17"/>
  <c r="H234" i="17"/>
  <c r="H209" i="17"/>
  <c r="H291" i="17"/>
  <c r="H115" i="17"/>
  <c r="H146" i="17"/>
  <c r="H135" i="17"/>
  <c r="H124" i="17"/>
  <c r="H95" i="17"/>
  <c r="H349" i="17"/>
  <c r="H243" i="17"/>
  <c r="H172" i="17"/>
  <c r="H157" i="17"/>
  <c r="H190" i="17"/>
  <c r="H91" i="17"/>
  <c r="H65" i="17"/>
  <c r="H54" i="17"/>
  <c r="H199" i="17"/>
  <c r="H142" i="17"/>
  <c r="H12" i="17"/>
  <c r="H27" i="17" s="1"/>
  <c r="H44" i="17" s="1"/>
  <c r="H225" i="17"/>
  <c r="H107" i="17"/>
  <c r="I6" i="17"/>
  <c r="H150" i="17"/>
  <c r="H99" i="17"/>
  <c r="H75" i="17"/>
  <c r="H353" i="17"/>
  <c r="H138" i="17"/>
  <c r="H87" i="17"/>
  <c r="H80" i="17"/>
  <c r="H71" i="17"/>
  <c r="H163" i="17"/>
  <c r="H273" i="17"/>
  <c r="H83" i="17"/>
  <c r="J87" i="9"/>
  <c r="J87" i="8"/>
  <c r="K83" i="9"/>
  <c r="K83" i="8"/>
  <c r="T219" i="14"/>
  <c r="E55" i="8"/>
  <c r="E55" i="9"/>
  <c r="F236" i="17"/>
  <c r="F239" i="17"/>
  <c r="K39" i="8"/>
  <c r="K39" i="9"/>
  <c r="T81" i="9"/>
  <c r="T81" i="8"/>
  <c r="S65" i="8"/>
  <c r="S65" i="9"/>
  <c r="F55" i="9"/>
  <c r="F55" i="8"/>
  <c r="L51" i="8"/>
  <c r="L51" i="9"/>
  <c r="J71" i="9"/>
  <c r="J71" i="8"/>
  <c r="U81" i="9"/>
  <c r="U81" i="8"/>
  <c r="K85" i="9"/>
  <c r="K85" i="8"/>
  <c r="T65" i="8"/>
  <c r="T65" i="9"/>
  <c r="R81" i="9"/>
  <c r="R81" i="8"/>
  <c r="M81" i="9"/>
  <c r="M81" i="8"/>
  <c r="M51" i="9"/>
  <c r="M51" i="8"/>
  <c r="L71" i="9"/>
  <c r="L71" i="8"/>
  <c r="R67" i="8"/>
  <c r="R67" i="9"/>
  <c r="E83" i="8"/>
  <c r="E83" i="9"/>
  <c r="K35" i="8"/>
  <c r="K35" i="9"/>
  <c r="U33" i="8"/>
  <c r="U33" i="9"/>
  <c r="H71" i="9"/>
  <c r="H71" i="8"/>
  <c r="E69" i="9"/>
  <c r="E69" i="8"/>
  <c r="T83" i="9"/>
  <c r="T83" i="8"/>
  <c r="H17" i="18"/>
  <c r="G18" i="18"/>
  <c r="I33" i="8"/>
  <c r="I33" i="9"/>
  <c r="N83" i="8"/>
  <c r="N83" i="9"/>
  <c r="H37" i="9"/>
  <c r="H37" i="8"/>
  <c r="Q35" i="9"/>
  <c r="Q35" i="8"/>
  <c r="F35" i="9"/>
  <c r="F35" i="8"/>
  <c r="S71" i="9"/>
  <c r="S71" i="8"/>
  <c r="F83" i="9"/>
  <c r="F83" i="8"/>
  <c r="R53" i="9"/>
  <c r="R53" i="8"/>
  <c r="O55" i="9"/>
  <c r="O55" i="8"/>
  <c r="K51" i="9"/>
  <c r="K51" i="8"/>
  <c r="L35" i="8"/>
  <c r="L35" i="9"/>
  <c r="E37" i="8"/>
  <c r="E37" i="9"/>
  <c r="I69" i="8"/>
  <c r="I69" i="9"/>
  <c r="Q81" i="9"/>
  <c r="Q81" i="8"/>
  <c r="G87" i="9"/>
  <c r="G87" i="8"/>
  <c r="J53" i="8"/>
  <c r="J53" i="9"/>
  <c r="S55" i="9"/>
  <c r="S55" i="8"/>
  <c r="O67" i="9"/>
  <c r="O67" i="8"/>
  <c r="I81" i="9"/>
  <c r="I81" i="8"/>
  <c r="G51" i="9"/>
  <c r="G51" i="8"/>
  <c r="G35" i="8"/>
  <c r="G35" i="9"/>
  <c r="P65" i="9"/>
  <c r="P65" i="8"/>
  <c r="E85" i="9"/>
  <c r="E85" i="8"/>
  <c r="F122" i="17"/>
  <c r="F178" i="17" s="1"/>
  <c r="F101" i="17"/>
  <c r="F307" i="17"/>
  <c r="F169" i="17"/>
  <c r="F232" i="17"/>
  <c r="K37" i="8"/>
  <c r="K37" i="9"/>
  <c r="U39" i="9"/>
  <c r="U39" i="8"/>
  <c r="U65" i="8"/>
  <c r="U65" i="9"/>
  <c r="F351" i="17"/>
  <c r="N37" i="9"/>
  <c r="N37" i="8"/>
  <c r="I39" i="8"/>
  <c r="I39" i="9"/>
  <c r="N81" i="9"/>
  <c r="N81" i="8"/>
  <c r="H39" i="8"/>
  <c r="H39" i="9"/>
  <c r="Q37" i="8"/>
  <c r="Q37" i="9"/>
  <c r="R37" i="8"/>
  <c r="R37" i="9"/>
  <c r="F85" i="9"/>
  <c r="F85" i="8"/>
  <c r="R49" i="8"/>
  <c r="R49" i="9"/>
  <c r="O49" i="9"/>
  <c r="O49" i="8"/>
  <c r="K49" i="9"/>
  <c r="K49" i="8"/>
  <c r="L37" i="8"/>
  <c r="L37" i="9"/>
  <c r="K67" i="8"/>
  <c r="K67" i="9"/>
  <c r="Q87" i="8"/>
  <c r="Q87" i="9"/>
  <c r="G83" i="9"/>
  <c r="G83" i="8"/>
  <c r="J49" i="9"/>
  <c r="J49" i="8"/>
  <c r="S51" i="9"/>
  <c r="S51" i="8"/>
  <c r="I53" i="9"/>
  <c r="I53" i="8"/>
  <c r="O69" i="9"/>
  <c r="O69" i="8"/>
  <c r="I87" i="9"/>
  <c r="I87" i="8"/>
  <c r="F92" i="16"/>
  <c r="G53" i="9"/>
  <c r="G53" i="8"/>
  <c r="G37" i="9"/>
  <c r="G37" i="8"/>
  <c r="P67" i="9"/>
  <c r="P67" i="8"/>
  <c r="E87" i="9"/>
  <c r="E87" i="8"/>
  <c r="F235" i="17"/>
  <c r="F120" i="17"/>
  <c r="F176" i="17" s="1"/>
  <c r="F274" i="17"/>
  <c r="F279" i="17" s="1"/>
  <c r="F227" i="17"/>
  <c r="S185" i="14"/>
  <c r="K33" i="9"/>
  <c r="K33" i="8"/>
  <c r="U37" i="8"/>
  <c r="U37" i="9"/>
  <c r="U71" i="9"/>
  <c r="U71" i="8"/>
  <c r="P236" i="14"/>
  <c r="F27" i="18"/>
  <c r="F72" i="18" s="1"/>
  <c r="G26" i="18"/>
  <c r="N33" i="8"/>
  <c r="N33" i="9"/>
  <c r="I35" i="9"/>
  <c r="I35" i="8"/>
  <c r="F69" i="8"/>
  <c r="F69" i="9"/>
  <c r="N85" i="9"/>
  <c r="N85" i="8"/>
  <c r="T35" i="8"/>
  <c r="T35" i="9"/>
  <c r="R39" i="8"/>
  <c r="R39" i="9"/>
  <c r="G67" i="9"/>
  <c r="G67" i="8"/>
  <c r="F87" i="9"/>
  <c r="F87" i="8"/>
  <c r="R51" i="8"/>
  <c r="R51" i="9"/>
  <c r="O51" i="9"/>
  <c r="O51" i="8"/>
  <c r="K55" i="9"/>
  <c r="K55" i="8"/>
  <c r="L39" i="9"/>
  <c r="L39" i="8"/>
  <c r="K69" i="9"/>
  <c r="K69" i="8"/>
  <c r="M65" i="8"/>
  <c r="M65" i="9"/>
  <c r="T236" i="14"/>
  <c r="G85" i="9"/>
  <c r="G85" i="8"/>
  <c r="J55" i="9"/>
  <c r="J55" i="8"/>
  <c r="S53" i="9"/>
  <c r="S53" i="8"/>
  <c r="I55" i="9"/>
  <c r="I55" i="8"/>
  <c r="O71" i="8"/>
  <c r="O71" i="9"/>
  <c r="L236" i="14"/>
  <c r="Q55" i="9"/>
  <c r="Q55" i="8"/>
  <c r="U53" i="9"/>
  <c r="U53" i="8"/>
  <c r="M83" i="8"/>
  <c r="M83" i="9"/>
  <c r="U87" i="9"/>
  <c r="U87" i="8"/>
  <c r="G125" i="17"/>
  <c r="G113" i="17"/>
  <c r="G112" i="17"/>
  <c r="G130" i="17"/>
  <c r="G110" i="17"/>
  <c r="G131" i="17"/>
  <c r="G88" i="17"/>
  <c r="G139" i="17" s="1"/>
  <c r="G81" i="17"/>
  <c r="G136" i="17" s="1"/>
  <c r="G128" i="17"/>
  <c r="G109" i="17"/>
  <c r="G111" i="17"/>
  <c r="G108" i="17"/>
  <c r="G129" i="17"/>
  <c r="M87" i="9"/>
  <c r="M87" i="8"/>
  <c r="L69" i="9"/>
  <c r="L69" i="8"/>
  <c r="L83" i="8"/>
  <c r="L83" i="9"/>
  <c r="J65" i="9"/>
  <c r="J65" i="8"/>
  <c r="S81" i="9"/>
  <c r="S81" i="8"/>
  <c r="T69" i="9"/>
  <c r="T69" i="8"/>
  <c r="R83" i="9"/>
  <c r="R83" i="8"/>
  <c r="J67" i="8"/>
  <c r="J67" i="9"/>
  <c r="T71" i="9"/>
  <c r="T71" i="8"/>
  <c r="M49" i="9"/>
  <c r="M49" i="8"/>
  <c r="Q65" i="9"/>
  <c r="Q65" i="8"/>
  <c r="R87" i="8"/>
  <c r="R87" i="9"/>
  <c r="K236" i="14"/>
  <c r="M55" i="8"/>
  <c r="M55" i="9"/>
  <c r="J81" i="9"/>
  <c r="J81" i="8"/>
  <c r="F306" i="17"/>
  <c r="F168" i="17"/>
  <c r="F231" i="17"/>
  <c r="F241" i="17"/>
  <c r="M33" i="8"/>
  <c r="M33" i="9"/>
  <c r="J39" i="8"/>
  <c r="J39" i="9"/>
  <c r="E185" i="14"/>
  <c r="U67" i="9"/>
  <c r="U67" i="8"/>
  <c r="J236" i="14"/>
  <c r="E63" i="18"/>
  <c r="E43" i="18"/>
  <c r="E52" i="18"/>
  <c r="E64" i="18"/>
  <c r="E44" i="18"/>
  <c r="N39" i="9"/>
  <c r="N39" i="8"/>
  <c r="I37" i="8"/>
  <c r="I37" i="9"/>
  <c r="F71" i="8"/>
  <c r="F71" i="9"/>
  <c r="N87" i="9"/>
  <c r="N87" i="8"/>
  <c r="T37" i="8"/>
  <c r="T37" i="9"/>
  <c r="I185" i="14"/>
  <c r="R33" i="9"/>
  <c r="R33" i="8"/>
  <c r="G69" i="9"/>
  <c r="G69" i="8"/>
  <c r="S236" i="14"/>
  <c r="R55" i="9"/>
  <c r="R55" i="8"/>
  <c r="O53" i="9"/>
  <c r="O53" i="8"/>
  <c r="K53" i="9"/>
  <c r="K53" i="8"/>
  <c r="K65" i="9"/>
  <c r="K65" i="8"/>
  <c r="M71" i="9"/>
  <c r="M71" i="8"/>
  <c r="P85" i="9"/>
  <c r="P85" i="8"/>
  <c r="H53" i="8"/>
  <c r="H53" i="9"/>
  <c r="P55" i="8"/>
  <c r="P55" i="9"/>
  <c r="I51" i="8"/>
  <c r="I51" i="9"/>
  <c r="O65" i="9"/>
  <c r="O65" i="8"/>
  <c r="F236" i="14"/>
  <c r="F59" i="16"/>
  <c r="Q51" i="8"/>
  <c r="Q51" i="9"/>
  <c r="U51" i="9"/>
  <c r="U51" i="8"/>
  <c r="S87" i="9"/>
  <c r="S87" i="8"/>
  <c r="O185" i="14"/>
  <c r="R85" i="8"/>
  <c r="R85" i="9"/>
  <c r="O236" i="14"/>
  <c r="N69" i="9"/>
  <c r="N69" i="8"/>
  <c r="N49" i="8"/>
  <c r="N49" i="9"/>
  <c r="F151" i="17"/>
  <c r="N71" i="8"/>
  <c r="N71" i="9"/>
  <c r="U236" i="14"/>
  <c r="S85" i="8"/>
  <c r="S85" i="9"/>
  <c r="O35" i="8"/>
  <c r="O35" i="9"/>
  <c r="Q71" i="9"/>
  <c r="Q71" i="8"/>
  <c r="M236" i="14"/>
  <c r="F202" i="14"/>
  <c r="N51" i="9"/>
  <c r="N51" i="8"/>
  <c r="G39" i="8"/>
  <c r="G39" i="9"/>
  <c r="P71" i="9"/>
  <c r="P71" i="8"/>
  <c r="J83" i="9"/>
  <c r="J83" i="8"/>
  <c r="L87" i="9"/>
  <c r="L87" i="8"/>
  <c r="E53" i="9"/>
  <c r="E53" i="8"/>
  <c r="F117" i="17"/>
  <c r="F174" i="17" s="1"/>
  <c r="M39" i="9"/>
  <c r="M39" i="8"/>
  <c r="J37" i="8"/>
  <c r="J37" i="9"/>
  <c r="U69" i="9"/>
  <c r="U69" i="8"/>
  <c r="R236" i="14"/>
  <c r="P33" i="8"/>
  <c r="P33" i="9"/>
  <c r="N35" i="8"/>
  <c r="N35" i="9"/>
  <c r="S35" i="8"/>
  <c r="S35" i="9"/>
  <c r="F65" i="9"/>
  <c r="F65" i="8"/>
  <c r="O81" i="9"/>
  <c r="O81" i="8"/>
  <c r="T33" i="9"/>
  <c r="T33" i="8"/>
  <c r="T185" i="14"/>
  <c r="R35" i="9"/>
  <c r="R35" i="8"/>
  <c r="G71" i="8"/>
  <c r="G71" i="9"/>
  <c r="F49" i="8"/>
  <c r="F49" i="9"/>
  <c r="T53" i="9"/>
  <c r="T53" i="8"/>
  <c r="L53" i="9"/>
  <c r="L53" i="8"/>
  <c r="H185" i="14"/>
  <c r="K71" i="9"/>
  <c r="K71" i="8"/>
  <c r="M67" i="9"/>
  <c r="M67" i="8"/>
  <c r="P87" i="9"/>
  <c r="P87" i="8"/>
  <c r="H55" i="8"/>
  <c r="H55" i="9"/>
  <c r="P53" i="8"/>
  <c r="P53" i="9"/>
  <c r="I49" i="9"/>
  <c r="I49" i="8"/>
  <c r="F185" i="14"/>
  <c r="M219" i="14"/>
  <c r="M126" i="14" s="1"/>
  <c r="H85" i="9"/>
  <c r="H85" i="8"/>
  <c r="Q53" i="9"/>
  <c r="Q53" i="8"/>
  <c r="U49" i="9"/>
  <c r="U49" i="8"/>
  <c r="U85" i="9"/>
  <c r="U85" i="8"/>
  <c r="J70" i="4"/>
  <c r="I85" i="4"/>
  <c r="L67" i="9"/>
  <c r="L67" i="8"/>
  <c r="E49" i="9"/>
  <c r="E49" i="8"/>
  <c r="R65" i="8"/>
  <c r="R65" i="9"/>
  <c r="H499" i="17"/>
  <c r="H434" i="17"/>
  <c r="H464" i="17"/>
  <c r="H404" i="17"/>
  <c r="H395" i="17"/>
  <c r="I383" i="17"/>
  <c r="H389" i="17"/>
  <c r="H384" i="17"/>
  <c r="H387" i="17" s="1"/>
  <c r="M53" i="9"/>
  <c r="M53" i="8"/>
  <c r="S83" i="9"/>
  <c r="S83" i="8"/>
  <c r="I43" i="16"/>
  <c r="O37" i="9"/>
  <c r="O37" i="8"/>
  <c r="G33" i="8"/>
  <c r="G33" i="9"/>
  <c r="P69" i="8"/>
  <c r="P69" i="9"/>
  <c r="E81" i="9"/>
  <c r="E81" i="8"/>
  <c r="F103" i="17"/>
  <c r="G49" i="16"/>
  <c r="G94" i="16" s="1"/>
  <c r="G45" i="16"/>
  <c r="G57" i="16" s="1"/>
  <c r="G47" i="16"/>
  <c r="G86" i="16" s="1"/>
  <c r="G51" i="16"/>
  <c r="G50" i="16"/>
  <c r="G95" i="16" s="1"/>
  <c r="G48" i="16"/>
  <c r="G66" i="16" s="1"/>
  <c r="G46" i="16"/>
  <c r="G91" i="16" s="1"/>
  <c r="N65" i="9"/>
  <c r="N65" i="8"/>
  <c r="U83" i="9"/>
  <c r="U83" i="8"/>
  <c r="K81" i="9"/>
  <c r="K81" i="8"/>
  <c r="O33" i="8"/>
  <c r="O33" i="9"/>
  <c r="Q67" i="9"/>
  <c r="Q67" i="8"/>
  <c r="M85" i="9"/>
  <c r="M85" i="8"/>
  <c r="J202" i="14"/>
  <c r="N53" i="9"/>
  <c r="N53" i="8"/>
  <c r="L65" i="8"/>
  <c r="L65" i="9"/>
  <c r="R71" i="9"/>
  <c r="R71" i="8"/>
  <c r="J85" i="9"/>
  <c r="J85" i="8"/>
  <c r="L85" i="8"/>
  <c r="L85" i="9"/>
  <c r="E51" i="9"/>
  <c r="E51" i="8"/>
  <c r="E247" i="17"/>
  <c r="F301" i="17"/>
  <c r="F164" i="17"/>
  <c r="F226" i="17"/>
  <c r="F276" i="17"/>
  <c r="F281" i="17" s="1"/>
  <c r="F166" i="17"/>
  <c r="F229" i="17"/>
  <c r="M35" i="8"/>
  <c r="M35" i="9"/>
  <c r="J33" i="9"/>
  <c r="J33" i="8"/>
  <c r="H65" i="9"/>
  <c r="H65" i="8"/>
  <c r="E65" i="8"/>
  <c r="E65" i="9"/>
  <c r="T85" i="8"/>
  <c r="T85" i="9"/>
  <c r="P35" i="9"/>
  <c r="P35" i="8"/>
  <c r="L185" i="14"/>
  <c r="S37" i="8"/>
  <c r="S37" i="9"/>
  <c r="F67" i="9"/>
  <c r="F67" i="8"/>
  <c r="O87" i="9"/>
  <c r="O87" i="8"/>
  <c r="J44" i="4"/>
  <c r="J33" i="4"/>
  <c r="T39" i="9"/>
  <c r="T39" i="8"/>
  <c r="F37" i="9"/>
  <c r="F37" i="8"/>
  <c r="S69" i="9"/>
  <c r="S69" i="8"/>
  <c r="G65" i="9"/>
  <c r="G65" i="8"/>
  <c r="F51" i="8"/>
  <c r="F51" i="9"/>
  <c r="T49" i="8"/>
  <c r="T49" i="9"/>
  <c r="L49" i="8"/>
  <c r="L49" i="9"/>
  <c r="J368" i="17"/>
  <c r="I374" i="17"/>
  <c r="I369" i="17"/>
  <c r="E35" i="8"/>
  <c r="E35" i="9"/>
  <c r="I65" i="9"/>
  <c r="I65" i="8"/>
  <c r="M69" i="9"/>
  <c r="M69" i="8"/>
  <c r="P81" i="8"/>
  <c r="P81" i="9"/>
  <c r="H49" i="8"/>
  <c r="H49" i="9"/>
  <c r="P49" i="9"/>
  <c r="P49" i="8"/>
  <c r="Q185" i="14"/>
  <c r="Q236" i="14"/>
  <c r="H87" i="9"/>
  <c r="H87" i="8"/>
  <c r="S202" i="14"/>
  <c r="Q49" i="8"/>
  <c r="Q49" i="9"/>
  <c r="U55" i="9"/>
  <c r="U55" i="8"/>
  <c r="E264" i="17" l="1"/>
  <c r="E312" i="17" s="1"/>
  <c r="G255" i="17"/>
  <c r="G246" i="17"/>
  <c r="E263" i="17"/>
  <c r="E311" i="17" s="1"/>
  <c r="G165" i="17"/>
  <c r="I34" i="6"/>
  <c r="I33" i="6"/>
  <c r="J27" i="6"/>
  <c r="J30" i="6" s="1"/>
  <c r="I32" i="6"/>
  <c r="I31" i="6"/>
  <c r="I28" i="6"/>
  <c r="I29" i="6"/>
  <c r="I35" i="6"/>
  <c r="F286" i="17"/>
  <c r="F304" i="17" s="1"/>
  <c r="F285" i="17"/>
  <c r="F303" i="17" s="1"/>
  <c r="F284" i="17"/>
  <c r="F302" i="17" s="1"/>
  <c r="G275" i="17"/>
  <c r="G280" i="17" s="1"/>
  <c r="G238" i="17"/>
  <c r="G118" i="17"/>
  <c r="H361" i="17"/>
  <c r="H363" i="17" s="1"/>
  <c r="H505" i="17" s="1"/>
  <c r="H126" i="17"/>
  <c r="H127" i="17"/>
  <c r="H228" i="17" s="1"/>
  <c r="G480" i="17"/>
  <c r="F21" i="18"/>
  <c r="L75" i="15"/>
  <c r="K126" i="14"/>
  <c r="H75" i="15"/>
  <c r="E75" i="15"/>
  <c r="N75" i="15"/>
  <c r="H126" i="14"/>
  <c r="I75" i="15"/>
  <c r="J126" i="14"/>
  <c r="G75" i="15"/>
  <c r="Q126" i="14"/>
  <c r="E126" i="14"/>
  <c r="J75" i="15"/>
  <c r="O75" i="15"/>
  <c r="I126" i="14"/>
  <c r="T126" i="14"/>
  <c r="M75" i="15"/>
  <c r="Q75" i="15"/>
  <c r="T75" i="15"/>
  <c r="N116" i="14"/>
  <c r="N126" i="14"/>
  <c r="R116" i="14"/>
  <c r="R126" i="14"/>
  <c r="P116" i="14"/>
  <c r="P126" i="14"/>
  <c r="U116" i="14"/>
  <c r="U126" i="14"/>
  <c r="J116" i="14"/>
  <c r="F116" i="14"/>
  <c r="K116" i="14"/>
  <c r="Q116" i="14"/>
  <c r="O116" i="14"/>
  <c r="S116" i="14"/>
  <c r="G116" i="14"/>
  <c r="H83" i="4"/>
  <c r="J29" i="6"/>
  <c r="J32" i="6"/>
  <c r="U69" i="15"/>
  <c r="U72" i="15"/>
  <c r="L69" i="15"/>
  <c r="L72" i="15"/>
  <c r="K69" i="15"/>
  <c r="K72" i="15"/>
  <c r="F69" i="15"/>
  <c r="F72" i="15"/>
  <c r="S69" i="15"/>
  <c r="S72" i="15"/>
  <c r="H69" i="15"/>
  <c r="H72" i="15"/>
  <c r="N69" i="15"/>
  <c r="N72" i="15"/>
  <c r="I69" i="15"/>
  <c r="I72" i="15"/>
  <c r="R69" i="15"/>
  <c r="R72" i="15"/>
  <c r="G69" i="15"/>
  <c r="G72" i="15"/>
  <c r="J69" i="15"/>
  <c r="J72" i="15"/>
  <c r="O69" i="15"/>
  <c r="O72" i="15"/>
  <c r="P69" i="15"/>
  <c r="P72" i="15"/>
  <c r="E69" i="15"/>
  <c r="E72" i="15"/>
  <c r="M69" i="15"/>
  <c r="M72" i="15"/>
  <c r="Q69" i="15"/>
  <c r="Q72" i="15"/>
  <c r="T69" i="15"/>
  <c r="T72" i="15"/>
  <c r="G381" i="17"/>
  <c r="L106" i="14"/>
  <c r="L116" i="14"/>
  <c r="M106" i="14"/>
  <c r="M116" i="14"/>
  <c r="H106" i="14"/>
  <c r="H116" i="14"/>
  <c r="E106" i="14"/>
  <c r="E116" i="14"/>
  <c r="T106" i="14"/>
  <c r="T116" i="14"/>
  <c r="I106" i="14"/>
  <c r="I116" i="14"/>
  <c r="S106" i="14"/>
  <c r="N106" i="14"/>
  <c r="F106" i="14"/>
  <c r="R106" i="14"/>
  <c r="J106" i="14"/>
  <c r="U106" i="14"/>
  <c r="Q106" i="14"/>
  <c r="P106" i="14"/>
  <c r="K106" i="14"/>
  <c r="G106" i="14"/>
  <c r="O106" i="14"/>
  <c r="I379" i="17"/>
  <c r="E78" i="16"/>
  <c r="E88" i="16" s="1"/>
  <c r="G468" i="17"/>
  <c r="F493" i="17"/>
  <c r="F41" i="4" s="1"/>
  <c r="E79" i="16"/>
  <c r="E89" i="16" s="1"/>
  <c r="E75" i="16"/>
  <c r="E77" i="16"/>
  <c r="E87" i="16" s="1"/>
  <c r="I7" i="17"/>
  <c r="I85" i="17"/>
  <c r="I152" i="17"/>
  <c r="E76" i="16"/>
  <c r="E74" i="16"/>
  <c r="H106" i="16"/>
  <c r="H105" i="16"/>
  <c r="H107" i="16"/>
  <c r="H108" i="16" s="1"/>
  <c r="H104" i="16"/>
  <c r="H103" i="16"/>
  <c r="H102" i="16"/>
  <c r="H101" i="16"/>
  <c r="I73" i="16"/>
  <c r="I44" i="16"/>
  <c r="E363" i="17"/>
  <c r="E505" i="17" s="1"/>
  <c r="G103" i="17"/>
  <c r="G104" i="17"/>
  <c r="G84" i="17"/>
  <c r="G121" i="17"/>
  <c r="G177" i="17" s="1"/>
  <c r="F140" i="17"/>
  <c r="F76" i="16"/>
  <c r="F79" i="16"/>
  <c r="F89" i="16" s="1"/>
  <c r="G90" i="16"/>
  <c r="F244" i="17"/>
  <c r="F249" i="17"/>
  <c r="G117" i="17"/>
  <c r="G100" i="17"/>
  <c r="G63" i="16"/>
  <c r="G84" i="16"/>
  <c r="G85" i="16"/>
  <c r="G68" i="16"/>
  <c r="F78" i="16"/>
  <c r="F88" i="16" s="1"/>
  <c r="E262" i="17"/>
  <c r="E310" i="17" s="1"/>
  <c r="G62" i="16"/>
  <c r="G64" i="16"/>
  <c r="G58" i="16"/>
  <c r="G470" i="17"/>
  <c r="G120" i="17"/>
  <c r="G176" i="17" s="1"/>
  <c r="G122" i="17"/>
  <c r="G178" i="17" s="1"/>
  <c r="G398" i="17"/>
  <c r="G39" i="4" s="1"/>
  <c r="G471" i="17"/>
  <c r="F245" i="17"/>
  <c r="G466" i="17"/>
  <c r="G465" i="17"/>
  <c r="G119" i="17"/>
  <c r="G175" i="17" s="1"/>
  <c r="G105" i="17"/>
  <c r="G467" i="17"/>
  <c r="G472" i="17"/>
  <c r="G469" i="17"/>
  <c r="G89" i="17"/>
  <c r="G140" i="17" s="1"/>
  <c r="G102" i="17"/>
  <c r="F250" i="17"/>
  <c r="F257" i="17"/>
  <c r="F247" i="17"/>
  <c r="G306" i="17"/>
  <c r="G168" i="17"/>
  <c r="G231" i="17"/>
  <c r="H18" i="18"/>
  <c r="I17" i="18"/>
  <c r="G65" i="16"/>
  <c r="G60" i="16"/>
  <c r="F259" i="17"/>
  <c r="G167" i="17"/>
  <c r="G305" i="17"/>
  <c r="G230" i="17"/>
  <c r="G236" i="17"/>
  <c r="G240" i="17"/>
  <c r="G301" i="17"/>
  <c r="G164" i="17"/>
  <c r="G226" i="17"/>
  <c r="E266" i="17"/>
  <c r="E314" i="17" s="1"/>
  <c r="E265" i="17"/>
  <c r="E313" i="17" s="1"/>
  <c r="F256" i="17"/>
  <c r="G351" i="17"/>
  <c r="G59" i="16"/>
  <c r="I89" i="4"/>
  <c r="G350" i="17"/>
  <c r="G151" i="17"/>
  <c r="F253" i="17"/>
  <c r="F254" i="17"/>
  <c r="F75" i="16"/>
  <c r="K368" i="17"/>
  <c r="J374" i="17"/>
  <c r="J369" i="17"/>
  <c r="K33" i="4"/>
  <c r="K44" i="4"/>
  <c r="G61" i="16"/>
  <c r="G93" i="16"/>
  <c r="G67" i="16"/>
  <c r="J85" i="4"/>
  <c r="K70" i="4"/>
  <c r="G116" i="17"/>
  <c r="G173" i="17" s="1"/>
  <c r="G27" i="18"/>
  <c r="G72" i="18" s="1"/>
  <c r="H26" i="18"/>
  <c r="F77" i="16"/>
  <c r="F87" i="16" s="1"/>
  <c r="G92" i="16"/>
  <c r="H486" i="17"/>
  <c r="H478" i="17"/>
  <c r="H485" i="17"/>
  <c r="H492" i="17"/>
  <c r="H491" i="17"/>
  <c r="H500" i="17"/>
  <c r="H490" i="17"/>
  <c r="H482" i="17"/>
  <c r="H489" i="17"/>
  <c r="H481" i="17"/>
  <c r="H487" i="17"/>
  <c r="H479" i="17"/>
  <c r="H473" i="17"/>
  <c r="H461" i="17"/>
  <c r="H457" i="17"/>
  <c r="H453" i="17"/>
  <c r="H449" i="17"/>
  <c r="H445" i="17"/>
  <c r="H431" i="17"/>
  <c r="H475" i="17"/>
  <c r="H460" i="17"/>
  <c r="H456" i="17"/>
  <c r="H452" i="17"/>
  <c r="H448" i="17"/>
  <c r="H483" i="17"/>
  <c r="H477" i="17"/>
  <c r="H459" i="17"/>
  <c r="H455" i="17"/>
  <c r="H451" i="17"/>
  <c r="H447" i="17"/>
  <c r="H443" i="17"/>
  <c r="H429" i="17"/>
  <c r="H458" i="17"/>
  <c r="H430" i="17"/>
  <c r="H450" i="17"/>
  <c r="H442" i="17"/>
  <c r="H440" i="17"/>
  <c r="H438" i="17"/>
  <c r="H436" i="17"/>
  <c r="H424" i="17"/>
  <c r="H441" i="17"/>
  <c r="H439" i="17"/>
  <c r="H437" i="17"/>
  <c r="H435" i="17"/>
  <c r="H432" i="17"/>
  <c r="H474" i="17"/>
  <c r="H446" i="17"/>
  <c r="H444" i="17"/>
  <c r="H476" i="17"/>
  <c r="H421" i="17"/>
  <c r="H417" i="17"/>
  <c r="H413" i="17"/>
  <c r="H454" i="17"/>
  <c r="H425" i="17"/>
  <c r="H422" i="17"/>
  <c r="H428" i="17"/>
  <c r="H420" i="17"/>
  <c r="H416" i="17"/>
  <c r="H412" i="17"/>
  <c r="H411" i="17"/>
  <c r="H410" i="17"/>
  <c r="H409" i="17"/>
  <c r="H408" i="17"/>
  <c r="H407" i="17"/>
  <c r="H406" i="17"/>
  <c r="H405" i="17"/>
  <c r="H488" i="17"/>
  <c r="H462" i="17"/>
  <c r="H426" i="17"/>
  <c r="H423" i="17"/>
  <c r="H397" i="17"/>
  <c r="H396" i="17"/>
  <c r="H427" i="17"/>
  <c r="H418" i="17"/>
  <c r="H414" i="17"/>
  <c r="H37" i="4"/>
  <c r="H415" i="17"/>
  <c r="H419" i="17"/>
  <c r="H484" i="17"/>
  <c r="G101" i="17"/>
  <c r="G241" i="17"/>
  <c r="G274" i="17"/>
  <c r="G279" i="17" s="1"/>
  <c r="G227" i="17"/>
  <c r="F52" i="18"/>
  <c r="F63" i="18"/>
  <c r="F43" i="18"/>
  <c r="F64" i="18"/>
  <c r="F44" i="18"/>
  <c r="I356" i="17"/>
  <c r="I360" i="17"/>
  <c r="I318" i="17"/>
  <c r="I324" i="17" s="1"/>
  <c r="I283" i="17"/>
  <c r="J378" i="17"/>
  <c r="J377" i="17" s="1"/>
  <c r="I349" i="17"/>
  <c r="I278" i="17"/>
  <c r="I252" i="17"/>
  <c r="I342" i="17"/>
  <c r="I291" i="17"/>
  <c r="I216" i="17"/>
  <c r="I309" i="17"/>
  <c r="I225" i="17"/>
  <c r="I199" i="17"/>
  <c r="I353" i="17"/>
  <c r="I273" i="17"/>
  <c r="I243" i="17"/>
  <c r="I300" i="17"/>
  <c r="I146" i="17"/>
  <c r="I135" i="17"/>
  <c r="I124" i="17"/>
  <c r="I83" i="17"/>
  <c r="I71" i="17"/>
  <c r="I172" i="17"/>
  <c r="I157" i="17"/>
  <c r="I142" i="17"/>
  <c r="I209" i="17"/>
  <c r="I163" i="17"/>
  <c r="I150" i="17"/>
  <c r="I99" i="17"/>
  <c r="I75" i="17"/>
  <c r="I12" i="17"/>
  <c r="I27" i="17" s="1"/>
  <c r="I44" i="17" s="1"/>
  <c r="I107" i="17"/>
  <c r="I95" i="17"/>
  <c r="J6" i="17"/>
  <c r="I234" i="17"/>
  <c r="I87" i="17"/>
  <c r="I80" i="17"/>
  <c r="I138" i="17"/>
  <c r="I115" i="17"/>
  <c r="I54" i="17"/>
  <c r="I91" i="17"/>
  <c r="I65" i="17"/>
  <c r="I190" i="17"/>
  <c r="E267" i="17"/>
  <c r="E315" i="17" s="1"/>
  <c r="H49" i="16"/>
  <c r="H61" i="16" s="1"/>
  <c r="H45" i="16"/>
  <c r="H90" i="16" s="1"/>
  <c r="H48" i="16"/>
  <c r="H93" i="16" s="1"/>
  <c r="H51" i="16"/>
  <c r="H50" i="16"/>
  <c r="H68" i="16" s="1"/>
  <c r="H46" i="16"/>
  <c r="H58" i="16" s="1"/>
  <c r="H47" i="16"/>
  <c r="H86" i="16" s="1"/>
  <c r="G307" i="17"/>
  <c r="G169" i="17"/>
  <c r="G232" i="17"/>
  <c r="G235" i="17"/>
  <c r="H125" i="17"/>
  <c r="H113" i="17"/>
  <c r="H112" i="17"/>
  <c r="H131" i="17"/>
  <c r="H111" i="17"/>
  <c r="H129" i="17"/>
  <c r="H109" i="17"/>
  <c r="H88" i="17"/>
  <c r="H139" i="17" s="1"/>
  <c r="H81" i="17"/>
  <c r="H110" i="17"/>
  <c r="H108" i="17"/>
  <c r="H128" i="17"/>
  <c r="H130" i="17"/>
  <c r="F74" i="16"/>
  <c r="F258" i="17"/>
  <c r="G276" i="17"/>
  <c r="G281" i="17" s="1"/>
  <c r="G166" i="17"/>
  <c r="G229" i="17"/>
  <c r="J43" i="16"/>
  <c r="I499" i="17"/>
  <c r="I434" i="17"/>
  <c r="I464" i="17"/>
  <c r="I404" i="17"/>
  <c r="I389" i="17"/>
  <c r="I395" i="17"/>
  <c r="I384" i="17"/>
  <c r="I387" i="17" s="1"/>
  <c r="J383" i="17"/>
  <c r="K27" i="6"/>
  <c r="G239" i="17"/>
  <c r="F248" i="17"/>
  <c r="E268" i="17"/>
  <c r="E316" i="17" s="1"/>
  <c r="G174" i="17" l="1"/>
  <c r="J28" i="6"/>
  <c r="J33" i="6"/>
  <c r="J35" i="6"/>
  <c r="J31" i="6"/>
  <c r="J34" i="6"/>
  <c r="H255" i="17"/>
  <c r="H246" i="17"/>
  <c r="F264" i="17"/>
  <c r="H165" i="17"/>
  <c r="G21" i="18"/>
  <c r="G286" i="17"/>
  <c r="G304" i="17" s="1"/>
  <c r="G285" i="17"/>
  <c r="G303" i="17" s="1"/>
  <c r="G284" i="17"/>
  <c r="G302" i="17" s="1"/>
  <c r="H275" i="17"/>
  <c r="H280" i="17" s="1"/>
  <c r="H238" i="17"/>
  <c r="H118" i="17"/>
  <c r="I361" i="17"/>
  <c r="I363" i="17" s="1"/>
  <c r="I505" i="17" s="1"/>
  <c r="I127" i="17"/>
  <c r="I228" i="17" s="1"/>
  <c r="I126" i="17"/>
  <c r="K30" i="6"/>
  <c r="H480" i="17"/>
  <c r="R93" i="14"/>
  <c r="R21" i="14" s="1"/>
  <c r="R22" i="14" s="1"/>
  <c r="N80" i="14"/>
  <c r="P93" i="14"/>
  <c r="P21" i="14" s="1"/>
  <c r="P22" i="14" s="1"/>
  <c r="Q93" i="14"/>
  <c r="Q21" i="14" s="1"/>
  <c r="Q22" i="14" s="1"/>
  <c r="U93" i="14"/>
  <c r="U20" i="14" s="1"/>
  <c r="J93" i="14"/>
  <c r="J21" i="14" s="1"/>
  <c r="J22" i="14" s="1"/>
  <c r="K80" i="14"/>
  <c r="F93" i="14"/>
  <c r="F21" i="14" s="1"/>
  <c r="F22" i="14" s="1"/>
  <c r="F385" i="17" s="1"/>
  <c r="S93" i="14"/>
  <c r="S20" i="14" s="1"/>
  <c r="O80" i="14"/>
  <c r="G93" i="14"/>
  <c r="G21" i="14" s="1"/>
  <c r="G22" i="14" s="1"/>
  <c r="G385" i="17" s="1"/>
  <c r="K32" i="6"/>
  <c r="K34" i="6"/>
  <c r="K29" i="6"/>
  <c r="K28" i="6"/>
  <c r="K31" i="6"/>
  <c r="K33" i="6"/>
  <c r="K35" i="6"/>
  <c r="M93" i="14"/>
  <c r="M21" i="14" s="1"/>
  <c r="M22" i="14" s="1"/>
  <c r="T93" i="14"/>
  <c r="T20" i="14" s="1"/>
  <c r="H93" i="14"/>
  <c r="H21" i="14" s="1"/>
  <c r="H22" i="14" s="1"/>
  <c r="L80" i="14"/>
  <c r="E93" i="14"/>
  <c r="E21" i="14" s="1"/>
  <c r="E22" i="14" s="1"/>
  <c r="E80" i="14"/>
  <c r="H80" i="14"/>
  <c r="J80" i="14"/>
  <c r="L93" i="14"/>
  <c r="L21" i="14" s="1"/>
  <c r="L22" i="14" s="1"/>
  <c r="N93" i="14"/>
  <c r="N21" i="14" s="1"/>
  <c r="N22" i="14" s="1"/>
  <c r="S80" i="14"/>
  <c r="R80" i="14"/>
  <c r="F80" i="14"/>
  <c r="M80" i="14"/>
  <c r="I63" i="15"/>
  <c r="P63" i="15"/>
  <c r="N63" i="15"/>
  <c r="L63" i="15"/>
  <c r="E63" i="15"/>
  <c r="S63" i="15"/>
  <c r="O63" i="15"/>
  <c r="H63" i="15"/>
  <c r="T63" i="15"/>
  <c r="T10" i="15" s="1"/>
  <c r="F63" i="15"/>
  <c r="M63" i="15"/>
  <c r="R63" i="15"/>
  <c r="K63" i="15"/>
  <c r="Q63" i="15"/>
  <c r="J63" i="15"/>
  <c r="G63" i="15"/>
  <c r="U63" i="15"/>
  <c r="U10" i="15" s="1"/>
  <c r="U80" i="14"/>
  <c r="T80" i="14"/>
  <c r="H381" i="17"/>
  <c r="Q80" i="14"/>
  <c r="I93" i="14"/>
  <c r="P80" i="14"/>
  <c r="I80" i="14"/>
  <c r="G80" i="14"/>
  <c r="K93" i="14"/>
  <c r="O93" i="14"/>
  <c r="O39" i="16" s="1"/>
  <c r="J379" i="17"/>
  <c r="G493" i="17"/>
  <c r="G41" i="4" s="1"/>
  <c r="E100" i="16"/>
  <c r="I103" i="16"/>
  <c r="I102" i="16"/>
  <c r="I106" i="16"/>
  <c r="I105" i="16"/>
  <c r="I101" i="16"/>
  <c r="I107" i="16"/>
  <c r="I108" i="16" s="1"/>
  <c r="I104" i="16"/>
  <c r="I83" i="4"/>
  <c r="J7" i="17"/>
  <c r="J152" i="17"/>
  <c r="J85" i="17"/>
  <c r="J73" i="16"/>
  <c r="J44" i="16"/>
  <c r="J83" i="4" s="1"/>
  <c r="G245" i="17"/>
  <c r="H398" i="17"/>
  <c r="H39" i="4" s="1"/>
  <c r="F100" i="16"/>
  <c r="H63" i="16"/>
  <c r="H91" i="16"/>
  <c r="H85" i="16"/>
  <c r="H471" i="17"/>
  <c r="H122" i="17"/>
  <c r="H178" i="17" s="1"/>
  <c r="H57" i="16"/>
  <c r="H67" i="16"/>
  <c r="H136" i="17"/>
  <c r="H151" i="17" s="1"/>
  <c r="H65" i="16"/>
  <c r="H94" i="16"/>
  <c r="H119" i="17"/>
  <c r="H175" i="17" s="1"/>
  <c r="G79" i="16"/>
  <c r="G89" i="16" s="1"/>
  <c r="H92" i="16"/>
  <c r="G256" i="17"/>
  <c r="H66" i="16"/>
  <c r="H102" i="17"/>
  <c r="G258" i="17"/>
  <c r="G257" i="17"/>
  <c r="H472" i="17"/>
  <c r="H470" i="17"/>
  <c r="G259" i="17"/>
  <c r="H465" i="17"/>
  <c r="F268" i="17"/>
  <c r="F316" i="17" s="1"/>
  <c r="H117" i="17"/>
  <c r="H104" i="17"/>
  <c r="G253" i="17"/>
  <c r="H467" i="17"/>
  <c r="H469" i="17"/>
  <c r="H466" i="17"/>
  <c r="H468" i="17"/>
  <c r="I485" i="17"/>
  <c r="I477" i="17"/>
  <c r="I492" i="17"/>
  <c r="I484" i="17"/>
  <c r="I491" i="17"/>
  <c r="I500" i="17"/>
  <c r="I490" i="17"/>
  <c r="I489" i="17"/>
  <c r="I481" i="17"/>
  <c r="I488" i="17"/>
  <c r="I474" i="17"/>
  <c r="I476" i="17"/>
  <c r="I486" i="17"/>
  <c r="I482" i="17"/>
  <c r="I478" i="17"/>
  <c r="I462" i="17"/>
  <c r="I458" i="17"/>
  <c r="I455" i="17"/>
  <c r="I450" i="17"/>
  <c r="I442" i="17"/>
  <c r="I440" i="17"/>
  <c r="I438" i="17"/>
  <c r="I436" i="17"/>
  <c r="I424" i="17"/>
  <c r="I487" i="17"/>
  <c r="I479" i="17"/>
  <c r="I445" i="17"/>
  <c r="I457" i="17"/>
  <c r="I452" i="17"/>
  <c r="I447" i="17"/>
  <c r="I473" i="17"/>
  <c r="I461" i="17"/>
  <c r="I456" i="17"/>
  <c r="I451" i="17"/>
  <c r="I446" i="17"/>
  <c r="I444" i="17"/>
  <c r="I429" i="17"/>
  <c r="I475" i="17"/>
  <c r="I460" i="17"/>
  <c r="I454" i="17"/>
  <c r="I443" i="17"/>
  <c r="I439" i="17"/>
  <c r="I435" i="17"/>
  <c r="I425" i="17"/>
  <c r="I422" i="17"/>
  <c r="I483" i="17"/>
  <c r="I430" i="17"/>
  <c r="I428" i="17"/>
  <c r="I420" i="17"/>
  <c r="I416" i="17"/>
  <c r="I412" i="17"/>
  <c r="I411" i="17"/>
  <c r="I410" i="17"/>
  <c r="I409" i="17"/>
  <c r="I408" i="17"/>
  <c r="I407" i="17"/>
  <c r="I406" i="17"/>
  <c r="I405" i="17"/>
  <c r="I448" i="17"/>
  <c r="I431" i="17"/>
  <c r="I426" i="17"/>
  <c r="I423" i="17"/>
  <c r="I397" i="17"/>
  <c r="I396" i="17"/>
  <c r="I419" i="17"/>
  <c r="I415" i="17"/>
  <c r="I459" i="17"/>
  <c r="I453" i="17"/>
  <c r="I418" i="17"/>
  <c r="I414" i="17"/>
  <c r="I413" i="17"/>
  <c r="I441" i="17"/>
  <c r="I437" i="17"/>
  <c r="I37" i="4"/>
  <c r="I432" i="17"/>
  <c r="I421" i="17"/>
  <c r="I449" i="17"/>
  <c r="I427" i="17"/>
  <c r="I417" i="17"/>
  <c r="G77" i="16"/>
  <c r="G87" i="16" s="1"/>
  <c r="I48" i="16"/>
  <c r="I93" i="16" s="1"/>
  <c r="I50" i="16"/>
  <c r="I68" i="16" s="1"/>
  <c r="I46" i="16"/>
  <c r="I91" i="16" s="1"/>
  <c r="I45" i="16"/>
  <c r="I90" i="16" s="1"/>
  <c r="I49" i="16"/>
  <c r="I67" i="16" s="1"/>
  <c r="I47" i="16"/>
  <c r="I86" i="16" s="1"/>
  <c r="I51" i="16"/>
  <c r="H235" i="17"/>
  <c r="G78" i="16"/>
  <c r="G88" i="16" s="1"/>
  <c r="F263" i="17"/>
  <c r="F311" i="17" s="1"/>
  <c r="G76" i="16"/>
  <c r="F265" i="17"/>
  <c r="F313" i="17" s="1"/>
  <c r="H116" i="17"/>
  <c r="H173" i="17" s="1"/>
  <c r="G75" i="16"/>
  <c r="F267" i="17"/>
  <c r="F315" i="17" s="1"/>
  <c r="G250" i="17"/>
  <c r="H27" i="18"/>
  <c r="H72" i="18" s="1"/>
  <c r="I26" i="18"/>
  <c r="L33" i="4"/>
  <c r="L44" i="4"/>
  <c r="G74" i="16"/>
  <c r="G249" i="17"/>
  <c r="G247" i="17"/>
  <c r="H306" i="17"/>
  <c r="H168" i="17"/>
  <c r="H231" i="17"/>
  <c r="H103" i="17"/>
  <c r="H239" i="17"/>
  <c r="H84" i="16"/>
  <c r="H60" i="16"/>
  <c r="H62" i="16"/>
  <c r="H59" i="16"/>
  <c r="K378" i="17"/>
  <c r="K377" i="17" s="1"/>
  <c r="J349" i="17"/>
  <c r="J278" i="17"/>
  <c r="J252" i="17"/>
  <c r="J360" i="17"/>
  <c r="J353" i="17"/>
  <c r="J300" i="17"/>
  <c r="J273" i="17"/>
  <c r="J216" i="17"/>
  <c r="J190" i="17"/>
  <c r="J342" i="17"/>
  <c r="J309" i="17"/>
  <c r="J225" i="17"/>
  <c r="J356" i="17"/>
  <c r="J291" i="17"/>
  <c r="J234" i="17"/>
  <c r="J209" i="17"/>
  <c r="J283" i="17"/>
  <c r="J172" i="17"/>
  <c r="J157" i="17"/>
  <c r="J243" i="17"/>
  <c r="J142" i="17"/>
  <c r="J199" i="17"/>
  <c r="J138" i="17"/>
  <c r="J107" i="17"/>
  <c r="J87" i="17"/>
  <c r="J95" i="17"/>
  <c r="K6" i="17"/>
  <c r="J135" i="17"/>
  <c r="J150" i="17"/>
  <c r="J99" i="17"/>
  <c r="J75" i="17"/>
  <c r="J115" i="17"/>
  <c r="J83" i="17"/>
  <c r="J163" i="17"/>
  <c r="J71" i="17"/>
  <c r="J124" i="17"/>
  <c r="J80" i="17"/>
  <c r="J54" i="17"/>
  <c r="J318" i="17"/>
  <c r="J324" i="17" s="1"/>
  <c r="J146" i="17"/>
  <c r="J91" i="17"/>
  <c r="J65" i="17"/>
  <c r="J12" i="17"/>
  <c r="J27" i="17" s="1"/>
  <c r="J44" i="17" s="1"/>
  <c r="G63" i="18"/>
  <c r="G43" i="18"/>
  <c r="G52" i="18"/>
  <c r="G64" i="18"/>
  <c r="G44" i="18"/>
  <c r="H84" i="17"/>
  <c r="G254" i="17"/>
  <c r="H240" i="17"/>
  <c r="L27" i="6"/>
  <c r="L30" i="6" s="1"/>
  <c r="H105" i="17"/>
  <c r="H274" i="17"/>
  <c r="H279" i="17" s="1"/>
  <c r="H227" i="17"/>
  <c r="H89" i="17"/>
  <c r="H121" i="17"/>
  <c r="H177" i="17" s="1"/>
  <c r="H241" i="17"/>
  <c r="I113" i="17"/>
  <c r="I112" i="17"/>
  <c r="I131" i="17"/>
  <c r="I111" i="17"/>
  <c r="I130" i="17"/>
  <c r="I110" i="17"/>
  <c r="I128" i="17"/>
  <c r="I108" i="17"/>
  <c r="I88" i="17"/>
  <c r="I139" i="17" s="1"/>
  <c r="I81" i="17"/>
  <c r="I125" i="17"/>
  <c r="I129" i="17"/>
  <c r="I109" i="17"/>
  <c r="F262" i="17"/>
  <c r="F310" i="17" s="1"/>
  <c r="G248" i="17"/>
  <c r="J17" i="18"/>
  <c r="I18" i="18"/>
  <c r="J499" i="17"/>
  <c r="J434" i="17"/>
  <c r="J464" i="17"/>
  <c r="J404" i="17"/>
  <c r="J395" i="17"/>
  <c r="J389" i="17"/>
  <c r="J384" i="17"/>
  <c r="K383" i="17"/>
  <c r="K43" i="16"/>
  <c r="H305" i="17"/>
  <c r="H167" i="17"/>
  <c r="H230" i="17"/>
  <c r="F266" i="17"/>
  <c r="F314" i="17" s="1"/>
  <c r="H101" i="17"/>
  <c r="H100" i="17"/>
  <c r="H307" i="17"/>
  <c r="H169" i="17"/>
  <c r="H232" i="17"/>
  <c r="H64" i="16"/>
  <c r="K85" i="4"/>
  <c r="L70" i="4"/>
  <c r="G244" i="17"/>
  <c r="H95" i="16"/>
  <c r="H276" i="17"/>
  <c r="H281" i="17" s="1"/>
  <c r="H166" i="17"/>
  <c r="H229" i="17"/>
  <c r="H120" i="17"/>
  <c r="H176" i="17" s="1"/>
  <c r="H236" i="17"/>
  <c r="H301" i="17"/>
  <c r="H164" i="17"/>
  <c r="H226" i="17"/>
  <c r="J89" i="4"/>
  <c r="K374" i="17"/>
  <c r="K369" i="17"/>
  <c r="L368" i="17"/>
  <c r="H21" i="18" l="1"/>
  <c r="H174" i="17"/>
  <c r="I165" i="17"/>
  <c r="I246" i="17"/>
  <c r="I255" i="17"/>
  <c r="G264" i="17"/>
  <c r="S21" i="14"/>
  <c r="S22" i="14" s="1"/>
  <c r="I275" i="17"/>
  <c r="I280" i="17" s="1"/>
  <c r="H286" i="17"/>
  <c r="H304" i="17" s="1"/>
  <c r="H285" i="17"/>
  <c r="H303" i="17" s="1"/>
  <c r="H284" i="17"/>
  <c r="H302" i="17" s="1"/>
  <c r="I118" i="17"/>
  <c r="I238" i="17"/>
  <c r="J127" i="17"/>
  <c r="J228" i="17" s="1"/>
  <c r="J126" i="17"/>
  <c r="I480" i="17"/>
  <c r="I21" i="18"/>
  <c r="R20" i="14"/>
  <c r="R39" i="16"/>
  <c r="P20" i="14"/>
  <c r="G20" i="14"/>
  <c r="G92" i="17" s="1"/>
  <c r="G93" i="17" s="1"/>
  <c r="T39" i="16"/>
  <c r="P39" i="16"/>
  <c r="J39" i="16"/>
  <c r="J20" i="14"/>
  <c r="J92" i="17" s="1"/>
  <c r="Q20" i="14"/>
  <c r="Q39" i="16"/>
  <c r="F39" i="16"/>
  <c r="F52" i="16" s="1"/>
  <c r="F20" i="14"/>
  <c r="F92" i="17" s="1"/>
  <c r="F93" i="17" s="1"/>
  <c r="G39" i="16"/>
  <c r="G52" i="16" s="1"/>
  <c r="G96" i="17" s="1"/>
  <c r="M39" i="16"/>
  <c r="S39" i="16"/>
  <c r="J361" i="17"/>
  <c r="J363" i="17" s="1"/>
  <c r="J505" i="17" s="1"/>
  <c r="L29" i="6"/>
  <c r="L28" i="6"/>
  <c r="L31" i="6"/>
  <c r="L32" i="6"/>
  <c r="L33" i="6"/>
  <c r="L34" i="6"/>
  <c r="L35" i="6"/>
  <c r="H385" i="17"/>
  <c r="E20" i="14"/>
  <c r="E92" i="17" s="1"/>
  <c r="E93" i="17" s="1"/>
  <c r="E39" i="16"/>
  <c r="M20" i="14"/>
  <c r="L39" i="16"/>
  <c r="H20" i="14"/>
  <c r="H92" i="17" s="1"/>
  <c r="H93" i="17" s="1"/>
  <c r="H39" i="16"/>
  <c r="H52" i="16" s="1"/>
  <c r="E118" i="16"/>
  <c r="N20" i="14"/>
  <c r="L20" i="14"/>
  <c r="N39" i="16"/>
  <c r="H10" i="15"/>
  <c r="H11" i="15"/>
  <c r="H12" i="15" s="1"/>
  <c r="O10" i="15"/>
  <c r="O11" i="15"/>
  <c r="O12" i="15" s="1"/>
  <c r="G10" i="15"/>
  <c r="G11" i="15"/>
  <c r="G12" i="15" s="1"/>
  <c r="L10" i="15"/>
  <c r="L11" i="15"/>
  <c r="L12" i="15" s="1"/>
  <c r="J10" i="15"/>
  <c r="J11" i="15"/>
  <c r="J12" i="15" s="1"/>
  <c r="N10" i="15"/>
  <c r="N11" i="15"/>
  <c r="N12" i="15" s="1"/>
  <c r="Q10" i="15"/>
  <c r="Q11" i="15"/>
  <c r="Q12" i="15" s="1"/>
  <c r="P10" i="15"/>
  <c r="P11" i="15"/>
  <c r="P12" i="15" s="1"/>
  <c r="K10" i="15"/>
  <c r="K11" i="15"/>
  <c r="K12" i="15" s="1"/>
  <c r="I10" i="15"/>
  <c r="I11" i="15"/>
  <c r="I12" i="15" s="1"/>
  <c r="S10" i="15"/>
  <c r="S11" i="15"/>
  <c r="S12" i="15" s="1"/>
  <c r="E10" i="15"/>
  <c r="E11" i="15"/>
  <c r="E12" i="15" s="1"/>
  <c r="E380" i="17" s="1"/>
  <c r="R10" i="15"/>
  <c r="R11" i="15"/>
  <c r="R12" i="15" s="1"/>
  <c r="M10" i="15"/>
  <c r="M11" i="15"/>
  <c r="M12" i="15" s="1"/>
  <c r="F10" i="15"/>
  <c r="F11" i="15"/>
  <c r="F12" i="15" s="1"/>
  <c r="I381" i="17"/>
  <c r="I21" i="14"/>
  <c r="I20" i="14"/>
  <c r="I92" i="17" s="1"/>
  <c r="I93" i="17" s="1"/>
  <c r="I39" i="16"/>
  <c r="O21" i="14"/>
  <c r="O22" i="14" s="1"/>
  <c r="O20" i="14"/>
  <c r="K21" i="14"/>
  <c r="K22" i="14" s="1"/>
  <c r="K20" i="14"/>
  <c r="K39" i="16"/>
  <c r="K379" i="17"/>
  <c r="J381" i="17" s="1"/>
  <c r="I470" i="17"/>
  <c r="E385" i="17"/>
  <c r="H493" i="17"/>
  <c r="H41" i="4" s="1"/>
  <c r="J105" i="16"/>
  <c r="J104" i="16"/>
  <c r="J101" i="16"/>
  <c r="J103" i="16"/>
  <c r="J102" i="16"/>
  <c r="J107" i="16"/>
  <c r="J108" i="16" s="1"/>
  <c r="J106" i="16"/>
  <c r="K73" i="16"/>
  <c r="K44" i="16"/>
  <c r="K83" i="4" s="1"/>
  <c r="K7" i="17"/>
  <c r="K85" i="17"/>
  <c r="K152" i="17"/>
  <c r="I467" i="17"/>
  <c r="H351" i="17"/>
  <c r="H350" i="17"/>
  <c r="H140" i="17"/>
  <c r="I95" i="16"/>
  <c r="I62" i="16"/>
  <c r="I100" i="17"/>
  <c r="G100" i="16"/>
  <c r="I58" i="16"/>
  <c r="I472" i="17"/>
  <c r="I63" i="16"/>
  <c r="H258" i="17"/>
  <c r="H79" i="16"/>
  <c r="H89" i="16" s="1"/>
  <c r="H78" i="16"/>
  <c r="H88" i="16" s="1"/>
  <c r="I101" i="17"/>
  <c r="I119" i="17"/>
  <c r="I175" i="17" s="1"/>
  <c r="I59" i="16"/>
  <c r="I120" i="17"/>
  <c r="I176" i="17" s="1"/>
  <c r="I102" i="17"/>
  <c r="H247" i="17"/>
  <c r="I465" i="17"/>
  <c r="H248" i="17"/>
  <c r="I116" i="17"/>
  <c r="I173" i="17" s="1"/>
  <c r="H244" i="17"/>
  <c r="I471" i="17"/>
  <c r="I398" i="17"/>
  <c r="I39" i="4" s="1"/>
  <c r="I136" i="17"/>
  <c r="I351" i="17" s="1"/>
  <c r="I122" i="17"/>
  <c r="I178" i="17" s="1"/>
  <c r="I105" i="17"/>
  <c r="I466" i="17"/>
  <c r="I117" i="17"/>
  <c r="I174" i="17" s="1"/>
  <c r="I468" i="17"/>
  <c r="H259" i="17"/>
  <c r="H254" i="17"/>
  <c r="I469" i="17"/>
  <c r="G262" i="17"/>
  <c r="G310" i="17" s="1"/>
  <c r="G265" i="17"/>
  <c r="G313" i="17" s="1"/>
  <c r="G266" i="17"/>
  <c r="G314" i="17" s="1"/>
  <c r="G267" i="17"/>
  <c r="G315" i="17" s="1"/>
  <c r="J500" i="17"/>
  <c r="J492" i="17"/>
  <c r="J484" i="17"/>
  <c r="J476" i="17"/>
  <c r="J491" i="17"/>
  <c r="J483" i="17"/>
  <c r="J490" i="17"/>
  <c r="J489" i="17"/>
  <c r="J488" i="17"/>
  <c r="J487" i="17"/>
  <c r="J479" i="17"/>
  <c r="J475" i="17"/>
  <c r="J460" i="17"/>
  <c r="J456" i="17"/>
  <c r="J452" i="17"/>
  <c r="J448" i="17"/>
  <c r="J444" i="17"/>
  <c r="J430" i="17"/>
  <c r="J485" i="17"/>
  <c r="J459" i="17"/>
  <c r="J455" i="17"/>
  <c r="J451" i="17"/>
  <c r="J447" i="17"/>
  <c r="J481" i="17"/>
  <c r="J478" i="17"/>
  <c r="J462" i="17"/>
  <c r="J458" i="17"/>
  <c r="J454" i="17"/>
  <c r="J450" i="17"/>
  <c r="J446" i="17"/>
  <c r="J442" i="17"/>
  <c r="J441" i="17"/>
  <c r="J440" i="17"/>
  <c r="J439" i="17"/>
  <c r="J438" i="17"/>
  <c r="J437" i="17"/>
  <c r="J436" i="17"/>
  <c r="J435" i="17"/>
  <c r="J432" i="17"/>
  <c r="J428" i="17"/>
  <c r="J445" i="17"/>
  <c r="J457" i="17"/>
  <c r="J431" i="17"/>
  <c r="J427" i="17"/>
  <c r="J423" i="17"/>
  <c r="J443" i="17"/>
  <c r="J474" i="17"/>
  <c r="J453" i="17"/>
  <c r="J473" i="17"/>
  <c r="J420" i="17"/>
  <c r="J416" i="17"/>
  <c r="J412" i="17"/>
  <c r="J411" i="17"/>
  <c r="J410" i="17"/>
  <c r="J409" i="17"/>
  <c r="J408" i="17"/>
  <c r="J407" i="17"/>
  <c r="J406" i="17"/>
  <c r="J405" i="17"/>
  <c r="J429" i="17"/>
  <c r="J426" i="17"/>
  <c r="J397" i="17"/>
  <c r="J396" i="17"/>
  <c r="J385" i="17"/>
  <c r="J482" i="17"/>
  <c r="J419" i="17"/>
  <c r="J415" i="17"/>
  <c r="J477" i="17"/>
  <c r="J449" i="17"/>
  <c r="J424" i="17"/>
  <c r="J414" i="17"/>
  <c r="J461" i="17"/>
  <c r="J421" i="17"/>
  <c r="J422" i="17"/>
  <c r="J417" i="17"/>
  <c r="J418" i="17"/>
  <c r="J413" i="17"/>
  <c r="J486" i="17"/>
  <c r="J425" i="17"/>
  <c r="K464" i="17"/>
  <c r="K395" i="17"/>
  <c r="K389" i="17"/>
  <c r="K434" i="17"/>
  <c r="K404" i="17"/>
  <c r="K384" i="17"/>
  <c r="K499" i="17"/>
  <c r="L383" i="17"/>
  <c r="I306" i="17"/>
  <c r="I168" i="17"/>
  <c r="I231" i="17"/>
  <c r="I240" i="17"/>
  <c r="H76" i="16"/>
  <c r="H249" i="17"/>
  <c r="H253" i="17"/>
  <c r="I64" i="16"/>
  <c r="H75" i="16"/>
  <c r="J18" i="18"/>
  <c r="K17" i="18"/>
  <c r="G263" i="17"/>
  <c r="G311" i="17" s="1"/>
  <c r="K89" i="4"/>
  <c r="J48" i="16"/>
  <c r="J93" i="16" s="1"/>
  <c r="J47" i="16"/>
  <c r="J59" i="16" s="1"/>
  <c r="J51" i="16"/>
  <c r="J49" i="16"/>
  <c r="J67" i="16" s="1"/>
  <c r="J45" i="16"/>
  <c r="J57" i="16" s="1"/>
  <c r="J46" i="16"/>
  <c r="J58" i="16" s="1"/>
  <c r="J50" i="16"/>
  <c r="J68" i="16" s="1"/>
  <c r="I121" i="17"/>
  <c r="I177" i="17" s="1"/>
  <c r="I84" i="17"/>
  <c r="I94" i="16"/>
  <c r="I84" i="16"/>
  <c r="I57" i="16"/>
  <c r="I66" i="16"/>
  <c r="M368" i="17"/>
  <c r="L374" i="17"/>
  <c r="L369" i="17"/>
  <c r="H250" i="17"/>
  <c r="I89" i="17"/>
  <c r="I301" i="17"/>
  <c r="I164" i="17"/>
  <c r="I226" i="17"/>
  <c r="I276" i="17"/>
  <c r="I281" i="17" s="1"/>
  <c r="I166" i="17"/>
  <c r="I229" i="17"/>
  <c r="I307" i="17"/>
  <c r="I169" i="17"/>
  <c r="I232" i="17"/>
  <c r="I241" i="17"/>
  <c r="I27" i="18"/>
  <c r="I72" i="18" s="1"/>
  <c r="J26" i="18"/>
  <c r="I61" i="16"/>
  <c r="I65" i="16"/>
  <c r="L43" i="16"/>
  <c r="I274" i="17"/>
  <c r="I279" i="17" s="1"/>
  <c r="I227" i="17"/>
  <c r="I239" i="17"/>
  <c r="H245" i="17"/>
  <c r="M27" i="6"/>
  <c r="H74" i="16"/>
  <c r="H63" i="18"/>
  <c r="H43" i="18"/>
  <c r="H52" i="18"/>
  <c r="H64" i="18"/>
  <c r="H44" i="18"/>
  <c r="H256" i="17"/>
  <c r="I92" i="16"/>
  <c r="I85" i="16"/>
  <c r="M70" i="4"/>
  <c r="L85" i="4"/>
  <c r="M44" i="4"/>
  <c r="M33" i="4"/>
  <c r="I305" i="17"/>
  <c r="I167" i="17"/>
  <c r="I230" i="17"/>
  <c r="K353" i="17"/>
  <c r="K356" i="17"/>
  <c r="L378" i="17"/>
  <c r="L377" i="17" s="1"/>
  <c r="K349" i="17"/>
  <c r="K278" i="17"/>
  <c r="K252" i="17"/>
  <c r="K360" i="17"/>
  <c r="K342" i="17"/>
  <c r="K291" i="17"/>
  <c r="K309" i="17"/>
  <c r="K216" i="17"/>
  <c r="K225" i="17"/>
  <c r="K199" i="17"/>
  <c r="K234" i="17"/>
  <c r="K209" i="17"/>
  <c r="K243" i="17"/>
  <c r="K318" i="17"/>
  <c r="K324" i="17" s="1"/>
  <c r="K172" i="17"/>
  <c r="K157" i="17"/>
  <c r="K142" i="17"/>
  <c r="K91" i="17"/>
  <c r="K80" i="17"/>
  <c r="K65" i="17"/>
  <c r="K190" i="17"/>
  <c r="K163" i="17"/>
  <c r="K150" i="17"/>
  <c r="K273" i="17"/>
  <c r="K115" i="17"/>
  <c r="K135" i="17"/>
  <c r="K107" i="17"/>
  <c r="K300" i="17"/>
  <c r="K99" i="17"/>
  <c r="K75" i="17"/>
  <c r="K283" i="17"/>
  <c r="K83" i="17"/>
  <c r="K138" i="17"/>
  <c r="K146" i="17"/>
  <c r="K54" i="17"/>
  <c r="K87" i="17"/>
  <c r="K71" i="17"/>
  <c r="L6" i="17"/>
  <c r="K95" i="17"/>
  <c r="K12" i="17"/>
  <c r="K27" i="17" s="1"/>
  <c r="K44" i="17" s="1"/>
  <c r="K124" i="17"/>
  <c r="H257" i="17"/>
  <c r="I60" i="16"/>
  <c r="I235" i="17"/>
  <c r="H77" i="16"/>
  <c r="H87" i="16" s="1"/>
  <c r="I236" i="17"/>
  <c r="I104" i="17"/>
  <c r="I103" i="17"/>
  <c r="J112" i="17"/>
  <c r="J131" i="17"/>
  <c r="J111" i="17"/>
  <c r="J81" i="17"/>
  <c r="J84" i="17" s="1"/>
  <c r="J130" i="17"/>
  <c r="J110" i="17"/>
  <c r="J129" i="17"/>
  <c r="J109" i="17"/>
  <c r="J125" i="17"/>
  <c r="J88" i="17"/>
  <c r="J113" i="17"/>
  <c r="J128" i="17"/>
  <c r="J108" i="17"/>
  <c r="G268" i="17"/>
  <c r="G316" i="17" s="1"/>
  <c r="J165" i="17" l="1"/>
  <c r="J255" i="17"/>
  <c r="J246" i="17"/>
  <c r="H264" i="17"/>
  <c r="J275" i="17"/>
  <c r="J280" i="17" s="1"/>
  <c r="I285" i="17"/>
  <c r="I303" i="17" s="1"/>
  <c r="I284" i="17"/>
  <c r="I302" i="17" s="1"/>
  <c r="I286" i="17"/>
  <c r="I304" i="17" s="1"/>
  <c r="J238" i="17"/>
  <c r="K361" i="17"/>
  <c r="K363" i="17" s="1"/>
  <c r="K505" i="17" s="1"/>
  <c r="K126" i="17"/>
  <c r="K127" i="17"/>
  <c r="K228" i="17" s="1"/>
  <c r="J118" i="17"/>
  <c r="J52" i="16"/>
  <c r="J96" i="17" s="1"/>
  <c r="J480" i="17"/>
  <c r="M30" i="6"/>
  <c r="G143" i="17"/>
  <c r="G144" i="17" s="1"/>
  <c r="J21" i="18"/>
  <c r="F143" i="17"/>
  <c r="F147" i="17" s="1"/>
  <c r="F319" i="17" s="1"/>
  <c r="M35" i="6"/>
  <c r="M34" i="6"/>
  <c r="M29" i="6"/>
  <c r="M28" i="6"/>
  <c r="M31" i="6"/>
  <c r="M32" i="6"/>
  <c r="M33" i="6"/>
  <c r="E143" i="17"/>
  <c r="E144" i="17" s="1"/>
  <c r="E52" i="16"/>
  <c r="I52" i="16"/>
  <c r="H143" i="17"/>
  <c r="H144" i="17" s="1"/>
  <c r="K380" i="17"/>
  <c r="K375" i="17"/>
  <c r="K386" i="17" s="1"/>
  <c r="E375" i="17"/>
  <c r="E386" i="17" s="1"/>
  <c r="G109" i="16"/>
  <c r="G158" i="17"/>
  <c r="G97" i="17"/>
  <c r="G390" i="17" s="1"/>
  <c r="G370" i="17"/>
  <c r="G320" i="17"/>
  <c r="H96" i="17"/>
  <c r="J380" i="17"/>
  <c r="J375" i="17"/>
  <c r="G380" i="17"/>
  <c r="G375" i="17"/>
  <c r="F380" i="17"/>
  <c r="F375" i="17"/>
  <c r="F386" i="17" s="1"/>
  <c r="H380" i="17"/>
  <c r="H375" i="17"/>
  <c r="F96" i="17"/>
  <c r="F109" i="16"/>
  <c r="F45" i="4" s="1"/>
  <c r="D30" i="4"/>
  <c r="I22" i="14"/>
  <c r="E117" i="16"/>
  <c r="E119" i="16" s="1"/>
  <c r="D23" i="4" s="1"/>
  <c r="L379" i="17"/>
  <c r="L380" i="17" s="1"/>
  <c r="I140" i="17"/>
  <c r="I493" i="17"/>
  <c r="I41" i="4" s="1"/>
  <c r="L73" i="16"/>
  <c r="L44" i="16"/>
  <c r="L83" i="4" s="1"/>
  <c r="L7" i="17"/>
  <c r="L152" i="17"/>
  <c r="L85" i="17"/>
  <c r="K105" i="16"/>
  <c r="K104" i="16"/>
  <c r="K106" i="16"/>
  <c r="K103" i="16"/>
  <c r="K102" i="16"/>
  <c r="K101" i="16"/>
  <c r="K107" i="16"/>
  <c r="K108" i="16" s="1"/>
  <c r="J136" i="17"/>
  <c r="J151" i="17" s="1"/>
  <c r="H100" i="16"/>
  <c r="H109" i="16" s="1"/>
  <c r="J60" i="16"/>
  <c r="J470" i="17"/>
  <c r="I253" i="17"/>
  <c r="I151" i="17"/>
  <c r="I143" i="17"/>
  <c r="J92" i="16"/>
  <c r="I76" i="16"/>
  <c r="I350" i="17"/>
  <c r="J469" i="17"/>
  <c r="J91" i="16"/>
  <c r="I248" i="17"/>
  <c r="J471" i="17"/>
  <c r="J94" i="16"/>
  <c r="J468" i="17"/>
  <c r="I254" i="17"/>
  <c r="J465" i="17"/>
  <c r="J93" i="17"/>
  <c r="J86" i="16"/>
  <c r="J466" i="17"/>
  <c r="I79" i="16"/>
  <c r="I89" i="16" s="1"/>
  <c r="J66" i="16"/>
  <c r="J65" i="16"/>
  <c r="J61" i="16"/>
  <c r="J62" i="16"/>
  <c r="J104" i="17"/>
  <c r="J120" i="17"/>
  <c r="J176" i="17" s="1"/>
  <c r="J89" i="17"/>
  <c r="J100" i="17"/>
  <c r="J122" i="17"/>
  <c r="J178" i="17" s="1"/>
  <c r="J467" i="17"/>
  <c r="J101" i="17"/>
  <c r="I247" i="17"/>
  <c r="J398" i="17"/>
  <c r="J39" i="4" s="1"/>
  <c r="I258" i="17"/>
  <c r="J472" i="17"/>
  <c r="I250" i="17"/>
  <c r="J139" i="17"/>
  <c r="J274" i="17"/>
  <c r="J279" i="17" s="1"/>
  <c r="J227" i="17"/>
  <c r="J306" i="17"/>
  <c r="J168" i="17"/>
  <c r="J231" i="17"/>
  <c r="H266" i="17"/>
  <c r="H314" i="17" s="1"/>
  <c r="I257" i="17"/>
  <c r="L499" i="17"/>
  <c r="L434" i="17"/>
  <c r="L395" i="17"/>
  <c r="L404" i="17"/>
  <c r="L389" i="17"/>
  <c r="L464" i="17"/>
  <c r="M383" i="17"/>
  <c r="L384" i="17"/>
  <c r="I75" i="16"/>
  <c r="L89" i="4"/>
  <c r="N70" i="4"/>
  <c r="M85" i="4"/>
  <c r="J85" i="16"/>
  <c r="J119" i="17"/>
  <c r="J175" i="17" s="1"/>
  <c r="I245" i="17"/>
  <c r="I78" i="16"/>
  <c r="I88" i="16" s="1"/>
  <c r="I244" i="17"/>
  <c r="M374" i="17"/>
  <c r="M369" i="17"/>
  <c r="N368" i="17"/>
  <c r="J241" i="17"/>
  <c r="M378" i="17"/>
  <c r="M377" i="17" s="1"/>
  <c r="L349" i="17"/>
  <c r="L278" i="17"/>
  <c r="L252" i="17"/>
  <c r="L360" i="17"/>
  <c r="L342" i="17"/>
  <c r="L291" i="17"/>
  <c r="L356" i="17"/>
  <c r="L300" i="17"/>
  <c r="L273" i="17"/>
  <c r="L318" i="17"/>
  <c r="L324" i="17" s="1"/>
  <c r="L283" i="17"/>
  <c r="L225" i="17"/>
  <c r="L199" i="17"/>
  <c r="L309" i="17"/>
  <c r="L234" i="17"/>
  <c r="L209" i="17"/>
  <c r="L243" i="17"/>
  <c r="L216" i="17"/>
  <c r="L172" i="17"/>
  <c r="L142" i="17"/>
  <c r="L190" i="17"/>
  <c r="L163" i="17"/>
  <c r="L150" i="17"/>
  <c r="L353" i="17"/>
  <c r="L138" i="17"/>
  <c r="L146" i="17"/>
  <c r="L135" i="17"/>
  <c r="L124" i="17"/>
  <c r="L95" i="17"/>
  <c r="L99" i="17"/>
  <c r="L75" i="17"/>
  <c r="L83" i="17"/>
  <c r="L115" i="17"/>
  <c r="L87" i="17"/>
  <c r="L80" i="17"/>
  <c r="L71" i="17"/>
  <c r="L91" i="17"/>
  <c r="L65" i="17"/>
  <c r="L12" i="17"/>
  <c r="L27" i="17" s="1"/>
  <c r="L44" i="17" s="1"/>
  <c r="L54" i="17"/>
  <c r="M6" i="17"/>
  <c r="L157" i="17"/>
  <c r="L107" i="17"/>
  <c r="J235" i="17"/>
  <c r="J305" i="17"/>
  <c r="J167" i="17"/>
  <c r="J230" i="17"/>
  <c r="J102" i="17"/>
  <c r="K131" i="17"/>
  <c r="K111" i="17"/>
  <c r="K130" i="17"/>
  <c r="K110" i="17"/>
  <c r="K129" i="17"/>
  <c r="K109" i="17"/>
  <c r="K128" i="17"/>
  <c r="K108" i="17"/>
  <c r="K125" i="17"/>
  <c r="K112" i="17"/>
  <c r="K113" i="17"/>
  <c r="K92" i="17"/>
  <c r="K88" i="17"/>
  <c r="K139" i="17" s="1"/>
  <c r="K81" i="17"/>
  <c r="K136" i="17" s="1"/>
  <c r="N27" i="6"/>
  <c r="N30" i="6" s="1"/>
  <c r="I259" i="17"/>
  <c r="J64" i="16"/>
  <c r="K491" i="17"/>
  <c r="K483" i="17"/>
  <c r="K475" i="17"/>
  <c r="K490" i="17"/>
  <c r="K482" i="17"/>
  <c r="K500" i="17"/>
  <c r="K489" i="17"/>
  <c r="K488" i="17"/>
  <c r="K487" i="17"/>
  <c r="K479" i="17"/>
  <c r="K486" i="17"/>
  <c r="K492" i="17"/>
  <c r="K484" i="17"/>
  <c r="K477" i="17"/>
  <c r="K473" i="17"/>
  <c r="K461" i="17"/>
  <c r="K457" i="17"/>
  <c r="K431" i="17"/>
  <c r="K427" i="17"/>
  <c r="K423" i="17"/>
  <c r="K452" i="17"/>
  <c r="K447" i="17"/>
  <c r="K443" i="17"/>
  <c r="K428" i="17"/>
  <c r="K454" i="17"/>
  <c r="K449" i="17"/>
  <c r="K460" i="17"/>
  <c r="K453" i="17"/>
  <c r="K485" i="17"/>
  <c r="K476" i="17"/>
  <c r="K459" i="17"/>
  <c r="K448" i="17"/>
  <c r="K430" i="17"/>
  <c r="K458" i="17"/>
  <c r="K456" i="17"/>
  <c r="K429" i="17"/>
  <c r="K426" i="17"/>
  <c r="K397" i="17"/>
  <c r="K396" i="17"/>
  <c r="K450" i="17"/>
  <c r="K440" i="17"/>
  <c r="K436" i="17"/>
  <c r="K419" i="17"/>
  <c r="K415" i="17"/>
  <c r="K478" i="17"/>
  <c r="K462" i="17"/>
  <c r="K446" i="17"/>
  <c r="K444" i="17"/>
  <c r="K441" i="17"/>
  <c r="K437" i="17"/>
  <c r="K432" i="17"/>
  <c r="K418" i="17"/>
  <c r="K414" i="17"/>
  <c r="K474" i="17"/>
  <c r="K451" i="17"/>
  <c r="K442" i="17"/>
  <c r="K438" i="17"/>
  <c r="K421" i="17"/>
  <c r="K417" i="17"/>
  <c r="K413" i="17"/>
  <c r="K481" i="17"/>
  <c r="K439" i="17"/>
  <c r="K412" i="17"/>
  <c r="K408" i="17"/>
  <c r="K420" i="17"/>
  <c r="K409" i="17"/>
  <c r="K405" i="17"/>
  <c r="K455" i="17"/>
  <c r="K445" i="17"/>
  <c r="K424" i="17"/>
  <c r="K425" i="17"/>
  <c r="K411" i="17"/>
  <c r="K407" i="17"/>
  <c r="K406" i="17"/>
  <c r="K410" i="17"/>
  <c r="K422" i="17"/>
  <c r="K435" i="17"/>
  <c r="K385" i="17"/>
  <c r="K416" i="17"/>
  <c r="J103" i="17"/>
  <c r="H268" i="17"/>
  <c r="H316" i="17" s="1"/>
  <c r="J27" i="18"/>
  <c r="J72" i="18" s="1"/>
  <c r="K26" i="18"/>
  <c r="H262" i="17"/>
  <c r="H310" i="17" s="1"/>
  <c r="H263" i="17"/>
  <c r="H311" i="17" s="1"/>
  <c r="J105" i="17"/>
  <c r="M43" i="16"/>
  <c r="I63" i="18"/>
  <c r="I43" i="18"/>
  <c r="I52" i="18"/>
  <c r="I64" i="18"/>
  <c r="I44" i="18"/>
  <c r="I74" i="16"/>
  <c r="J90" i="16"/>
  <c r="J63" i="16"/>
  <c r="I249" i="17"/>
  <c r="H267" i="17"/>
  <c r="H315" i="17" s="1"/>
  <c r="J240" i="17"/>
  <c r="L375" i="17"/>
  <c r="L386" i="17" s="1"/>
  <c r="K18" i="18"/>
  <c r="L17" i="18"/>
  <c r="J236" i="17"/>
  <c r="J301" i="17"/>
  <c r="J164" i="17"/>
  <c r="J226" i="17"/>
  <c r="J239" i="17"/>
  <c r="J117" i="17"/>
  <c r="J276" i="17"/>
  <c r="J281" i="17" s="1"/>
  <c r="J166" i="17"/>
  <c r="J229" i="17"/>
  <c r="J121" i="17"/>
  <c r="J177" i="17" s="1"/>
  <c r="J116" i="17"/>
  <c r="J173" i="17" s="1"/>
  <c r="J307" i="17"/>
  <c r="J169" i="17"/>
  <c r="J232" i="17"/>
  <c r="I77" i="16"/>
  <c r="I87" i="16" s="1"/>
  <c r="I256" i="17"/>
  <c r="N44" i="4"/>
  <c r="N33" i="4"/>
  <c r="H265" i="17"/>
  <c r="H313" i="17" s="1"/>
  <c r="K47" i="16"/>
  <c r="K92" i="16" s="1"/>
  <c r="K51" i="16"/>
  <c r="K52" i="16" s="1"/>
  <c r="K49" i="16"/>
  <c r="K67" i="16" s="1"/>
  <c r="K45" i="16"/>
  <c r="K57" i="16" s="1"/>
  <c r="K48" i="16"/>
  <c r="K66" i="16" s="1"/>
  <c r="K46" i="16"/>
  <c r="K85" i="16" s="1"/>
  <c r="K50" i="16"/>
  <c r="K95" i="16" s="1"/>
  <c r="J95" i="16"/>
  <c r="J84" i="16"/>
  <c r="J174" i="17" l="1"/>
  <c r="K255" i="17"/>
  <c r="K246" i="17"/>
  <c r="I264" i="17"/>
  <c r="K165" i="17"/>
  <c r="K275" i="17"/>
  <c r="K280" i="17" s="1"/>
  <c r="J286" i="17"/>
  <c r="J304" i="17" s="1"/>
  <c r="J285" i="17"/>
  <c r="J303" i="17" s="1"/>
  <c r="J284" i="17"/>
  <c r="J302" i="17" s="1"/>
  <c r="K238" i="17"/>
  <c r="K118" i="17"/>
  <c r="L361" i="17"/>
  <c r="L363" i="17" s="1"/>
  <c r="L505" i="17" s="1"/>
  <c r="L126" i="17"/>
  <c r="L127" i="17"/>
  <c r="L228" i="17" s="1"/>
  <c r="K480" i="17"/>
  <c r="H158" i="17"/>
  <c r="G147" i="17"/>
  <c r="G319" i="17" s="1"/>
  <c r="K21" i="18"/>
  <c r="F371" i="17"/>
  <c r="F501" i="17"/>
  <c r="F46" i="4" s="1"/>
  <c r="F144" i="17"/>
  <c r="F148" i="17"/>
  <c r="F391" i="17" s="1"/>
  <c r="N31" i="6"/>
  <c r="N35" i="6"/>
  <c r="N32" i="6"/>
  <c r="N33" i="6"/>
  <c r="N28" i="6"/>
  <c r="N34" i="6"/>
  <c r="N29" i="6"/>
  <c r="E96" i="17"/>
  <c r="E109" i="16"/>
  <c r="E72" i="17" s="1"/>
  <c r="E147" i="17"/>
  <c r="E319" i="17" s="1"/>
  <c r="H147" i="17"/>
  <c r="H501" i="17" s="1"/>
  <c r="H46" i="4" s="1"/>
  <c r="I96" i="17"/>
  <c r="G72" i="17"/>
  <c r="G159" i="17"/>
  <c r="K376" i="17"/>
  <c r="K35" i="4" s="1"/>
  <c r="G386" i="17"/>
  <c r="G376" i="17"/>
  <c r="G35" i="4" s="1"/>
  <c r="H370" i="17"/>
  <c r="H320" i="17"/>
  <c r="H97" i="17"/>
  <c r="H390" i="17" s="1"/>
  <c r="J386" i="17"/>
  <c r="J376" i="17"/>
  <c r="J35" i="4" s="1"/>
  <c r="F72" i="17"/>
  <c r="H386" i="17"/>
  <c r="H376" i="17"/>
  <c r="H35" i="4" s="1"/>
  <c r="F97" i="17"/>
  <c r="F370" i="17"/>
  <c r="F158" i="17"/>
  <c r="F320" i="17"/>
  <c r="I147" i="17"/>
  <c r="I319" i="17" s="1"/>
  <c r="K381" i="17"/>
  <c r="I380" i="17"/>
  <c r="I375" i="17"/>
  <c r="I385" i="17"/>
  <c r="L387" i="17" s="1"/>
  <c r="L37" i="4" s="1"/>
  <c r="M379" i="17"/>
  <c r="M380" i="17" s="1"/>
  <c r="J158" i="17"/>
  <c r="J143" i="17"/>
  <c r="J350" i="17"/>
  <c r="J351" i="17"/>
  <c r="G45" i="4"/>
  <c r="J493" i="17"/>
  <c r="J41" i="4" s="1"/>
  <c r="J370" i="17"/>
  <c r="J97" i="17"/>
  <c r="J159" i="17" s="1"/>
  <c r="J320" i="17"/>
  <c r="M7" i="17"/>
  <c r="M152" i="17"/>
  <c r="M85" i="17"/>
  <c r="M73" i="16"/>
  <c r="M44" i="16"/>
  <c r="M83" i="4" s="1"/>
  <c r="L107" i="16"/>
  <c r="L108" i="16" s="1"/>
  <c r="L101" i="16"/>
  <c r="L105" i="16"/>
  <c r="L102" i="16"/>
  <c r="L104" i="16"/>
  <c r="L103" i="16"/>
  <c r="L106" i="16"/>
  <c r="H72" i="17"/>
  <c r="I144" i="17"/>
  <c r="J254" i="17"/>
  <c r="K105" i="17"/>
  <c r="K472" i="17"/>
  <c r="K93" i="17"/>
  <c r="K143" i="17" s="1"/>
  <c r="J250" i="17"/>
  <c r="J140" i="17"/>
  <c r="J76" i="16"/>
  <c r="J258" i="17"/>
  <c r="K61" i="16"/>
  <c r="J79" i="16"/>
  <c r="J89" i="16" s="1"/>
  <c r="J247" i="17"/>
  <c r="K121" i="17"/>
  <c r="K177" i="17" s="1"/>
  <c r="K58" i="16"/>
  <c r="K94" i="16"/>
  <c r="K64" i="16"/>
  <c r="K91" i="16"/>
  <c r="K398" i="17"/>
  <c r="K39" i="4" s="1"/>
  <c r="K93" i="16"/>
  <c r="K116" i="17"/>
  <c r="K173" i="17" s="1"/>
  <c r="K60" i="16"/>
  <c r="K100" i="17"/>
  <c r="K62" i="16"/>
  <c r="K468" i="17"/>
  <c r="K471" i="17"/>
  <c r="K120" i="17"/>
  <c r="K176" i="17" s="1"/>
  <c r="I100" i="16"/>
  <c r="I109" i="16" s="1"/>
  <c r="K350" i="17"/>
  <c r="K351" i="17"/>
  <c r="K470" i="17"/>
  <c r="K102" i="17"/>
  <c r="L376" i="17"/>
  <c r="L35" i="4" s="1"/>
  <c r="K465" i="17"/>
  <c r="I265" i="17"/>
  <c r="I313" i="17" s="1"/>
  <c r="K467" i="17"/>
  <c r="K466" i="17"/>
  <c r="J257" i="17"/>
  <c r="J244" i="17"/>
  <c r="K469" i="17"/>
  <c r="K117" i="17"/>
  <c r="K151" i="17"/>
  <c r="J77" i="16"/>
  <c r="J87" i="16" s="1"/>
  <c r="J63" i="18"/>
  <c r="J43" i="18"/>
  <c r="J52" i="18"/>
  <c r="J64" i="18"/>
  <c r="J44" i="18"/>
  <c r="K240" i="17"/>
  <c r="K101" i="17"/>
  <c r="L130" i="17"/>
  <c r="L110" i="17"/>
  <c r="L129" i="17"/>
  <c r="L109" i="17"/>
  <c r="L128" i="17"/>
  <c r="L108" i="17"/>
  <c r="L113" i="17"/>
  <c r="L131" i="17"/>
  <c r="L92" i="17"/>
  <c r="L88" i="17"/>
  <c r="L139" i="17" s="1"/>
  <c r="L81" i="17"/>
  <c r="L125" i="17"/>
  <c r="L112" i="17"/>
  <c r="L111" i="17"/>
  <c r="J259" i="17"/>
  <c r="J74" i="16"/>
  <c r="L26" i="18"/>
  <c r="K27" i="18"/>
  <c r="K72" i="18" s="1"/>
  <c r="I266" i="17"/>
  <c r="I314" i="17" s="1"/>
  <c r="K89" i="17"/>
  <c r="K140" i="17" s="1"/>
  <c r="K276" i="17"/>
  <c r="K281" i="17" s="1"/>
  <c r="K166" i="17"/>
  <c r="K229" i="17"/>
  <c r="J249" i="17"/>
  <c r="K307" i="17"/>
  <c r="K169" i="17"/>
  <c r="K232" i="17"/>
  <c r="K63" i="16"/>
  <c r="K68" i="16"/>
  <c r="K84" i="16"/>
  <c r="L47" i="16"/>
  <c r="L92" i="16" s="1"/>
  <c r="L51" i="16"/>
  <c r="L52" i="16" s="1"/>
  <c r="L50" i="16"/>
  <c r="L62" i="16" s="1"/>
  <c r="L46" i="16"/>
  <c r="L91" i="16" s="1"/>
  <c r="L49" i="16"/>
  <c r="L67" i="16" s="1"/>
  <c r="L48" i="16"/>
  <c r="L66" i="16" s="1"/>
  <c r="L45" i="16"/>
  <c r="L57" i="16" s="1"/>
  <c r="O27" i="6"/>
  <c r="K96" i="17"/>
  <c r="J75" i="16"/>
  <c r="K274" i="17"/>
  <c r="K279" i="17" s="1"/>
  <c r="K227" i="17"/>
  <c r="I268" i="17"/>
  <c r="I316" i="17" s="1"/>
  <c r="N43" i="16"/>
  <c r="K84" i="17"/>
  <c r="K236" i="17"/>
  <c r="K168" i="17"/>
  <c r="K306" i="17"/>
  <c r="K231" i="17"/>
  <c r="J248" i="17"/>
  <c r="O368" i="17"/>
  <c r="N374" i="17"/>
  <c r="N369" i="17"/>
  <c r="K122" i="17"/>
  <c r="K178" i="17" s="1"/>
  <c r="K235" i="17"/>
  <c r="J253" i="17"/>
  <c r="K59" i="16"/>
  <c r="K86" i="16"/>
  <c r="K65" i="16"/>
  <c r="K90" i="16"/>
  <c r="J256" i="17"/>
  <c r="K103" i="17"/>
  <c r="K104" i="17"/>
  <c r="K301" i="17"/>
  <c r="K164" i="17"/>
  <c r="K226" i="17"/>
  <c r="K119" i="17"/>
  <c r="K175" i="17" s="1"/>
  <c r="K239" i="17"/>
  <c r="M353" i="17"/>
  <c r="M360" i="17"/>
  <c r="M342" i="17"/>
  <c r="M291" i="17"/>
  <c r="M356" i="17"/>
  <c r="M300" i="17"/>
  <c r="M273" i="17"/>
  <c r="M309" i="17"/>
  <c r="M234" i="17"/>
  <c r="M209" i="17"/>
  <c r="M278" i="17"/>
  <c r="M243" i="17"/>
  <c r="M252" i="17"/>
  <c r="M349" i="17"/>
  <c r="M283" i="17"/>
  <c r="M190" i="17"/>
  <c r="M163" i="17"/>
  <c r="M150" i="17"/>
  <c r="M99" i="17"/>
  <c r="M75" i="17"/>
  <c r="M199" i="17"/>
  <c r="M138" i="17"/>
  <c r="M225" i="17"/>
  <c r="M115" i="17"/>
  <c r="M318" i="17"/>
  <c r="M324" i="17" s="1"/>
  <c r="M83" i="17"/>
  <c r="M71" i="17"/>
  <c r="M142" i="17"/>
  <c r="N378" i="17"/>
  <c r="N377" i="17" s="1"/>
  <c r="M172" i="17"/>
  <c r="M87" i="17"/>
  <c r="M80" i="17"/>
  <c r="M216" i="17"/>
  <c r="M54" i="17"/>
  <c r="M124" i="17"/>
  <c r="N6" i="17"/>
  <c r="M146" i="17"/>
  <c r="M91" i="17"/>
  <c r="M65" i="17"/>
  <c r="M157" i="17"/>
  <c r="M107" i="17"/>
  <c r="M95" i="17"/>
  <c r="M135" i="17"/>
  <c r="M12" i="17"/>
  <c r="M27" i="17" s="1"/>
  <c r="M44" i="17" s="1"/>
  <c r="M375" i="17"/>
  <c r="M386" i="17" s="1"/>
  <c r="M89" i="4"/>
  <c r="J78" i="16"/>
  <c r="J88" i="16" s="1"/>
  <c r="I262" i="17"/>
  <c r="I310" i="17" s="1"/>
  <c r="I267" i="17"/>
  <c r="I315" i="17" s="1"/>
  <c r="I263" i="17"/>
  <c r="I311" i="17" s="1"/>
  <c r="M499" i="17"/>
  <c r="M464" i="17"/>
  <c r="M434" i="17"/>
  <c r="M404" i="17"/>
  <c r="N383" i="17"/>
  <c r="M389" i="17"/>
  <c r="M384" i="17"/>
  <c r="M395" i="17"/>
  <c r="O33" i="4"/>
  <c r="O44" i="4"/>
  <c r="L18" i="18"/>
  <c r="M17" i="18"/>
  <c r="K241" i="17"/>
  <c r="K305" i="17"/>
  <c r="K167" i="17"/>
  <c r="K230" i="17"/>
  <c r="N85" i="4"/>
  <c r="O70" i="4"/>
  <c r="L500" i="17"/>
  <c r="L490" i="17"/>
  <c r="L482" i="17"/>
  <c r="L474" i="17"/>
  <c r="L489" i="17"/>
  <c r="L481" i="17"/>
  <c r="L488" i="17"/>
  <c r="L487" i="17"/>
  <c r="L486" i="17"/>
  <c r="L485" i="17"/>
  <c r="L476" i="17"/>
  <c r="L459" i="17"/>
  <c r="L455" i="17"/>
  <c r="L451" i="17"/>
  <c r="L447" i="17"/>
  <c r="L443" i="17"/>
  <c r="L429" i="17"/>
  <c r="L483" i="17"/>
  <c r="L478" i="17"/>
  <c r="L462" i="17"/>
  <c r="L458" i="17"/>
  <c r="L454" i="17"/>
  <c r="L450" i="17"/>
  <c r="L446" i="17"/>
  <c r="L473" i="17"/>
  <c r="L461" i="17"/>
  <c r="L457" i="17"/>
  <c r="L453" i="17"/>
  <c r="L449" i="17"/>
  <c r="L445" i="17"/>
  <c r="L431" i="17"/>
  <c r="L491" i="17"/>
  <c r="L479" i="17"/>
  <c r="L452" i="17"/>
  <c r="L428" i="17"/>
  <c r="L426" i="17"/>
  <c r="L422" i="17"/>
  <c r="L484" i="17"/>
  <c r="L475" i="17"/>
  <c r="L448" i="17"/>
  <c r="L430" i="17"/>
  <c r="L492" i="17"/>
  <c r="L477" i="17"/>
  <c r="L442" i="17"/>
  <c r="L440" i="17"/>
  <c r="L438" i="17"/>
  <c r="L436" i="17"/>
  <c r="L419" i="17"/>
  <c r="L415" i="17"/>
  <c r="L460" i="17"/>
  <c r="L423" i="17"/>
  <c r="L444" i="17"/>
  <c r="L441" i="17"/>
  <c r="L437" i="17"/>
  <c r="L432" i="17"/>
  <c r="L418" i="17"/>
  <c r="L414" i="17"/>
  <c r="L427" i="17"/>
  <c r="L424" i="17"/>
  <c r="L425" i="17"/>
  <c r="L435" i="17"/>
  <c r="L413" i="17"/>
  <c r="L456" i="17"/>
  <c r="L421" i="17"/>
  <c r="L410" i="17"/>
  <c r="L439" i="17"/>
  <c r="L406" i="17"/>
  <c r="L420" i="17"/>
  <c r="L408" i="17"/>
  <c r="L397" i="17"/>
  <c r="L417" i="17"/>
  <c r="L385" i="17"/>
  <c r="L409" i="17"/>
  <c r="L407" i="17"/>
  <c r="L412" i="17"/>
  <c r="L411" i="17"/>
  <c r="L405" i="17"/>
  <c r="L396" i="17"/>
  <c r="L416" i="17"/>
  <c r="J245" i="17"/>
  <c r="K174" i="17" l="1"/>
  <c r="L246" i="17"/>
  <c r="L255" i="17"/>
  <c r="J264" i="17"/>
  <c r="L165" i="17"/>
  <c r="L275" i="17"/>
  <c r="L280" i="17" s="1"/>
  <c r="K286" i="17"/>
  <c r="K304" i="17" s="1"/>
  <c r="K284" i="17"/>
  <c r="K302" i="17" s="1"/>
  <c r="K285" i="17"/>
  <c r="K303" i="17" s="1"/>
  <c r="L238" i="17"/>
  <c r="L118" i="17"/>
  <c r="M126" i="17"/>
  <c r="M127" i="17"/>
  <c r="M228" i="17" s="1"/>
  <c r="O30" i="6"/>
  <c r="F84" i="4"/>
  <c r="E97" i="17"/>
  <c r="E390" i="17" s="1"/>
  <c r="H84" i="4"/>
  <c r="L480" i="17"/>
  <c r="G371" i="17"/>
  <c r="G372" i="17" s="1"/>
  <c r="G34" i="4" s="1"/>
  <c r="G148" i="17"/>
  <c r="G391" i="17" s="1"/>
  <c r="G392" i="17" s="1"/>
  <c r="G393" i="17" s="1"/>
  <c r="G38" i="4" s="1"/>
  <c r="G501" i="17"/>
  <c r="L21" i="18"/>
  <c r="F372" i="17"/>
  <c r="F34" i="4" s="1"/>
  <c r="F79" i="4"/>
  <c r="F93" i="4" s="1"/>
  <c r="M361" i="17"/>
  <c r="M363" i="17" s="1"/>
  <c r="M505" i="17" s="1"/>
  <c r="O31" i="6"/>
  <c r="O32" i="6"/>
  <c r="O33" i="6"/>
  <c r="O34" i="6"/>
  <c r="O35" i="6"/>
  <c r="O29" i="6"/>
  <c r="O28" i="6"/>
  <c r="E148" i="17"/>
  <c r="E391" i="17" s="1"/>
  <c r="E45" i="4"/>
  <c r="E158" i="17"/>
  <c r="E320" i="17"/>
  <c r="E370" i="17"/>
  <c r="H319" i="17"/>
  <c r="H148" i="17"/>
  <c r="H391" i="17" s="1"/>
  <c r="H392" i="17" s="1"/>
  <c r="H393" i="17" s="1"/>
  <c r="H38" i="4" s="1"/>
  <c r="E371" i="17"/>
  <c r="E501" i="17"/>
  <c r="E84" i="4" s="1"/>
  <c r="H371" i="17"/>
  <c r="H372" i="17" s="1"/>
  <c r="H34" i="4" s="1"/>
  <c r="I320" i="17"/>
  <c r="I370" i="17"/>
  <c r="I158" i="17"/>
  <c r="I97" i="17"/>
  <c r="H159" i="17"/>
  <c r="F390" i="17"/>
  <c r="F392" i="17" s="1"/>
  <c r="F393" i="17" s="1"/>
  <c r="F38" i="4" s="1"/>
  <c r="F159" i="17"/>
  <c r="I148" i="17"/>
  <c r="I391" i="17" s="1"/>
  <c r="I371" i="17"/>
  <c r="I501" i="17"/>
  <c r="I84" i="4" s="1"/>
  <c r="J147" i="17"/>
  <c r="J319" i="17" s="1"/>
  <c r="K144" i="17"/>
  <c r="L381" i="17"/>
  <c r="J387" i="17"/>
  <c r="J37" i="4" s="1"/>
  <c r="K387" i="17"/>
  <c r="K37" i="4" s="1"/>
  <c r="I386" i="17"/>
  <c r="I376" i="17"/>
  <c r="I35" i="4" s="1"/>
  <c r="N379" i="17"/>
  <c r="N380" i="17" s="1"/>
  <c r="J144" i="17"/>
  <c r="J390" i="17"/>
  <c r="M387" i="17"/>
  <c r="M37" i="4" s="1"/>
  <c r="K493" i="17"/>
  <c r="K41" i="4" s="1"/>
  <c r="H79" i="4"/>
  <c r="H93" i="4" s="1"/>
  <c r="H45" i="4"/>
  <c r="N73" i="16"/>
  <c r="N44" i="16"/>
  <c r="N83" i="4" s="1"/>
  <c r="N7" i="17"/>
  <c r="N85" i="17"/>
  <c r="N152" i="17"/>
  <c r="M107" i="16"/>
  <c r="M108" i="16" s="1"/>
  <c r="M103" i="16"/>
  <c r="M106" i="16"/>
  <c r="M105" i="16"/>
  <c r="M104" i="16"/>
  <c r="M102" i="16"/>
  <c r="M101" i="16"/>
  <c r="I72" i="17"/>
  <c r="L471" i="17"/>
  <c r="K248" i="17"/>
  <c r="K74" i="16"/>
  <c r="J266" i="17"/>
  <c r="J314" i="17" s="1"/>
  <c r="J100" i="16"/>
  <c r="J109" i="16" s="1"/>
  <c r="L58" i="16"/>
  <c r="L64" i="16"/>
  <c r="K249" i="17"/>
  <c r="L85" i="16"/>
  <c r="L68" i="16"/>
  <c r="L89" i="17"/>
  <c r="L94" i="16"/>
  <c r="K78" i="16"/>
  <c r="K88" i="16" s="1"/>
  <c r="K247" i="17"/>
  <c r="L120" i="17"/>
  <c r="L176" i="17" s="1"/>
  <c r="L61" i="16"/>
  <c r="L122" i="17"/>
  <c r="L178" i="17" s="1"/>
  <c r="K79" i="16"/>
  <c r="K89" i="16" s="1"/>
  <c r="L59" i="16"/>
  <c r="L105" i="17"/>
  <c r="L103" i="17"/>
  <c r="L470" i="17"/>
  <c r="K254" i="17"/>
  <c r="L116" i="17"/>
  <c r="L173" i="17" s="1"/>
  <c r="L465" i="17"/>
  <c r="L100" i="17"/>
  <c r="L469" i="17"/>
  <c r="K259" i="17"/>
  <c r="L84" i="17"/>
  <c r="L119" i="17"/>
  <c r="L175" i="17" s="1"/>
  <c r="L398" i="17"/>
  <c r="L39" i="4" s="1"/>
  <c r="L136" i="17"/>
  <c r="L351" i="17" s="1"/>
  <c r="L102" i="17"/>
  <c r="L93" i="17"/>
  <c r="L468" i="17"/>
  <c r="L466" i="17"/>
  <c r="K147" i="17"/>
  <c r="L472" i="17"/>
  <c r="L467" i="17"/>
  <c r="K244" i="17"/>
  <c r="O43" i="16"/>
  <c r="K63" i="18"/>
  <c r="K43" i="18"/>
  <c r="K52" i="18"/>
  <c r="K44" i="18"/>
  <c r="K64" i="18"/>
  <c r="O85" i="4"/>
  <c r="P70" i="4"/>
  <c r="K76" i="16"/>
  <c r="M51" i="16"/>
  <c r="M52" i="16" s="1"/>
  <c r="M50" i="16"/>
  <c r="M95" i="16" s="1"/>
  <c r="M46" i="16"/>
  <c r="M91" i="16" s="1"/>
  <c r="M48" i="16"/>
  <c r="M60" i="16" s="1"/>
  <c r="M47" i="16"/>
  <c r="M65" i="16" s="1"/>
  <c r="M49" i="16"/>
  <c r="M94" i="16" s="1"/>
  <c r="M45" i="16"/>
  <c r="M84" i="16" s="1"/>
  <c r="K245" i="17"/>
  <c r="L86" i="16"/>
  <c r="L60" i="16"/>
  <c r="L95" i="16"/>
  <c r="L84" i="16"/>
  <c r="K256" i="17"/>
  <c r="L27" i="18"/>
  <c r="L72" i="18" s="1"/>
  <c r="M26" i="18"/>
  <c r="L274" i="17"/>
  <c r="L279" i="17" s="1"/>
  <c r="L227" i="17"/>
  <c r="L306" i="17"/>
  <c r="L168" i="17"/>
  <c r="L231" i="17"/>
  <c r="L90" i="16"/>
  <c r="K75" i="16"/>
  <c r="L240" i="17"/>
  <c r="L236" i="17"/>
  <c r="J267" i="17"/>
  <c r="J315" i="17" s="1"/>
  <c r="O374" i="17"/>
  <c r="O369" i="17"/>
  <c r="P368" i="17"/>
  <c r="K370" i="17"/>
  <c r="K320" i="17"/>
  <c r="K97" i="17"/>
  <c r="K158" i="17"/>
  <c r="L63" i="16"/>
  <c r="J262" i="17"/>
  <c r="J310" i="17" s="1"/>
  <c r="J263" i="17"/>
  <c r="J311" i="17" s="1"/>
  <c r="L65" i="16"/>
  <c r="K250" i="17"/>
  <c r="L301" i="17"/>
  <c r="L164" i="17"/>
  <c r="L226" i="17"/>
  <c r="L307" i="17"/>
  <c r="L169" i="17"/>
  <c r="L232" i="17"/>
  <c r="L235" i="17"/>
  <c r="L239" i="17"/>
  <c r="N89" i="4"/>
  <c r="M489" i="17"/>
  <c r="M481" i="17"/>
  <c r="M473" i="17"/>
  <c r="M500" i="17"/>
  <c r="M488" i="17"/>
  <c r="M487" i="17"/>
  <c r="M486" i="17"/>
  <c r="M485" i="17"/>
  <c r="M492" i="17"/>
  <c r="M484" i="17"/>
  <c r="M477" i="17"/>
  <c r="M490" i="17"/>
  <c r="M482" i="17"/>
  <c r="M491" i="17"/>
  <c r="M479" i="17"/>
  <c r="M474" i="17"/>
  <c r="M460" i="17"/>
  <c r="M447" i="17"/>
  <c r="M443" i="17"/>
  <c r="M426" i="17"/>
  <c r="M422" i="17"/>
  <c r="M454" i="17"/>
  <c r="M449" i="17"/>
  <c r="M441" i="17"/>
  <c r="M439" i="17"/>
  <c r="M437" i="17"/>
  <c r="M435" i="17"/>
  <c r="M432" i="17"/>
  <c r="M462" i="17"/>
  <c r="M456" i="17"/>
  <c r="M444" i="17"/>
  <c r="M476" i="17"/>
  <c r="M459" i="17"/>
  <c r="M442" i="17"/>
  <c r="M440" i="17"/>
  <c r="M438" i="17"/>
  <c r="M436" i="17"/>
  <c r="M483" i="17"/>
  <c r="M478" i="17"/>
  <c r="M458" i="17"/>
  <c r="M455" i="17"/>
  <c r="M450" i="17"/>
  <c r="M445" i="17"/>
  <c r="M452" i="17"/>
  <c r="M430" i="17"/>
  <c r="M428" i="17"/>
  <c r="M423" i="17"/>
  <c r="M448" i="17"/>
  <c r="M446" i="17"/>
  <c r="M431" i="17"/>
  <c r="M418" i="17"/>
  <c r="M414" i="17"/>
  <c r="M475" i="17"/>
  <c r="M427" i="17"/>
  <c r="M424" i="17"/>
  <c r="M457" i="17"/>
  <c r="M421" i="17"/>
  <c r="M417" i="17"/>
  <c r="M413" i="17"/>
  <c r="M461" i="17"/>
  <c r="M420" i="17"/>
  <c r="M416" i="17"/>
  <c r="M412" i="17"/>
  <c r="M411" i="17"/>
  <c r="M410" i="17"/>
  <c r="M409" i="17"/>
  <c r="M408" i="17"/>
  <c r="M407" i="17"/>
  <c r="M406" i="17"/>
  <c r="M405" i="17"/>
  <c r="M419" i="17"/>
  <c r="M415" i="17"/>
  <c r="M453" i="17"/>
  <c r="M397" i="17"/>
  <c r="M385" i="17"/>
  <c r="M429" i="17"/>
  <c r="M425" i="17"/>
  <c r="M451" i="17"/>
  <c r="M396" i="17"/>
  <c r="N17" i="18"/>
  <c r="M18" i="18"/>
  <c r="N464" i="17"/>
  <c r="N499" i="17"/>
  <c r="N434" i="17"/>
  <c r="N395" i="17"/>
  <c r="N389" i="17"/>
  <c r="N384" i="17"/>
  <c r="N404" i="17"/>
  <c r="O383" i="17"/>
  <c r="K77" i="16"/>
  <c r="K87" i="16" s="1"/>
  <c r="K257" i="17"/>
  <c r="J265" i="17"/>
  <c r="J313" i="17" s="1"/>
  <c r="P27" i="6"/>
  <c r="P30" i="6" s="1"/>
  <c r="L93" i="16"/>
  <c r="L101" i="17"/>
  <c r="L121" i="17"/>
  <c r="L177" i="17" s="1"/>
  <c r="L117" i="17"/>
  <c r="L305" i="17"/>
  <c r="L167" i="17"/>
  <c r="L230" i="17"/>
  <c r="M376" i="17"/>
  <c r="M35" i="4" s="1"/>
  <c r="N342" i="17"/>
  <c r="N291" i="17"/>
  <c r="N356" i="17"/>
  <c r="N300" i="17"/>
  <c r="N273" i="17"/>
  <c r="N309" i="17"/>
  <c r="N353" i="17"/>
  <c r="N318" i="17"/>
  <c r="N324" i="17" s="1"/>
  <c r="N283" i="17"/>
  <c r="N278" i="17"/>
  <c r="N243" i="17"/>
  <c r="N360" i="17"/>
  <c r="N252" i="17"/>
  <c r="O378" i="17"/>
  <c r="O377" i="17" s="1"/>
  <c r="N216" i="17"/>
  <c r="N190" i="17"/>
  <c r="N163" i="17"/>
  <c r="N150" i="17"/>
  <c r="N349" i="17"/>
  <c r="N199" i="17"/>
  <c r="N138" i="17"/>
  <c r="N107" i="17"/>
  <c r="N87" i="17"/>
  <c r="N225" i="17"/>
  <c r="N115" i="17"/>
  <c r="N146" i="17"/>
  <c r="N135" i="17"/>
  <c r="N124" i="17"/>
  <c r="N157" i="17"/>
  <c r="N83" i="17"/>
  <c r="N234" i="17"/>
  <c r="N172" i="17"/>
  <c r="N80" i="17"/>
  <c r="N71" i="17"/>
  <c r="N54" i="17"/>
  <c r="N91" i="17"/>
  <c r="N65" i="17"/>
  <c r="N12" i="17"/>
  <c r="N27" i="17" s="1"/>
  <c r="N44" i="17" s="1"/>
  <c r="N95" i="17"/>
  <c r="N142" i="17"/>
  <c r="O6" i="17"/>
  <c r="N209" i="17"/>
  <c r="N99" i="17"/>
  <c r="N75" i="17"/>
  <c r="K253" i="17"/>
  <c r="J268" i="17"/>
  <c r="J316" i="17" s="1"/>
  <c r="L104" i="17"/>
  <c r="L276" i="17"/>
  <c r="L281" i="17" s="1"/>
  <c r="L166" i="17"/>
  <c r="L229" i="17"/>
  <c r="K258" i="17"/>
  <c r="P44" i="4"/>
  <c r="P33" i="4"/>
  <c r="M129" i="17"/>
  <c r="M128" i="17"/>
  <c r="M108" i="17"/>
  <c r="M88" i="17"/>
  <c r="M139" i="17" s="1"/>
  <c r="M125" i="17"/>
  <c r="M112" i="17"/>
  <c r="M113" i="17"/>
  <c r="M109" i="17"/>
  <c r="M111" i="17"/>
  <c r="M81" i="17"/>
  <c r="M131" i="17"/>
  <c r="M110" i="17"/>
  <c r="M130" i="17"/>
  <c r="M92" i="17"/>
  <c r="N375" i="17"/>
  <c r="N386" i="17" s="1"/>
  <c r="L96" i="17"/>
  <c r="L241" i="17"/>
  <c r="L174" i="17" l="1"/>
  <c r="M255" i="17"/>
  <c r="M246" i="17"/>
  <c r="K264" i="17"/>
  <c r="M165" i="17"/>
  <c r="M275" i="17"/>
  <c r="M280" i="17" s="1"/>
  <c r="L285" i="17"/>
  <c r="L303" i="17" s="1"/>
  <c r="L286" i="17"/>
  <c r="L304" i="17" s="1"/>
  <c r="L284" i="17"/>
  <c r="L302" i="17" s="1"/>
  <c r="M238" i="17"/>
  <c r="M118" i="17"/>
  <c r="N361" i="17"/>
  <c r="N363" i="17" s="1"/>
  <c r="N505" i="17" s="1"/>
  <c r="N126" i="17"/>
  <c r="N127" i="17"/>
  <c r="N228" i="17" s="1"/>
  <c r="E159" i="17"/>
  <c r="E392" i="17"/>
  <c r="E393" i="17" s="1"/>
  <c r="E38" i="4" s="1"/>
  <c r="G46" i="4"/>
  <c r="G84" i="4"/>
  <c r="M480" i="17"/>
  <c r="G79" i="4"/>
  <c r="G93" i="4" s="1"/>
  <c r="M21" i="18"/>
  <c r="P29" i="6"/>
  <c r="P28" i="6"/>
  <c r="P31" i="6"/>
  <c r="P32" i="6"/>
  <c r="P33" i="6"/>
  <c r="P34" i="6"/>
  <c r="P35" i="6"/>
  <c r="E79" i="4"/>
  <c r="E93" i="4" s="1"/>
  <c r="E372" i="17"/>
  <c r="E34" i="4" s="1"/>
  <c r="E46" i="4"/>
  <c r="I372" i="17"/>
  <c r="I34" i="4" s="1"/>
  <c r="I390" i="17"/>
  <c r="I392" i="17" s="1"/>
  <c r="I393" i="17" s="1"/>
  <c r="I38" i="4" s="1"/>
  <c r="I159" i="17"/>
  <c r="I46" i="4"/>
  <c r="J371" i="17"/>
  <c r="J372" i="17" s="1"/>
  <c r="J34" i="4" s="1"/>
  <c r="J501" i="17"/>
  <c r="J148" i="17"/>
  <c r="J391" i="17" s="1"/>
  <c r="J392" i="17" s="1"/>
  <c r="J393" i="17" s="1"/>
  <c r="J38" i="4" s="1"/>
  <c r="M381" i="17"/>
  <c r="O379" i="17"/>
  <c r="O380" i="17" s="1"/>
  <c r="N387" i="17"/>
  <c r="N37" i="4" s="1"/>
  <c r="L493" i="17"/>
  <c r="L41" i="4" s="1"/>
  <c r="I79" i="4"/>
  <c r="I93" i="4" s="1"/>
  <c r="I45" i="4"/>
  <c r="O73" i="16"/>
  <c r="O44" i="16"/>
  <c r="O83" i="4" s="1"/>
  <c r="N107" i="16"/>
  <c r="N108" i="16" s="1"/>
  <c r="N102" i="16"/>
  <c r="N106" i="16"/>
  <c r="N105" i="16"/>
  <c r="N104" i="16"/>
  <c r="N103" i="16"/>
  <c r="N101" i="16"/>
  <c r="O7" i="17"/>
  <c r="O85" i="17"/>
  <c r="O152" i="17"/>
  <c r="L259" i="17"/>
  <c r="M96" i="17"/>
  <c r="M471" i="17"/>
  <c r="M466" i="17"/>
  <c r="L140" i="17"/>
  <c r="J45" i="4"/>
  <c r="J72" i="17"/>
  <c r="M86" i="16"/>
  <c r="M472" i="17"/>
  <c r="L247" i="17"/>
  <c r="L143" i="17"/>
  <c r="K100" i="16"/>
  <c r="K109" i="16" s="1"/>
  <c r="L75" i="16"/>
  <c r="M62" i="16"/>
  <c r="M67" i="16"/>
  <c r="L244" i="17"/>
  <c r="M102" i="17"/>
  <c r="M68" i="16"/>
  <c r="L248" i="17"/>
  <c r="L76" i="16"/>
  <c r="M92" i="16"/>
  <c r="M470" i="17"/>
  <c r="M469" i="17"/>
  <c r="L249" i="17"/>
  <c r="L151" i="17"/>
  <c r="M398" i="17"/>
  <c r="M39" i="4" s="1"/>
  <c r="K266" i="17"/>
  <c r="K314" i="17" s="1"/>
  <c r="M468" i="17"/>
  <c r="L350" i="17"/>
  <c r="K148" i="17"/>
  <c r="K391" i="17" s="1"/>
  <c r="K501" i="17"/>
  <c r="K84" i="4" s="1"/>
  <c r="K371" i="17"/>
  <c r="K372" i="17" s="1"/>
  <c r="K34" i="4" s="1"/>
  <c r="K319" i="17"/>
  <c r="M100" i="17"/>
  <c r="K268" i="17"/>
  <c r="K316" i="17" s="1"/>
  <c r="L254" i="17"/>
  <c r="M465" i="17"/>
  <c r="M104" i="17"/>
  <c r="M467" i="17"/>
  <c r="O360" i="17"/>
  <c r="O356" i="17"/>
  <c r="O300" i="17"/>
  <c r="O273" i="17"/>
  <c r="O309" i="17"/>
  <c r="O353" i="17"/>
  <c r="O318" i="17"/>
  <c r="O324" i="17" s="1"/>
  <c r="O283" i="17"/>
  <c r="P378" i="17"/>
  <c r="P377" i="17" s="1"/>
  <c r="O349" i="17"/>
  <c r="O278" i="17"/>
  <c r="O252" i="17"/>
  <c r="O342" i="17"/>
  <c r="O172" i="17"/>
  <c r="O291" i="17"/>
  <c r="O225" i="17"/>
  <c r="O199" i="17"/>
  <c r="O190" i="17"/>
  <c r="O138" i="17"/>
  <c r="O243" i="17"/>
  <c r="O115" i="17"/>
  <c r="O146" i="17"/>
  <c r="O135" i="17"/>
  <c r="O124" i="17"/>
  <c r="O209" i="17"/>
  <c r="O234" i="17"/>
  <c r="O142" i="17"/>
  <c r="O91" i="17"/>
  <c r="O80" i="17"/>
  <c r="O65" i="17"/>
  <c r="O150" i="17"/>
  <c r="O87" i="17"/>
  <c r="O71" i="17"/>
  <c r="O54" i="17"/>
  <c r="O216" i="17"/>
  <c r="O12" i="17"/>
  <c r="O27" i="17" s="1"/>
  <c r="O44" i="17" s="1"/>
  <c r="P6" i="17"/>
  <c r="O157" i="17"/>
  <c r="O107" i="17"/>
  <c r="O163" i="17"/>
  <c r="O95" i="17"/>
  <c r="O99" i="17"/>
  <c r="O75" i="17"/>
  <c r="O83" i="17"/>
  <c r="M84" i="17"/>
  <c r="L370" i="17"/>
  <c r="L320" i="17"/>
  <c r="L158" i="17"/>
  <c r="L97" i="17"/>
  <c r="M239" i="17"/>
  <c r="M120" i="17"/>
  <c r="M176" i="17" s="1"/>
  <c r="M122" i="17"/>
  <c r="M178" i="17" s="1"/>
  <c r="M305" i="17"/>
  <c r="M167" i="17"/>
  <c r="M230" i="17"/>
  <c r="L250" i="17"/>
  <c r="M66" i="16"/>
  <c r="L78" i="16"/>
  <c r="L88" i="16" s="1"/>
  <c r="N26" i="18"/>
  <c r="M27" i="18"/>
  <c r="M72" i="18" s="1"/>
  <c r="M64" i="16"/>
  <c r="M59" i="16"/>
  <c r="L74" i="16"/>
  <c r="M274" i="17"/>
  <c r="M279" i="17" s="1"/>
  <c r="M227" i="17"/>
  <c r="M101" i="17"/>
  <c r="M235" i="17"/>
  <c r="O499" i="17"/>
  <c r="O464" i="17"/>
  <c r="O404" i="17"/>
  <c r="P383" i="17"/>
  <c r="O434" i="17"/>
  <c r="O395" i="17"/>
  <c r="O389" i="17"/>
  <c r="O384" i="17"/>
  <c r="M306" i="17"/>
  <c r="M168" i="17"/>
  <c r="M231" i="17"/>
  <c r="M117" i="17"/>
  <c r="M57" i="16"/>
  <c r="L79" i="16"/>
  <c r="L89" i="16" s="1"/>
  <c r="N376" i="17"/>
  <c r="N35" i="4" s="1"/>
  <c r="M121" i="17"/>
  <c r="M177" i="17" s="1"/>
  <c r="M241" i="17"/>
  <c r="M136" i="17"/>
  <c r="M276" i="17"/>
  <c r="M281" i="17" s="1"/>
  <c r="M166" i="17"/>
  <c r="M229" i="17"/>
  <c r="L256" i="17"/>
  <c r="Q27" i="6"/>
  <c r="Q30" i="6" s="1"/>
  <c r="N500" i="17"/>
  <c r="N488" i="17"/>
  <c r="N487" i="17"/>
  <c r="N486" i="17"/>
  <c r="N492" i="17"/>
  <c r="N484" i="17"/>
  <c r="N491" i="17"/>
  <c r="N483" i="17"/>
  <c r="N485" i="17"/>
  <c r="N478" i="17"/>
  <c r="N462" i="17"/>
  <c r="N458" i="17"/>
  <c r="N454" i="17"/>
  <c r="N450" i="17"/>
  <c r="N446" i="17"/>
  <c r="N442" i="17"/>
  <c r="N441" i="17"/>
  <c r="N440" i="17"/>
  <c r="N439" i="17"/>
  <c r="N438" i="17"/>
  <c r="N437" i="17"/>
  <c r="N436" i="17"/>
  <c r="N435" i="17"/>
  <c r="N432" i="17"/>
  <c r="N428" i="17"/>
  <c r="N481" i="17"/>
  <c r="N461" i="17"/>
  <c r="N457" i="17"/>
  <c r="N453" i="17"/>
  <c r="N449" i="17"/>
  <c r="N445" i="17"/>
  <c r="N479" i="17"/>
  <c r="N474" i="17"/>
  <c r="N460" i="17"/>
  <c r="N456" i="17"/>
  <c r="N452" i="17"/>
  <c r="N448" i="17"/>
  <c r="N444" i="17"/>
  <c r="N430" i="17"/>
  <c r="N475" i="17"/>
  <c r="N429" i="17"/>
  <c r="N425" i="17"/>
  <c r="N490" i="17"/>
  <c r="N482" i="17"/>
  <c r="N451" i="17"/>
  <c r="N477" i="17"/>
  <c r="N455" i="17"/>
  <c r="N431" i="17"/>
  <c r="N418" i="17"/>
  <c r="N414" i="17"/>
  <c r="N427" i="17"/>
  <c r="N424" i="17"/>
  <c r="N489" i="17"/>
  <c r="N421" i="17"/>
  <c r="N417" i="17"/>
  <c r="N413" i="17"/>
  <c r="N447" i="17"/>
  <c r="N422" i="17"/>
  <c r="N397" i="17"/>
  <c r="N396" i="17"/>
  <c r="N385" i="17"/>
  <c r="N473" i="17"/>
  <c r="N423" i="17"/>
  <c r="N420" i="17"/>
  <c r="N409" i="17"/>
  <c r="N405" i="17"/>
  <c r="N415" i="17"/>
  <c r="N410" i="17"/>
  <c r="N406" i="17"/>
  <c r="N416" i="17"/>
  <c r="N412" i="17"/>
  <c r="N408" i="17"/>
  <c r="N426" i="17"/>
  <c r="N407" i="17"/>
  <c r="N419" i="17"/>
  <c r="N443" i="17"/>
  <c r="N476" i="17"/>
  <c r="N459" i="17"/>
  <c r="N411" i="17"/>
  <c r="L257" i="17"/>
  <c r="K390" i="17"/>
  <c r="K159" i="17"/>
  <c r="L258" i="17"/>
  <c r="M63" i="16"/>
  <c r="M90" i="16"/>
  <c r="M61" i="16"/>
  <c r="M119" i="17"/>
  <c r="M175" i="17" s="1"/>
  <c r="M105" i="17"/>
  <c r="M93" i="17"/>
  <c r="Q44" i="4"/>
  <c r="Q33" i="4"/>
  <c r="N128" i="17"/>
  <c r="N125" i="17"/>
  <c r="N113" i="17"/>
  <c r="N131" i="17"/>
  <c r="N111" i="17"/>
  <c r="N92" i="17"/>
  <c r="N81" i="17"/>
  <c r="N84" i="17" s="1"/>
  <c r="N109" i="17"/>
  <c r="N110" i="17"/>
  <c r="N108" i="17"/>
  <c r="N130" i="17"/>
  <c r="N88" i="17"/>
  <c r="N112" i="17"/>
  <c r="N129" i="17"/>
  <c r="M85" i="16"/>
  <c r="N50" i="16"/>
  <c r="N68" i="16" s="1"/>
  <c r="N46" i="16"/>
  <c r="N91" i="16" s="1"/>
  <c r="N49" i="16"/>
  <c r="N94" i="16" s="1"/>
  <c r="N45" i="16"/>
  <c r="N84" i="16" s="1"/>
  <c r="N48" i="16"/>
  <c r="N93" i="16" s="1"/>
  <c r="N47" i="16"/>
  <c r="N65" i="16" s="1"/>
  <c r="N51" i="16"/>
  <c r="N52" i="16" s="1"/>
  <c r="L63" i="18"/>
  <c r="L43" i="18"/>
  <c r="L52" i="18"/>
  <c r="L44" i="18"/>
  <c r="L64" i="18"/>
  <c r="K263" i="17"/>
  <c r="K311" i="17" s="1"/>
  <c r="M236" i="17"/>
  <c r="M301" i="17"/>
  <c r="M164" i="17"/>
  <c r="M226" i="17"/>
  <c r="N18" i="18"/>
  <c r="O17" i="18"/>
  <c r="K265" i="17"/>
  <c r="K313" i="17" s="1"/>
  <c r="M89" i="17"/>
  <c r="M307" i="17"/>
  <c r="M169" i="17"/>
  <c r="M232" i="17"/>
  <c r="M103" i="17"/>
  <c r="M116" i="17"/>
  <c r="M173" i="17" s="1"/>
  <c r="K267" i="17"/>
  <c r="K315" i="17" s="1"/>
  <c r="K262" i="17"/>
  <c r="K310" i="17" s="1"/>
  <c r="L245" i="17"/>
  <c r="L77" i="16"/>
  <c r="L87" i="16" s="1"/>
  <c r="M58" i="16"/>
  <c r="Q70" i="4"/>
  <c r="P85" i="4"/>
  <c r="P43" i="16"/>
  <c r="L253" i="17"/>
  <c r="P374" i="17"/>
  <c r="P369" i="17"/>
  <c r="Q368" i="17"/>
  <c r="M93" i="16"/>
  <c r="O89" i="4"/>
  <c r="M240" i="17"/>
  <c r="O375" i="17"/>
  <c r="O386" i="17" s="1"/>
  <c r="M174" i="17" l="1"/>
  <c r="N255" i="17"/>
  <c r="N246" i="17"/>
  <c r="L264" i="17"/>
  <c r="N165" i="17"/>
  <c r="N275" i="17"/>
  <c r="N280" i="17" s="1"/>
  <c r="M286" i="17"/>
  <c r="M304" i="17" s="1"/>
  <c r="M285" i="17"/>
  <c r="M303" i="17" s="1"/>
  <c r="M284" i="17"/>
  <c r="M302" i="17" s="1"/>
  <c r="N238" i="17"/>
  <c r="O361" i="17"/>
  <c r="O363" i="17" s="1"/>
  <c r="O505" i="17" s="1"/>
  <c r="O126" i="17"/>
  <c r="O127" i="17"/>
  <c r="O228" i="17" s="1"/>
  <c r="N118" i="17"/>
  <c r="J79" i="4"/>
  <c r="J93" i="4" s="1"/>
  <c r="J84" i="4"/>
  <c r="N480" i="17"/>
  <c r="N21" i="18"/>
  <c r="Q29" i="6"/>
  <c r="Q28" i="6"/>
  <c r="Q31" i="6"/>
  <c r="Q32" i="6"/>
  <c r="Q33" i="6"/>
  <c r="Q34" i="6"/>
  <c r="Q35" i="6"/>
  <c r="J46" i="4"/>
  <c r="N381" i="17"/>
  <c r="P379" i="17"/>
  <c r="P380" i="17" s="1"/>
  <c r="M97" i="17"/>
  <c r="M390" i="17" s="1"/>
  <c r="M256" i="17"/>
  <c r="O387" i="17"/>
  <c r="O37" i="4" s="1"/>
  <c r="M320" i="17"/>
  <c r="M370" i="17"/>
  <c r="M158" i="17"/>
  <c r="K392" i="17"/>
  <c r="K393" i="17" s="1"/>
  <c r="K38" i="4" s="1"/>
  <c r="M493" i="17"/>
  <c r="M41" i="4" s="1"/>
  <c r="O104" i="16"/>
  <c r="O107" i="16"/>
  <c r="O108" i="16" s="1"/>
  <c r="O106" i="16"/>
  <c r="O105" i="16"/>
  <c r="O103" i="16"/>
  <c r="O102" i="16"/>
  <c r="O101" i="16"/>
  <c r="P73" i="16"/>
  <c r="P44" i="16"/>
  <c r="P83" i="4" s="1"/>
  <c r="P7" i="17"/>
  <c r="P152" i="17"/>
  <c r="P85" i="17"/>
  <c r="K45" i="4"/>
  <c r="M244" i="17"/>
  <c r="N121" i="17"/>
  <c r="N177" i="17" s="1"/>
  <c r="N104" i="17"/>
  <c r="N120" i="17"/>
  <c r="N176" i="17" s="1"/>
  <c r="N60" i="16"/>
  <c r="N122" i="17"/>
  <c r="N178" i="17" s="1"/>
  <c r="L100" i="16"/>
  <c r="L109" i="16" s="1"/>
  <c r="M250" i="17"/>
  <c r="M140" i="17"/>
  <c r="L147" i="17"/>
  <c r="L144" i="17"/>
  <c r="M257" i="17"/>
  <c r="N471" i="17"/>
  <c r="N66" i="16"/>
  <c r="N468" i="17"/>
  <c r="N67" i="16"/>
  <c r="N61" i="16"/>
  <c r="N100" i="17"/>
  <c r="N105" i="17"/>
  <c r="M79" i="16"/>
  <c r="M89" i="16" s="1"/>
  <c r="N64" i="16"/>
  <c r="N90" i="16"/>
  <c r="N95" i="16"/>
  <c r="N102" i="17"/>
  <c r="N62" i="16"/>
  <c r="N117" i="17"/>
  <c r="N57" i="16"/>
  <c r="N58" i="16"/>
  <c r="M77" i="16"/>
  <c r="M87" i="16" s="1"/>
  <c r="M74" i="16"/>
  <c r="N469" i="17"/>
  <c r="M258" i="17"/>
  <c r="N101" i="17"/>
  <c r="N89" i="17"/>
  <c r="N93" i="17"/>
  <c r="L263" i="17"/>
  <c r="L311" i="17" s="1"/>
  <c r="N103" i="17"/>
  <c r="N398" i="17"/>
  <c r="N39" i="4" s="1"/>
  <c r="N136" i="17"/>
  <c r="N472" i="17"/>
  <c r="N466" i="17"/>
  <c r="M245" i="17"/>
  <c r="N470" i="17"/>
  <c r="N467" i="17"/>
  <c r="K46" i="4"/>
  <c r="L262" i="17"/>
  <c r="L310" i="17" s="1"/>
  <c r="N465" i="17"/>
  <c r="N301" i="17"/>
  <c r="N164" i="17"/>
  <c r="N226" i="17"/>
  <c r="N27" i="18"/>
  <c r="N72" i="18" s="1"/>
  <c r="O26" i="18"/>
  <c r="O49" i="16"/>
  <c r="O61" i="16" s="1"/>
  <c r="O45" i="16"/>
  <c r="O63" i="16" s="1"/>
  <c r="O47" i="16"/>
  <c r="O59" i="16" s="1"/>
  <c r="O46" i="16"/>
  <c r="O85" i="16" s="1"/>
  <c r="O48" i="16"/>
  <c r="O60" i="16" s="1"/>
  <c r="O51" i="16"/>
  <c r="O52" i="16" s="1"/>
  <c r="O50" i="16"/>
  <c r="O68" i="16" s="1"/>
  <c r="N59" i="16"/>
  <c r="N96" i="17"/>
  <c r="R44" i="4"/>
  <c r="R33" i="4"/>
  <c r="L267" i="17"/>
  <c r="L315" i="17" s="1"/>
  <c r="O376" i="17"/>
  <c r="O35" i="4" s="1"/>
  <c r="N63" i="16"/>
  <c r="N86" i="16"/>
  <c r="M247" i="17"/>
  <c r="M63" i="18"/>
  <c r="M43" i="18"/>
  <c r="M52" i="18"/>
  <c r="M44" i="18"/>
  <c r="M64" i="18"/>
  <c r="Q85" i="4"/>
  <c r="R70" i="4"/>
  <c r="P499" i="17"/>
  <c r="P464" i="17"/>
  <c r="P404" i="17"/>
  <c r="P434" i="17"/>
  <c r="P395" i="17"/>
  <c r="P389" i="17"/>
  <c r="P384" i="17"/>
  <c r="Q383" i="17"/>
  <c r="M75" i="16"/>
  <c r="M254" i="17"/>
  <c r="N85" i="16"/>
  <c r="N305" i="17"/>
  <c r="N167" i="17"/>
  <c r="N230" i="17"/>
  <c r="N306" i="17"/>
  <c r="N168" i="17"/>
  <c r="N231" i="17"/>
  <c r="N236" i="17"/>
  <c r="N239" i="17"/>
  <c r="M78" i="16"/>
  <c r="M88" i="16" s="1"/>
  <c r="L266" i="17"/>
  <c r="L314" i="17" s="1"/>
  <c r="M351" i="17"/>
  <c r="M151" i="17"/>
  <c r="M143" i="17"/>
  <c r="M350" i="17"/>
  <c r="M249" i="17"/>
  <c r="L390" i="17"/>
  <c r="L159" i="17"/>
  <c r="N139" i="17"/>
  <c r="P17" i="18"/>
  <c r="O18" i="18"/>
  <c r="R27" i="6"/>
  <c r="M248" i="17"/>
  <c r="P309" i="17"/>
  <c r="P353" i="17"/>
  <c r="P318" i="17"/>
  <c r="P324" i="17" s="1"/>
  <c r="P283" i="17"/>
  <c r="P360" i="17"/>
  <c r="P342" i="17"/>
  <c r="P291" i="17"/>
  <c r="P356" i="17"/>
  <c r="P349" i="17"/>
  <c r="P273" i="17"/>
  <c r="P216" i="17"/>
  <c r="P300" i="17"/>
  <c r="P234" i="17"/>
  <c r="P209" i="17"/>
  <c r="P243" i="17"/>
  <c r="P199" i="17"/>
  <c r="P115" i="17"/>
  <c r="P225" i="17"/>
  <c r="P146" i="17"/>
  <c r="P135" i="17"/>
  <c r="P124" i="17"/>
  <c r="P95" i="17"/>
  <c r="P157" i="17"/>
  <c r="P252" i="17"/>
  <c r="P172" i="17"/>
  <c r="P150" i="17"/>
  <c r="P87" i="17"/>
  <c r="P80" i="17"/>
  <c r="P71" i="17"/>
  <c r="P54" i="17"/>
  <c r="Q378" i="17"/>
  <c r="Q377" i="17" s="1"/>
  <c r="P12" i="17"/>
  <c r="P27" i="17" s="1"/>
  <c r="P44" i="17" s="1"/>
  <c r="P138" i="17"/>
  <c r="P91" i="17"/>
  <c r="P65" i="17"/>
  <c r="Q6" i="17"/>
  <c r="P163" i="17"/>
  <c r="P99" i="17"/>
  <c r="P75" i="17"/>
  <c r="P142" i="17"/>
  <c r="P107" i="17"/>
  <c r="P278" i="17"/>
  <c r="P190" i="17"/>
  <c r="P83" i="17"/>
  <c r="L268" i="17"/>
  <c r="L316" i="17" s="1"/>
  <c r="P89" i="4"/>
  <c r="N92" i="16"/>
  <c r="N240" i="17"/>
  <c r="N235" i="17"/>
  <c r="N307" i="17"/>
  <c r="N169" i="17"/>
  <c r="N232" i="17"/>
  <c r="N116" i="17"/>
  <c r="N173" i="17" s="1"/>
  <c r="L265" i="17"/>
  <c r="L313" i="17" s="1"/>
  <c r="M259" i="17"/>
  <c r="M76" i="16"/>
  <c r="O125" i="17"/>
  <c r="O113" i="17"/>
  <c r="O112" i="17"/>
  <c r="O130" i="17"/>
  <c r="O110" i="17"/>
  <c r="O109" i="17"/>
  <c r="O128" i="17"/>
  <c r="O108" i="17"/>
  <c r="O129" i="17"/>
  <c r="O131" i="17"/>
  <c r="O88" i="17"/>
  <c r="O81" i="17"/>
  <c r="O92" i="17"/>
  <c r="O111" i="17"/>
  <c r="N276" i="17"/>
  <c r="N281" i="17" s="1"/>
  <c r="N166" i="17"/>
  <c r="N229" i="17"/>
  <c r="Q374" i="17"/>
  <c r="Q369" i="17"/>
  <c r="R368" i="17"/>
  <c r="O487" i="17"/>
  <c r="O479" i="17"/>
  <c r="O486" i="17"/>
  <c r="O485" i="17"/>
  <c r="O492" i="17"/>
  <c r="O491" i="17"/>
  <c r="O483" i="17"/>
  <c r="O490" i="17"/>
  <c r="O482" i="17"/>
  <c r="O500" i="17"/>
  <c r="O484" i="17"/>
  <c r="O488" i="17"/>
  <c r="O473" i="17"/>
  <c r="O475" i="17"/>
  <c r="O489" i="17"/>
  <c r="O476" i="17"/>
  <c r="O459" i="17"/>
  <c r="O454" i="17"/>
  <c r="O449" i="17"/>
  <c r="O441" i="17"/>
  <c r="O439" i="17"/>
  <c r="O437" i="17"/>
  <c r="O435" i="17"/>
  <c r="O432" i="17"/>
  <c r="O429" i="17"/>
  <c r="O425" i="17"/>
  <c r="O421" i="17"/>
  <c r="O462" i="17"/>
  <c r="O456" i="17"/>
  <c r="O451" i="17"/>
  <c r="O444" i="17"/>
  <c r="O461" i="17"/>
  <c r="O446" i="17"/>
  <c r="O478" i="17"/>
  <c r="O458" i="17"/>
  <c r="O450" i="17"/>
  <c r="O445" i="17"/>
  <c r="O431" i="17"/>
  <c r="O481" i="17"/>
  <c r="O457" i="17"/>
  <c r="O452" i="17"/>
  <c r="O447" i="17"/>
  <c r="O443" i="17"/>
  <c r="O460" i="17"/>
  <c r="O448" i="17"/>
  <c r="O440" i="17"/>
  <c r="O436" i="17"/>
  <c r="O427" i="17"/>
  <c r="O424" i="17"/>
  <c r="O417" i="17"/>
  <c r="O413" i="17"/>
  <c r="O455" i="17"/>
  <c r="O453" i="17"/>
  <c r="O420" i="17"/>
  <c r="O416" i="17"/>
  <c r="O412" i="17"/>
  <c r="O411" i="17"/>
  <c r="O410" i="17"/>
  <c r="O409" i="17"/>
  <c r="O408" i="17"/>
  <c r="O407" i="17"/>
  <c r="O406" i="17"/>
  <c r="O405" i="17"/>
  <c r="O419" i="17"/>
  <c r="O415" i="17"/>
  <c r="O442" i="17"/>
  <c r="O428" i="17"/>
  <c r="O426" i="17"/>
  <c r="O396" i="17"/>
  <c r="O430" i="17"/>
  <c r="O477" i="17"/>
  <c r="O474" i="17"/>
  <c r="O418" i="17"/>
  <c r="O423" i="17"/>
  <c r="O397" i="17"/>
  <c r="O438" i="17"/>
  <c r="O385" i="17"/>
  <c r="O422" i="17"/>
  <c r="O414" i="17"/>
  <c r="N274" i="17"/>
  <c r="N279" i="17" s="1"/>
  <c r="N227" i="17"/>
  <c r="P375" i="17"/>
  <c r="P386" i="17" s="1"/>
  <c r="Q43" i="16"/>
  <c r="N119" i="17"/>
  <c r="N175" i="17" s="1"/>
  <c r="N241" i="17"/>
  <c r="M253" i="17"/>
  <c r="O255" i="17" l="1"/>
  <c r="O246" i="17"/>
  <c r="N174" i="17"/>
  <c r="M264" i="17"/>
  <c r="O165" i="17"/>
  <c r="O275" i="17"/>
  <c r="O280" i="17" s="1"/>
  <c r="N286" i="17"/>
  <c r="N304" i="17" s="1"/>
  <c r="N285" i="17"/>
  <c r="N303" i="17" s="1"/>
  <c r="N284" i="17"/>
  <c r="N302" i="17" s="1"/>
  <c r="O238" i="17"/>
  <c r="O118" i="17"/>
  <c r="P126" i="17"/>
  <c r="P127" i="17"/>
  <c r="P228" i="17" s="1"/>
  <c r="R30" i="6"/>
  <c r="O480" i="17"/>
  <c r="O21" i="18"/>
  <c r="P361" i="17"/>
  <c r="P363" i="17" s="1"/>
  <c r="P505" i="17" s="1"/>
  <c r="R32" i="6"/>
  <c r="R31" i="6"/>
  <c r="R34" i="6"/>
  <c r="R29" i="6"/>
  <c r="R28" i="6"/>
  <c r="R33" i="6"/>
  <c r="R35" i="6"/>
  <c r="O381" i="17"/>
  <c r="Q379" i="17"/>
  <c r="Q380" i="17" s="1"/>
  <c r="M159" i="17"/>
  <c r="O468" i="17"/>
  <c r="P387" i="17"/>
  <c r="P37" i="4" s="1"/>
  <c r="N493" i="17"/>
  <c r="N41" i="4" s="1"/>
  <c r="K72" i="17"/>
  <c r="O465" i="17"/>
  <c r="Q7" i="17"/>
  <c r="Q85" i="17"/>
  <c r="Q152" i="17"/>
  <c r="Q73" i="16"/>
  <c r="Q44" i="16"/>
  <c r="Q83" i="4" s="1"/>
  <c r="P101" i="16"/>
  <c r="P105" i="16"/>
  <c r="P102" i="16"/>
  <c r="P107" i="16"/>
  <c r="P108" i="16" s="1"/>
  <c r="P106" i="16"/>
  <c r="P104" i="16"/>
  <c r="P103" i="16"/>
  <c r="K79" i="4"/>
  <c r="K93" i="4" s="1"/>
  <c r="O96" i="17"/>
  <c r="L45" i="4"/>
  <c r="O104" i="17"/>
  <c r="O122" i="17"/>
  <c r="O178" i="17" s="1"/>
  <c r="N143" i="17"/>
  <c r="N140" i="17"/>
  <c r="N248" i="17"/>
  <c r="O103" i="17"/>
  <c r="O67" i="16"/>
  <c r="L501" i="17"/>
  <c r="L84" i="4" s="1"/>
  <c r="L371" i="17"/>
  <c r="L372" i="17" s="1"/>
  <c r="L34" i="4" s="1"/>
  <c r="L148" i="17"/>
  <c r="L391" i="17" s="1"/>
  <c r="L392" i="17" s="1"/>
  <c r="L393" i="17" s="1"/>
  <c r="L38" i="4" s="1"/>
  <c r="L319" i="17"/>
  <c r="O467" i="17"/>
  <c r="O62" i="16"/>
  <c r="O398" i="17"/>
  <c r="O39" i="4" s="1"/>
  <c r="N258" i="17"/>
  <c r="O64" i="16"/>
  <c r="O84" i="16"/>
  <c r="O91" i="16"/>
  <c r="N151" i="17"/>
  <c r="M100" i="16"/>
  <c r="M109" i="16" s="1"/>
  <c r="O472" i="17"/>
  <c r="O92" i="16"/>
  <c r="O86" i="16"/>
  <c r="N76" i="16"/>
  <c r="O57" i="16"/>
  <c r="O90" i="16"/>
  <c r="O470" i="17"/>
  <c r="O94" i="16"/>
  <c r="N74" i="16"/>
  <c r="O58" i="16"/>
  <c r="O93" i="17"/>
  <c r="O121" i="17"/>
  <c r="O177" i="17" s="1"/>
  <c r="N245" i="17"/>
  <c r="O89" i="17"/>
  <c r="N259" i="17"/>
  <c r="O469" i="17"/>
  <c r="O136" i="17"/>
  <c r="O351" i="17" s="1"/>
  <c r="N247" i="17"/>
  <c r="O471" i="17"/>
  <c r="O120" i="17"/>
  <c r="O176" i="17" s="1"/>
  <c r="M268" i="17"/>
  <c r="M316" i="17" s="1"/>
  <c r="O139" i="17"/>
  <c r="O105" i="17"/>
  <c r="P376" i="17"/>
  <c r="P35" i="4" s="1"/>
  <c r="O466" i="17"/>
  <c r="N253" i="17"/>
  <c r="N350" i="17"/>
  <c r="N351" i="17"/>
  <c r="P486" i="17"/>
  <c r="P478" i="17"/>
  <c r="P485" i="17"/>
  <c r="P492" i="17"/>
  <c r="P491" i="17"/>
  <c r="P490" i="17"/>
  <c r="P482" i="17"/>
  <c r="P489" i="17"/>
  <c r="P481" i="17"/>
  <c r="P483" i="17"/>
  <c r="P461" i="17"/>
  <c r="P457" i="17"/>
  <c r="P453" i="17"/>
  <c r="P449" i="17"/>
  <c r="P445" i="17"/>
  <c r="P431" i="17"/>
  <c r="P474" i="17"/>
  <c r="P460" i="17"/>
  <c r="P456" i="17"/>
  <c r="P452" i="17"/>
  <c r="P448" i="17"/>
  <c r="P476" i="17"/>
  <c r="P459" i="17"/>
  <c r="P455" i="17"/>
  <c r="P451" i="17"/>
  <c r="P447" i="17"/>
  <c r="P443" i="17"/>
  <c r="P429" i="17"/>
  <c r="P477" i="17"/>
  <c r="P487" i="17"/>
  <c r="P462" i="17"/>
  <c r="P444" i="17"/>
  <c r="P500" i="17"/>
  <c r="P484" i="17"/>
  <c r="P446" i="17"/>
  <c r="P424" i="17"/>
  <c r="P473" i="17"/>
  <c r="P428" i="17"/>
  <c r="P488" i="17"/>
  <c r="P450" i="17"/>
  <c r="P417" i="17"/>
  <c r="P413" i="17"/>
  <c r="P475" i="17"/>
  <c r="P441" i="17"/>
  <c r="P437" i="17"/>
  <c r="P432" i="17"/>
  <c r="P421" i="17"/>
  <c r="P420" i="17"/>
  <c r="P416" i="17"/>
  <c r="P412" i="17"/>
  <c r="P411" i="17"/>
  <c r="P410" i="17"/>
  <c r="P409" i="17"/>
  <c r="P408" i="17"/>
  <c r="P407" i="17"/>
  <c r="P406" i="17"/>
  <c r="P405" i="17"/>
  <c r="P442" i="17"/>
  <c r="P438" i="17"/>
  <c r="P425" i="17"/>
  <c r="P422" i="17"/>
  <c r="P397" i="17"/>
  <c r="P396" i="17"/>
  <c r="P439" i="17"/>
  <c r="P435" i="17"/>
  <c r="P426" i="17"/>
  <c r="P423" i="17"/>
  <c r="P414" i="17"/>
  <c r="P385" i="17"/>
  <c r="P479" i="17"/>
  <c r="P427" i="17"/>
  <c r="P436" i="17"/>
  <c r="P419" i="17"/>
  <c r="P458" i="17"/>
  <c r="P430" i="17"/>
  <c r="P415" i="17"/>
  <c r="P454" i="17"/>
  <c r="P440" i="17"/>
  <c r="P418" i="17"/>
  <c r="M262" i="17"/>
  <c r="M310" i="17" s="1"/>
  <c r="N78" i="16"/>
  <c r="N88" i="16" s="1"/>
  <c r="O100" i="17"/>
  <c r="O306" i="17"/>
  <c r="O168" i="17"/>
  <c r="O231" i="17"/>
  <c r="N250" i="17"/>
  <c r="O236" i="17"/>
  <c r="O240" i="17"/>
  <c r="O301" i="17"/>
  <c r="O164" i="17"/>
  <c r="O226" i="17"/>
  <c r="P18" i="18"/>
  <c r="Q17" i="18"/>
  <c r="N370" i="17"/>
  <c r="N320" i="17"/>
  <c r="N97" i="17"/>
  <c r="N158" i="17"/>
  <c r="O95" i="16"/>
  <c r="O93" i="16"/>
  <c r="O27" i="18"/>
  <c r="O72" i="18" s="1"/>
  <c r="P26" i="18"/>
  <c r="N52" i="18"/>
  <c r="N63" i="18"/>
  <c r="N43" i="18"/>
  <c r="N64" i="18"/>
  <c r="N44" i="18"/>
  <c r="O102" i="17"/>
  <c r="N79" i="16"/>
  <c r="N89" i="16" s="1"/>
  <c r="P49" i="16"/>
  <c r="P67" i="16" s="1"/>
  <c r="P45" i="16"/>
  <c r="P90" i="16" s="1"/>
  <c r="P48" i="16"/>
  <c r="P66" i="16" s="1"/>
  <c r="P51" i="16"/>
  <c r="P52" i="16" s="1"/>
  <c r="P47" i="16"/>
  <c r="P86" i="16" s="1"/>
  <c r="P46" i="16"/>
  <c r="P64" i="16" s="1"/>
  <c r="P50" i="16"/>
  <c r="P95" i="16" s="1"/>
  <c r="S368" i="17"/>
  <c r="R374" i="17"/>
  <c r="R369" i="17"/>
  <c r="O235" i="17"/>
  <c r="O116" i="17"/>
  <c r="O173" i="17" s="1"/>
  <c r="N256" i="17"/>
  <c r="N77" i="16"/>
  <c r="N87" i="16" s="1"/>
  <c r="N257" i="17"/>
  <c r="O84" i="17"/>
  <c r="M266" i="17"/>
  <c r="M314" i="17" s="1"/>
  <c r="M267" i="17"/>
  <c r="M315" i="17" s="1"/>
  <c r="M265" i="17"/>
  <c r="M313" i="17" s="1"/>
  <c r="O66" i="16"/>
  <c r="N244" i="17"/>
  <c r="S70" i="4"/>
  <c r="R85" i="4"/>
  <c r="O241" i="17"/>
  <c r="M147" i="17"/>
  <c r="M144" i="17"/>
  <c r="Q89" i="4"/>
  <c r="Q375" i="17"/>
  <c r="Q386" i="17" s="1"/>
  <c r="O119" i="17"/>
  <c r="O175" i="17" s="1"/>
  <c r="O276" i="17"/>
  <c r="O281" i="17" s="1"/>
  <c r="O166" i="17"/>
  <c r="O229" i="17"/>
  <c r="O101" i="17"/>
  <c r="O274" i="17"/>
  <c r="O279" i="17" s="1"/>
  <c r="O227" i="17"/>
  <c r="O307" i="17"/>
  <c r="O169" i="17"/>
  <c r="O232" i="17"/>
  <c r="N75" i="16"/>
  <c r="S27" i="6"/>
  <c r="S30" i="6" s="1"/>
  <c r="N254" i="17"/>
  <c r="M263" i="17"/>
  <c r="M311" i="17" s="1"/>
  <c r="O65" i="16"/>
  <c r="O239" i="17"/>
  <c r="O117" i="17"/>
  <c r="O174" i="17" s="1"/>
  <c r="Q356" i="17"/>
  <c r="Q360" i="17"/>
  <c r="Q353" i="17"/>
  <c r="Q318" i="17"/>
  <c r="Q324" i="17" s="1"/>
  <c r="Q283" i="17"/>
  <c r="R378" i="17"/>
  <c r="Q349" i="17"/>
  <c r="Q278" i="17"/>
  <c r="Q252" i="17"/>
  <c r="Q342" i="17"/>
  <c r="Q291" i="17"/>
  <c r="Q309" i="17"/>
  <c r="Q273" i="17"/>
  <c r="Q216" i="17"/>
  <c r="Q225" i="17"/>
  <c r="Q199" i="17"/>
  <c r="Q243" i="17"/>
  <c r="Q146" i="17"/>
  <c r="Q135" i="17"/>
  <c r="Q124" i="17"/>
  <c r="Q83" i="17"/>
  <c r="Q71" i="17"/>
  <c r="Q209" i="17"/>
  <c r="Q157" i="17"/>
  <c r="Q142" i="17"/>
  <c r="Q163" i="17"/>
  <c r="Q150" i="17"/>
  <c r="Q99" i="17"/>
  <c r="Q75" i="17"/>
  <c r="Q300" i="17"/>
  <c r="Q234" i="17"/>
  <c r="Q172" i="17"/>
  <c r="Q12" i="17"/>
  <c r="Q27" i="17" s="1"/>
  <c r="Q44" i="17" s="1"/>
  <c r="Q138" i="17"/>
  <c r="Q115" i="17"/>
  <c r="Q91" i="17"/>
  <c r="Q65" i="17"/>
  <c r="R6" i="17"/>
  <c r="Q107" i="17"/>
  <c r="Q95" i="17"/>
  <c r="Q190" i="17"/>
  <c r="Q80" i="17"/>
  <c r="Q54" i="17"/>
  <c r="Q87" i="17"/>
  <c r="N249" i="17"/>
  <c r="Q499" i="17"/>
  <c r="Q464" i="17"/>
  <c r="Q404" i="17"/>
  <c r="R383" i="17"/>
  <c r="Q434" i="17"/>
  <c r="Q395" i="17"/>
  <c r="Q384" i="17"/>
  <c r="Q389" i="17"/>
  <c r="R43" i="16"/>
  <c r="O305" i="17"/>
  <c r="O167" i="17"/>
  <c r="O230" i="17"/>
  <c r="P125" i="17"/>
  <c r="P113" i="17"/>
  <c r="P112" i="17"/>
  <c r="P131" i="17"/>
  <c r="P111" i="17"/>
  <c r="P129" i="17"/>
  <c r="P109" i="17"/>
  <c r="P128" i="17"/>
  <c r="P108" i="17"/>
  <c r="P110" i="17"/>
  <c r="P88" i="17"/>
  <c r="P81" i="17"/>
  <c r="P92" i="17"/>
  <c r="P130" i="17"/>
  <c r="S33" i="4"/>
  <c r="T33" i="4" s="1"/>
  <c r="S44" i="4"/>
  <c r="T44" i="4" s="1"/>
  <c r="P255" i="17" l="1"/>
  <c r="P246" i="17"/>
  <c r="N264" i="17"/>
  <c r="P165" i="17"/>
  <c r="P275" i="17"/>
  <c r="P280" i="17" s="1"/>
  <c r="O286" i="17"/>
  <c r="O304" i="17" s="1"/>
  <c r="O285" i="17"/>
  <c r="O303" i="17" s="1"/>
  <c r="O284" i="17"/>
  <c r="O302" i="17" s="1"/>
  <c r="P238" i="17"/>
  <c r="P118" i="17"/>
  <c r="Q126" i="17"/>
  <c r="Q127" i="17"/>
  <c r="Q228" i="17" s="1"/>
  <c r="P480" i="17"/>
  <c r="P21" i="18"/>
  <c r="Q361" i="17"/>
  <c r="Q363" i="17" s="1"/>
  <c r="Q505" i="17" s="1"/>
  <c r="S28" i="6"/>
  <c r="S31" i="6"/>
  <c r="S33" i="6"/>
  <c r="S35" i="6"/>
  <c r="S32" i="6"/>
  <c r="S34" i="6"/>
  <c r="S29" i="6"/>
  <c r="R377" i="17"/>
  <c r="S378" i="17"/>
  <c r="T378" i="17" s="1"/>
  <c r="N144" i="17"/>
  <c r="P381" i="17"/>
  <c r="O158" i="17"/>
  <c r="P465" i="17"/>
  <c r="P472" i="17"/>
  <c r="Q387" i="17"/>
  <c r="Q37" i="4" s="1"/>
  <c r="O493" i="17"/>
  <c r="O41" i="4" s="1"/>
  <c r="O370" i="17"/>
  <c r="N147" i="17"/>
  <c r="N501" i="17" s="1"/>
  <c r="N84" i="4" s="1"/>
  <c r="O320" i="17"/>
  <c r="O97" i="17"/>
  <c r="O159" i="17" s="1"/>
  <c r="R73" i="16"/>
  <c r="S43" i="16"/>
  <c r="R44" i="16"/>
  <c r="R83" i="4" s="1"/>
  <c r="Q102" i="16"/>
  <c r="Q101" i="16"/>
  <c r="Q105" i="16"/>
  <c r="Q107" i="16"/>
  <c r="Q108" i="16" s="1"/>
  <c r="Q104" i="16"/>
  <c r="Q103" i="16"/>
  <c r="Q106" i="16"/>
  <c r="S6" i="17"/>
  <c r="R7" i="17"/>
  <c r="R12" i="17"/>
  <c r="R27" i="17" s="1"/>
  <c r="R44" i="17" s="1"/>
  <c r="R152" i="17"/>
  <c r="R85" i="17"/>
  <c r="L72" i="17"/>
  <c r="P96" i="17"/>
  <c r="M72" i="17"/>
  <c r="Q376" i="17"/>
  <c r="Q35" i="4" s="1"/>
  <c r="T27" i="6"/>
  <c r="T30" i="6" s="1"/>
  <c r="O140" i="17"/>
  <c r="O77" i="16"/>
  <c r="O87" i="16" s="1"/>
  <c r="L46" i="4"/>
  <c r="L79" i="4"/>
  <c r="L93" i="4" s="1"/>
  <c r="P65" i="16"/>
  <c r="P466" i="17"/>
  <c r="O143" i="17"/>
  <c r="P57" i="16"/>
  <c r="P471" i="17"/>
  <c r="O350" i="17"/>
  <c r="P92" i="16"/>
  <c r="O74" i="16"/>
  <c r="P58" i="16"/>
  <c r="P91" i="16"/>
  <c r="O79" i="16"/>
  <c r="O89" i="16" s="1"/>
  <c r="P60" i="16"/>
  <c r="P85" i="16"/>
  <c r="O75" i="16"/>
  <c r="S26" i="18"/>
  <c r="S27" i="18" s="1"/>
  <c r="R26" i="18"/>
  <c r="R27" i="18" s="1"/>
  <c r="P61" i="16"/>
  <c r="P93" i="16"/>
  <c r="N100" i="16"/>
  <c r="N109" i="16" s="1"/>
  <c r="P100" i="17"/>
  <c r="P105" i="17"/>
  <c r="O151" i="17"/>
  <c r="O249" i="17"/>
  <c r="P398" i="17"/>
  <c r="P39" i="4" s="1"/>
  <c r="P467" i="17"/>
  <c r="O245" i="17"/>
  <c r="P468" i="17"/>
  <c r="P102" i="17"/>
  <c r="P89" i="17"/>
  <c r="O253" i="17"/>
  <c r="P119" i="17"/>
  <c r="P175" i="17" s="1"/>
  <c r="O247" i="17"/>
  <c r="O257" i="17"/>
  <c r="P116" i="17"/>
  <c r="P173" i="17" s="1"/>
  <c r="O250" i="17"/>
  <c r="P469" i="17"/>
  <c r="N263" i="17"/>
  <c r="N311" i="17" s="1"/>
  <c r="P121" i="17"/>
  <c r="P177" i="17" s="1"/>
  <c r="P101" i="17"/>
  <c r="P470" i="17"/>
  <c r="R379" i="17"/>
  <c r="P240" i="17"/>
  <c r="P136" i="17"/>
  <c r="R499" i="17"/>
  <c r="R434" i="17"/>
  <c r="R464" i="17"/>
  <c r="R404" i="17"/>
  <c r="R395" i="17"/>
  <c r="R389" i="17"/>
  <c r="R384" i="17"/>
  <c r="S383" i="17"/>
  <c r="O259" i="17"/>
  <c r="P68" i="16"/>
  <c r="P94" i="16"/>
  <c r="O76" i="16"/>
  <c r="P93" i="17"/>
  <c r="P63" i="16"/>
  <c r="O258" i="17"/>
  <c r="Q48" i="16"/>
  <c r="Q66" i="16" s="1"/>
  <c r="Q50" i="16"/>
  <c r="Q62" i="16" s="1"/>
  <c r="Q46" i="16"/>
  <c r="Q58" i="16" s="1"/>
  <c r="Q51" i="16"/>
  <c r="Q52" i="16" s="1"/>
  <c r="Q49" i="16"/>
  <c r="Q94" i="16" s="1"/>
  <c r="Q47" i="16"/>
  <c r="Q59" i="16" s="1"/>
  <c r="Q45" i="16"/>
  <c r="Q63" i="16" s="1"/>
  <c r="R349" i="17"/>
  <c r="R278" i="17"/>
  <c r="R252" i="17"/>
  <c r="R360" i="17"/>
  <c r="R300" i="17"/>
  <c r="R273" i="17"/>
  <c r="R291" i="17"/>
  <c r="R356" i="17"/>
  <c r="R216" i="17"/>
  <c r="R190" i="17"/>
  <c r="R225" i="17"/>
  <c r="R353" i="17"/>
  <c r="R318" i="17"/>
  <c r="R324" i="17" s="1"/>
  <c r="R234" i="17"/>
  <c r="R209" i="17"/>
  <c r="R157" i="17"/>
  <c r="R142" i="17"/>
  <c r="R172" i="17"/>
  <c r="R138" i="17"/>
  <c r="R107" i="17"/>
  <c r="R87" i="17"/>
  <c r="R243" i="17"/>
  <c r="R199" i="17"/>
  <c r="R115" i="17"/>
  <c r="R91" i="17"/>
  <c r="R65" i="17"/>
  <c r="R342" i="17"/>
  <c r="R283" i="17"/>
  <c r="R309" i="17"/>
  <c r="R163" i="17"/>
  <c r="R95" i="17"/>
  <c r="R146" i="17"/>
  <c r="R83" i="17"/>
  <c r="R150" i="17"/>
  <c r="R99" i="17"/>
  <c r="R135" i="17"/>
  <c r="R75" i="17"/>
  <c r="R124" i="17"/>
  <c r="R80" i="17"/>
  <c r="R54" i="17"/>
  <c r="R71" i="17"/>
  <c r="P139" i="17"/>
  <c r="P274" i="17"/>
  <c r="P279" i="17" s="1"/>
  <c r="P227" i="17"/>
  <c r="P239" i="17"/>
  <c r="P104" i="17"/>
  <c r="O248" i="17"/>
  <c r="Q113" i="17"/>
  <c r="Q112" i="17"/>
  <c r="Q131" i="17"/>
  <c r="Q111" i="17"/>
  <c r="Q130" i="17"/>
  <c r="Q110" i="17"/>
  <c r="Q128" i="17"/>
  <c r="Q108" i="17"/>
  <c r="Q88" i="17"/>
  <c r="Q139" i="17" s="1"/>
  <c r="Q109" i="17"/>
  <c r="Q129" i="17"/>
  <c r="Q81" i="17"/>
  <c r="Q92" i="17"/>
  <c r="Q125" i="17"/>
  <c r="R375" i="17"/>
  <c r="R386" i="17" s="1"/>
  <c r="P84" i="16"/>
  <c r="P62" i="16"/>
  <c r="P59" i="16"/>
  <c r="P27" i="18"/>
  <c r="P72" i="18" s="1"/>
  <c r="Q26" i="18"/>
  <c r="Q27" i="18" s="1"/>
  <c r="Q72" i="18" s="1"/>
  <c r="R17" i="18"/>
  <c r="R18" i="18" s="1"/>
  <c r="Q18" i="18"/>
  <c r="P305" i="17"/>
  <c r="P167" i="17"/>
  <c r="P230" i="17"/>
  <c r="P84" i="17"/>
  <c r="P241" i="17"/>
  <c r="Q485" i="17"/>
  <c r="Q477" i="17"/>
  <c r="Q492" i="17"/>
  <c r="Q484" i="17"/>
  <c r="Q491" i="17"/>
  <c r="Q490" i="17"/>
  <c r="Q489" i="17"/>
  <c r="Q481" i="17"/>
  <c r="Q500" i="17"/>
  <c r="Q488" i="17"/>
  <c r="Q482" i="17"/>
  <c r="Q473" i="17"/>
  <c r="Q486" i="17"/>
  <c r="Q479" i="17"/>
  <c r="Q475" i="17"/>
  <c r="Q487" i="17"/>
  <c r="Q462" i="17"/>
  <c r="Q458" i="17"/>
  <c r="Q456" i="17"/>
  <c r="Q451" i="17"/>
  <c r="Q446" i="17"/>
  <c r="Q424" i="17"/>
  <c r="Q461" i="17"/>
  <c r="Q430" i="17"/>
  <c r="Q474" i="17"/>
  <c r="Q460" i="17"/>
  <c r="Q453" i="17"/>
  <c r="Q448" i="17"/>
  <c r="Q442" i="17"/>
  <c r="Q483" i="17"/>
  <c r="Q457" i="17"/>
  <c r="Q452" i="17"/>
  <c r="Q447" i="17"/>
  <c r="Q443" i="17"/>
  <c r="Q454" i="17"/>
  <c r="Q441" i="17"/>
  <c r="Q439" i="17"/>
  <c r="Q437" i="17"/>
  <c r="Q435" i="17"/>
  <c r="Q432" i="17"/>
  <c r="Q431" i="17"/>
  <c r="Q421" i="17"/>
  <c r="Q478" i="17"/>
  <c r="Q444" i="17"/>
  <c r="Q420" i="17"/>
  <c r="Q416" i="17"/>
  <c r="Q412" i="17"/>
  <c r="Q411" i="17"/>
  <c r="Q410" i="17"/>
  <c r="Q409" i="17"/>
  <c r="Q408" i="17"/>
  <c r="Q407" i="17"/>
  <c r="Q406" i="17"/>
  <c r="Q405" i="17"/>
  <c r="Q455" i="17"/>
  <c r="Q438" i="17"/>
  <c r="Q425" i="17"/>
  <c r="Q422" i="17"/>
  <c r="Q397" i="17"/>
  <c r="Q396" i="17"/>
  <c r="Q459" i="17"/>
  <c r="Q419" i="17"/>
  <c r="Q415" i="17"/>
  <c r="Q445" i="17"/>
  <c r="Q418" i="17"/>
  <c r="Q414" i="17"/>
  <c r="Q427" i="17"/>
  <c r="Q450" i="17"/>
  <c r="Q423" i="17"/>
  <c r="Q426" i="17"/>
  <c r="Q413" i="17"/>
  <c r="Q385" i="17"/>
  <c r="Q429" i="17"/>
  <c r="Q417" i="17"/>
  <c r="Q436" i="17"/>
  <c r="Q449" i="17"/>
  <c r="Q428" i="17"/>
  <c r="Q476" i="17"/>
  <c r="Q440" i="17"/>
  <c r="R89" i="4"/>
  <c r="N266" i="17"/>
  <c r="N314" i="17" s="1"/>
  <c r="O63" i="18"/>
  <c r="O43" i="18"/>
  <c r="O52" i="18"/>
  <c r="O64" i="18"/>
  <c r="O44" i="18"/>
  <c r="O254" i="17"/>
  <c r="P122" i="17"/>
  <c r="P178" i="17" s="1"/>
  <c r="N390" i="17"/>
  <c r="N159" i="17"/>
  <c r="P120" i="17"/>
  <c r="P176" i="17" s="1"/>
  <c r="P117" i="17"/>
  <c r="P174" i="17" s="1"/>
  <c r="P103" i="17"/>
  <c r="P307" i="17"/>
  <c r="P169" i="17"/>
  <c r="P232" i="17"/>
  <c r="O256" i="17"/>
  <c r="T70" i="4"/>
  <c r="S85" i="4"/>
  <c r="S374" i="17"/>
  <c r="S369" i="17"/>
  <c r="T368" i="17"/>
  <c r="O78" i="16"/>
  <c r="O88" i="16" s="1"/>
  <c r="P235" i="17"/>
  <c r="P276" i="17"/>
  <c r="P281" i="17" s="1"/>
  <c r="P166" i="17"/>
  <c r="P229" i="17"/>
  <c r="P306" i="17"/>
  <c r="P168" i="17"/>
  <c r="P231" i="17"/>
  <c r="P236" i="17"/>
  <c r="P164" i="17"/>
  <c r="P301" i="17"/>
  <c r="P226" i="17"/>
  <c r="M501" i="17"/>
  <c r="M84" i="4" s="1"/>
  <c r="M371" i="17"/>
  <c r="M372" i="17" s="1"/>
  <c r="M34" i="4" s="1"/>
  <c r="M319" i="17"/>
  <c r="M148" i="17"/>
  <c r="M391" i="17" s="1"/>
  <c r="M392" i="17" s="1"/>
  <c r="M393" i="17" s="1"/>
  <c r="M38" i="4" s="1"/>
  <c r="N262" i="17"/>
  <c r="N310" i="17" s="1"/>
  <c r="N267" i="17"/>
  <c r="N315" i="17" s="1"/>
  <c r="N265" i="17"/>
  <c r="N313" i="17" s="1"/>
  <c r="O244" i="17"/>
  <c r="N268" i="17"/>
  <c r="N316" i="17" s="1"/>
  <c r="Q255" i="17" l="1"/>
  <c r="Q246" i="17"/>
  <c r="O264" i="17"/>
  <c r="Q165" i="17"/>
  <c r="P286" i="17"/>
  <c r="P304" i="17" s="1"/>
  <c r="P285" i="17"/>
  <c r="P303" i="17" s="1"/>
  <c r="P284" i="17"/>
  <c r="P302" i="17" s="1"/>
  <c r="Q275" i="17"/>
  <c r="Q280" i="17" s="1"/>
  <c r="Q238" i="17"/>
  <c r="Q118" i="17"/>
  <c r="R126" i="17"/>
  <c r="R127" i="17"/>
  <c r="R228" i="17" s="1"/>
  <c r="E57" i="17"/>
  <c r="E294" i="17" s="1"/>
  <c r="G57" i="17"/>
  <c r="G294" i="17" s="1"/>
  <c r="F57" i="17"/>
  <c r="F294" i="17" s="1"/>
  <c r="H57" i="17"/>
  <c r="H294" i="17" s="1"/>
  <c r="J57" i="17"/>
  <c r="J294" i="17" s="1"/>
  <c r="I57" i="17"/>
  <c r="I294" i="17" s="1"/>
  <c r="K57" i="17"/>
  <c r="K294" i="17" s="1"/>
  <c r="L57" i="17"/>
  <c r="L294" i="17" s="1"/>
  <c r="M57" i="17"/>
  <c r="M294" i="17" s="1"/>
  <c r="N57" i="17"/>
  <c r="N294" i="17" s="1"/>
  <c r="S57" i="17"/>
  <c r="S294" i="17" s="1"/>
  <c r="Q57" i="17"/>
  <c r="Q294" i="17" s="1"/>
  <c r="R57" i="17"/>
  <c r="R294" i="17" s="1"/>
  <c r="O57" i="17"/>
  <c r="O294" i="17" s="1"/>
  <c r="P57" i="17"/>
  <c r="P294" i="17" s="1"/>
  <c r="Q480" i="17"/>
  <c r="Q21" i="18"/>
  <c r="R361" i="17"/>
  <c r="R363" i="17" s="1"/>
  <c r="R505" i="17" s="1"/>
  <c r="T29" i="6"/>
  <c r="T28" i="6"/>
  <c r="T31" i="6"/>
  <c r="T32" i="6"/>
  <c r="T33" i="6"/>
  <c r="T34" i="6"/>
  <c r="T35" i="6"/>
  <c r="S379" i="17"/>
  <c r="O147" i="17"/>
  <c r="O319" i="17" s="1"/>
  <c r="S377" i="17"/>
  <c r="Q381" i="17"/>
  <c r="P320" i="17"/>
  <c r="R387" i="17"/>
  <c r="R37" i="4" s="1"/>
  <c r="N148" i="17"/>
  <c r="N391" i="17" s="1"/>
  <c r="N392" i="17" s="1"/>
  <c r="N393" i="17" s="1"/>
  <c r="N38" i="4" s="1"/>
  <c r="P493" i="17"/>
  <c r="P41" i="4" s="1"/>
  <c r="N371" i="17"/>
  <c r="N372" i="17" s="1"/>
  <c r="N34" i="4" s="1"/>
  <c r="N319" i="17"/>
  <c r="P370" i="17"/>
  <c r="O390" i="17"/>
  <c r="P158" i="17"/>
  <c r="P97" i="17"/>
  <c r="P390" i="17" s="1"/>
  <c r="M45" i="4"/>
  <c r="R500" i="17"/>
  <c r="T85" i="4"/>
  <c r="T89" i="4" s="1"/>
  <c r="T6" i="17"/>
  <c r="S7" i="17"/>
  <c r="S12" i="17"/>
  <c r="S27" i="17" s="1"/>
  <c r="S44" i="17" s="1"/>
  <c r="S85" i="17"/>
  <c r="S152" i="17"/>
  <c r="R107" i="16"/>
  <c r="R108" i="16" s="1"/>
  <c r="R45" i="16"/>
  <c r="R63" i="16" s="1"/>
  <c r="R106" i="16"/>
  <c r="R105" i="16"/>
  <c r="R51" i="16"/>
  <c r="R52" i="16" s="1"/>
  <c r="R103" i="16"/>
  <c r="R101" i="16"/>
  <c r="R104" i="16"/>
  <c r="R102" i="16"/>
  <c r="T43" i="16"/>
  <c r="S73" i="16"/>
  <c r="S44" i="16"/>
  <c r="N72" i="17"/>
  <c r="Q96" i="17"/>
  <c r="R380" i="17"/>
  <c r="O100" i="16"/>
  <c r="O109" i="16" s="1"/>
  <c r="P248" i="17"/>
  <c r="P140" i="17"/>
  <c r="O144" i="17"/>
  <c r="Q470" i="17"/>
  <c r="Q60" i="16"/>
  <c r="Q105" i="17"/>
  <c r="Q85" i="16"/>
  <c r="P74" i="16"/>
  <c r="Q61" i="16"/>
  <c r="Q398" i="17"/>
  <c r="Q39" i="4" s="1"/>
  <c r="Q92" i="16"/>
  <c r="R44" i="18"/>
  <c r="R63" i="18"/>
  <c r="R43" i="18"/>
  <c r="R64" i="18"/>
  <c r="Q468" i="17"/>
  <c r="Q68" i="16"/>
  <c r="S44" i="18"/>
  <c r="S43" i="18"/>
  <c r="S64" i="18"/>
  <c r="S63" i="18"/>
  <c r="P247" i="17"/>
  <c r="Q467" i="17"/>
  <c r="Q65" i="16"/>
  <c r="O265" i="17"/>
  <c r="O313" i="17" s="1"/>
  <c r="P259" i="17"/>
  <c r="Q466" i="17"/>
  <c r="Q471" i="17"/>
  <c r="Q472" i="17"/>
  <c r="P254" i="17"/>
  <c r="Q93" i="17"/>
  <c r="Q121" i="17"/>
  <c r="Q177" i="17" s="1"/>
  <c r="Q469" i="17"/>
  <c r="P249" i="17"/>
  <c r="P253" i="17"/>
  <c r="Q465" i="17"/>
  <c r="Q120" i="17"/>
  <c r="Q176" i="17" s="1"/>
  <c r="Q84" i="17"/>
  <c r="S89" i="4"/>
  <c r="P79" i="16"/>
  <c r="P89" i="16" s="1"/>
  <c r="Q301" i="17"/>
  <c r="Q164" i="17"/>
  <c r="Q226" i="17"/>
  <c r="Q101" i="17"/>
  <c r="Q236" i="17"/>
  <c r="Q240" i="17"/>
  <c r="S353" i="17"/>
  <c r="S356" i="17"/>
  <c r="S349" i="17"/>
  <c r="S278" i="17"/>
  <c r="S252" i="17"/>
  <c r="S342" i="17"/>
  <c r="S291" i="17"/>
  <c r="S309" i="17"/>
  <c r="S216" i="17"/>
  <c r="S273" i="17"/>
  <c r="S225" i="17"/>
  <c r="S199" i="17"/>
  <c r="S318" i="17"/>
  <c r="S324" i="17" s="1"/>
  <c r="S234" i="17"/>
  <c r="S209" i="17"/>
  <c r="S300" i="17"/>
  <c r="S283" i="17"/>
  <c r="S243" i="17"/>
  <c r="S172" i="17"/>
  <c r="S157" i="17"/>
  <c r="S142" i="17"/>
  <c r="S91" i="17"/>
  <c r="S80" i="17"/>
  <c r="S65" i="17"/>
  <c r="S163" i="17"/>
  <c r="S150" i="17"/>
  <c r="S190" i="17"/>
  <c r="S115" i="17"/>
  <c r="S138" i="17"/>
  <c r="S95" i="17"/>
  <c r="S360" i="17"/>
  <c r="S146" i="17"/>
  <c r="S107" i="17"/>
  <c r="S124" i="17"/>
  <c r="S99" i="17"/>
  <c r="S75" i="17"/>
  <c r="S135" i="17"/>
  <c r="S54" i="17"/>
  <c r="S83" i="17"/>
  <c r="S87" i="17"/>
  <c r="S71" i="17"/>
  <c r="Q86" i="16"/>
  <c r="Q84" i="16"/>
  <c r="Q57" i="16"/>
  <c r="O267" i="17"/>
  <c r="O315" i="17" s="1"/>
  <c r="O268" i="17"/>
  <c r="O316" i="17" s="1"/>
  <c r="P77" i="16"/>
  <c r="P87" i="16" s="1"/>
  <c r="Q136" i="17"/>
  <c r="O262" i="17"/>
  <c r="O310" i="17" s="1"/>
  <c r="R48" i="16"/>
  <c r="R93" i="16" s="1"/>
  <c r="R47" i="16"/>
  <c r="R65" i="16" s="1"/>
  <c r="R46" i="16"/>
  <c r="R91" i="16" s="1"/>
  <c r="R50" i="16"/>
  <c r="R68" i="16" s="1"/>
  <c r="R49" i="16"/>
  <c r="R61" i="16" s="1"/>
  <c r="Q274" i="17"/>
  <c r="Q279" i="17" s="1"/>
  <c r="Q227" i="17"/>
  <c r="Q305" i="17"/>
  <c r="Q167" i="17"/>
  <c r="Q230" i="17"/>
  <c r="Q235" i="17"/>
  <c r="P257" i="17"/>
  <c r="Q91" i="16"/>
  <c r="S499" i="17"/>
  <c r="S464" i="17"/>
  <c r="S434" i="17"/>
  <c r="S395" i="17"/>
  <c r="S389" i="17"/>
  <c r="S384" i="17"/>
  <c r="T383" i="17"/>
  <c r="S404" i="17"/>
  <c r="P351" i="17"/>
  <c r="P151" i="17"/>
  <c r="P350" i="17"/>
  <c r="P143" i="17"/>
  <c r="M46" i="4"/>
  <c r="M79" i="4"/>
  <c r="M93" i="4" s="1"/>
  <c r="P75" i="16"/>
  <c r="P256" i="17"/>
  <c r="Q117" i="17"/>
  <c r="Q307" i="17"/>
  <c r="Q169" i="17"/>
  <c r="Q232" i="17"/>
  <c r="Q241" i="17"/>
  <c r="P245" i="17"/>
  <c r="Q67" i="16"/>
  <c r="Q95" i="16"/>
  <c r="Q93" i="16"/>
  <c r="R492" i="17"/>
  <c r="R484" i="17"/>
  <c r="R476" i="17"/>
  <c r="R491" i="17"/>
  <c r="R483" i="17"/>
  <c r="R490" i="17"/>
  <c r="R489" i="17"/>
  <c r="R488" i="17"/>
  <c r="R487" i="17"/>
  <c r="R479" i="17"/>
  <c r="R481" i="17"/>
  <c r="R474" i="17"/>
  <c r="R460" i="17"/>
  <c r="R456" i="17"/>
  <c r="R452" i="17"/>
  <c r="R448" i="17"/>
  <c r="R444" i="17"/>
  <c r="R430" i="17"/>
  <c r="R459" i="17"/>
  <c r="R455" i="17"/>
  <c r="R451" i="17"/>
  <c r="R447" i="17"/>
  <c r="R477" i="17"/>
  <c r="R462" i="17"/>
  <c r="R458" i="17"/>
  <c r="R454" i="17"/>
  <c r="R450" i="17"/>
  <c r="R446" i="17"/>
  <c r="R442" i="17"/>
  <c r="R441" i="17"/>
  <c r="R440" i="17"/>
  <c r="R439" i="17"/>
  <c r="R438" i="17"/>
  <c r="R437" i="17"/>
  <c r="R436" i="17"/>
  <c r="R435" i="17"/>
  <c r="R432" i="17"/>
  <c r="R428" i="17"/>
  <c r="R478" i="17"/>
  <c r="R461" i="17"/>
  <c r="R482" i="17"/>
  <c r="R473" i="17"/>
  <c r="R453" i="17"/>
  <c r="R427" i="17"/>
  <c r="R423" i="17"/>
  <c r="R486" i="17"/>
  <c r="R475" i="17"/>
  <c r="R485" i="17"/>
  <c r="R449" i="17"/>
  <c r="R420" i="17"/>
  <c r="R416" i="17"/>
  <c r="R412" i="17"/>
  <c r="R411" i="17"/>
  <c r="R410" i="17"/>
  <c r="R409" i="17"/>
  <c r="R408" i="17"/>
  <c r="R407" i="17"/>
  <c r="R406" i="17"/>
  <c r="R405" i="17"/>
  <c r="R425" i="17"/>
  <c r="R422" i="17"/>
  <c r="R397" i="17"/>
  <c r="R396" i="17"/>
  <c r="R385" i="17"/>
  <c r="R457" i="17"/>
  <c r="R419" i="17"/>
  <c r="R415" i="17"/>
  <c r="R426" i="17"/>
  <c r="R429" i="17"/>
  <c r="R445" i="17"/>
  <c r="R424" i="17"/>
  <c r="R417" i="17"/>
  <c r="R443" i="17"/>
  <c r="R413" i="17"/>
  <c r="R431" i="17"/>
  <c r="R421" i="17"/>
  <c r="R414" i="17"/>
  <c r="R418" i="17"/>
  <c r="Q90" i="16"/>
  <c r="T374" i="17"/>
  <c r="T379" i="17" s="1"/>
  <c r="T369" i="17"/>
  <c r="P250" i="17"/>
  <c r="P78" i="16"/>
  <c r="P88" i="16" s="1"/>
  <c r="Q63" i="18"/>
  <c r="Q43" i="18"/>
  <c r="Q52" i="18"/>
  <c r="Q64" i="18"/>
  <c r="Q44" i="18"/>
  <c r="R376" i="17"/>
  <c r="R35" i="4" s="1"/>
  <c r="Q89" i="17"/>
  <c r="Q104" i="17"/>
  <c r="Q276" i="17"/>
  <c r="Q281" i="17" s="1"/>
  <c r="Q166" i="17"/>
  <c r="Q229" i="17"/>
  <c r="Q64" i="16"/>
  <c r="N46" i="4"/>
  <c r="P258" i="17"/>
  <c r="Q122" i="17"/>
  <c r="Q178" i="17" s="1"/>
  <c r="Q239" i="17"/>
  <c r="P244" i="17"/>
  <c r="P63" i="18"/>
  <c r="P43" i="18"/>
  <c r="P52" i="18"/>
  <c r="P44" i="18"/>
  <c r="P64" i="18"/>
  <c r="Q119" i="17"/>
  <c r="Q175" i="17" s="1"/>
  <c r="Q100" i="17"/>
  <c r="O266" i="17"/>
  <c r="O314" i="17" s="1"/>
  <c r="Q306" i="17"/>
  <c r="Q168" i="17"/>
  <c r="Q231" i="17"/>
  <c r="Q116" i="17"/>
  <c r="Q173" i="17" s="1"/>
  <c r="O263" i="17"/>
  <c r="O311" i="17" s="1"/>
  <c r="P76" i="16"/>
  <c r="Q102" i="17"/>
  <c r="Q103" i="17"/>
  <c r="R112" i="17"/>
  <c r="R131" i="17"/>
  <c r="R111" i="17"/>
  <c r="R92" i="17"/>
  <c r="R81" i="17"/>
  <c r="R130" i="17"/>
  <c r="R110" i="17"/>
  <c r="R129" i="17"/>
  <c r="R109" i="17"/>
  <c r="R128" i="17"/>
  <c r="R108" i="17"/>
  <c r="R88" i="17"/>
  <c r="R125" i="17"/>
  <c r="R113" i="17"/>
  <c r="Q174" i="17" l="1"/>
  <c r="R255" i="17"/>
  <c r="R246" i="17"/>
  <c r="P264" i="17"/>
  <c r="S126" i="17"/>
  <c r="S127" i="17"/>
  <c r="S228" i="17" s="1"/>
  <c r="R165" i="17"/>
  <c r="T309" i="17"/>
  <c r="T57" i="17"/>
  <c r="T294" i="17" s="1"/>
  <c r="R275" i="17"/>
  <c r="R280" i="17" s="1"/>
  <c r="Q285" i="17"/>
  <c r="Q303" i="17" s="1"/>
  <c r="Q286" i="17"/>
  <c r="Q304" i="17" s="1"/>
  <c r="Q284" i="17"/>
  <c r="Q302" i="17" s="1"/>
  <c r="R238" i="17"/>
  <c r="R118" i="17"/>
  <c r="S361" i="17"/>
  <c r="S363" i="17" s="1"/>
  <c r="S505" i="17" s="1"/>
  <c r="R480" i="17"/>
  <c r="R21" i="18"/>
  <c r="S380" i="17"/>
  <c r="S381" i="17" s="1"/>
  <c r="O501" i="17"/>
  <c r="T157" i="17"/>
  <c r="T356" i="17"/>
  <c r="R381" i="17"/>
  <c r="O148" i="17"/>
  <c r="O391" i="17" s="1"/>
  <c r="O392" i="17" s="1"/>
  <c r="O393" i="17" s="1"/>
  <c r="O38" i="4" s="1"/>
  <c r="O371" i="17"/>
  <c r="O372" i="17" s="1"/>
  <c r="O34" i="4" s="1"/>
  <c r="T283" i="17"/>
  <c r="T353" i="17"/>
  <c r="T138" i="17"/>
  <c r="T95" i="17"/>
  <c r="T150" i="17"/>
  <c r="T99" i="17"/>
  <c r="T234" i="17"/>
  <c r="T54" i="17"/>
  <c r="T80" i="17"/>
  <c r="T124" i="17"/>
  <c r="T225" i="17"/>
  <c r="T252" i="17"/>
  <c r="T83" i="17"/>
  <c r="T243" i="17"/>
  <c r="T163" i="17"/>
  <c r="T318" i="17"/>
  <c r="T324" i="17" s="1"/>
  <c r="T199" i="17"/>
  <c r="T278" i="17"/>
  <c r="T91" i="17"/>
  <c r="T216" i="17"/>
  <c r="T190" i="17"/>
  <c r="T342" i="17"/>
  <c r="T273" i="17"/>
  <c r="S442" i="17"/>
  <c r="S436" i="17"/>
  <c r="S437" i="17"/>
  <c r="S441" i="17"/>
  <c r="S438" i="17"/>
  <c r="S435" i="17"/>
  <c r="S439" i="17"/>
  <c r="S440" i="17"/>
  <c r="S449" i="17"/>
  <c r="S457" i="17"/>
  <c r="S444" i="17"/>
  <c r="S452" i="17"/>
  <c r="S460" i="17"/>
  <c r="S450" i="17"/>
  <c r="S458" i="17"/>
  <c r="S454" i="17"/>
  <c r="S447" i="17"/>
  <c r="S455" i="17"/>
  <c r="S448" i="17"/>
  <c r="S456" i="17"/>
  <c r="S443" i="17"/>
  <c r="S451" i="17"/>
  <c r="S459" i="17"/>
  <c r="S462" i="17"/>
  <c r="S445" i="17"/>
  <c r="S453" i="17"/>
  <c r="S461" i="17"/>
  <c r="S446" i="17"/>
  <c r="Q158" i="17"/>
  <c r="T291" i="17"/>
  <c r="T172" i="17"/>
  <c r="T146" i="17"/>
  <c r="T349" i="17"/>
  <c r="T107" i="17"/>
  <c r="T115" i="17"/>
  <c r="T209" i="17"/>
  <c r="T87" i="17"/>
  <c r="T135" i="17"/>
  <c r="T65" i="17"/>
  <c r="T360" i="17"/>
  <c r="T71" i="17"/>
  <c r="T300" i="17"/>
  <c r="T142" i="17"/>
  <c r="T75" i="17"/>
  <c r="R96" i="17"/>
  <c r="R465" i="17"/>
  <c r="Q493" i="17"/>
  <c r="Q41" i="4" s="1"/>
  <c r="P159" i="17"/>
  <c r="S405" i="17"/>
  <c r="S427" i="17"/>
  <c r="S431" i="17"/>
  <c r="S421" i="17"/>
  <c r="S406" i="17"/>
  <c r="S425" i="17"/>
  <c r="S426" i="17"/>
  <c r="S500" i="17"/>
  <c r="S413" i="17"/>
  <c r="S432" i="17"/>
  <c r="S428" i="17"/>
  <c r="S423" i="17"/>
  <c r="S430" i="17"/>
  <c r="S429" i="17"/>
  <c r="S422" i="17"/>
  <c r="S424" i="17"/>
  <c r="S83" i="4"/>
  <c r="N79" i="4"/>
  <c r="N93" i="4" s="1"/>
  <c r="N45" i="4"/>
  <c r="S103" i="16"/>
  <c r="S102" i="16"/>
  <c r="S105" i="16"/>
  <c r="S101" i="16"/>
  <c r="S107" i="16"/>
  <c r="S108" i="16" s="1"/>
  <c r="S106" i="16"/>
  <c r="S104" i="16"/>
  <c r="S46" i="16"/>
  <c r="S91" i="16" s="1"/>
  <c r="S45" i="16"/>
  <c r="S57" i="16" s="1"/>
  <c r="S48" i="16"/>
  <c r="S93" i="16" s="1"/>
  <c r="S50" i="16"/>
  <c r="S62" i="16" s="1"/>
  <c r="S49" i="16"/>
  <c r="S94" i="16" s="1"/>
  <c r="S47" i="16"/>
  <c r="S59" i="16" s="1"/>
  <c r="S113" i="17"/>
  <c r="S110" i="17"/>
  <c r="S111" i="17"/>
  <c r="S125" i="17"/>
  <c r="S81" i="17"/>
  <c r="S136" i="17" s="1"/>
  <c r="S108" i="17"/>
  <c r="S112" i="17"/>
  <c r="S109" i="17"/>
  <c r="S130" i="17"/>
  <c r="S128" i="17"/>
  <c r="S131" i="17"/>
  <c r="S92" i="17"/>
  <c r="S129" i="17"/>
  <c r="T7" i="17"/>
  <c r="T12" i="17"/>
  <c r="T27" i="17" s="1"/>
  <c r="T44" i="17" s="1"/>
  <c r="T85" i="17"/>
  <c r="T152" i="17"/>
  <c r="T73" i="16"/>
  <c r="T44" i="16"/>
  <c r="Q97" i="17"/>
  <c r="Q159" i="17" s="1"/>
  <c r="Q320" i="17"/>
  <c r="Q370" i="17"/>
  <c r="S407" i="17"/>
  <c r="S419" i="17"/>
  <c r="S420" i="17"/>
  <c r="S414" i="17"/>
  <c r="S408" i="17"/>
  <c r="S411" i="17"/>
  <c r="S418" i="17"/>
  <c r="S415" i="17"/>
  <c r="S409" i="17"/>
  <c r="S416" i="17"/>
  <c r="S410" i="17"/>
  <c r="S417" i="17"/>
  <c r="S412" i="17"/>
  <c r="S397" i="17"/>
  <c r="S396" i="17"/>
  <c r="O72" i="17"/>
  <c r="R136" i="17"/>
  <c r="R151" i="17" s="1"/>
  <c r="R467" i="17"/>
  <c r="Q259" i="17"/>
  <c r="R86" i="16"/>
  <c r="R89" i="17"/>
  <c r="R102" i="17"/>
  <c r="C13" i="18"/>
  <c r="C13" i="4" s="1"/>
  <c r="Q140" i="17"/>
  <c r="Q75" i="16"/>
  <c r="R60" i="16"/>
  <c r="R93" i="17"/>
  <c r="R66" i="16"/>
  <c r="R468" i="17"/>
  <c r="R62" i="16"/>
  <c r="R84" i="16"/>
  <c r="R92" i="16"/>
  <c r="P100" i="16"/>
  <c r="P109" i="16" s="1"/>
  <c r="R466" i="17"/>
  <c r="R59" i="16"/>
  <c r="Q253" i="17"/>
  <c r="R90" i="16"/>
  <c r="R57" i="16"/>
  <c r="R100" i="17"/>
  <c r="R469" i="17"/>
  <c r="R472" i="17"/>
  <c r="R84" i="17"/>
  <c r="R105" i="17"/>
  <c r="Q248" i="17"/>
  <c r="Q249" i="17"/>
  <c r="Q256" i="17"/>
  <c r="R117" i="17"/>
  <c r="R103" i="17"/>
  <c r="R139" i="17"/>
  <c r="R101" i="17"/>
  <c r="R122" i="17"/>
  <c r="R178" i="17" s="1"/>
  <c r="Q245" i="17"/>
  <c r="R471" i="17"/>
  <c r="R116" i="17"/>
  <c r="R173" i="17" s="1"/>
  <c r="R398" i="17"/>
  <c r="R39" i="4" s="1"/>
  <c r="R470" i="17"/>
  <c r="R276" i="17"/>
  <c r="R281" i="17" s="1"/>
  <c r="R166" i="17"/>
  <c r="R229" i="17"/>
  <c r="R305" i="17"/>
  <c r="R167" i="17"/>
  <c r="R230" i="17"/>
  <c r="R85" i="16"/>
  <c r="R306" i="17"/>
  <c r="R168" i="17"/>
  <c r="R231" i="17"/>
  <c r="R240" i="17"/>
  <c r="R235" i="17"/>
  <c r="R119" i="17"/>
  <c r="R175" i="17" s="1"/>
  <c r="P268" i="17"/>
  <c r="P316" i="17" s="1"/>
  <c r="P263" i="17"/>
  <c r="P311" i="17" s="1"/>
  <c r="P262" i="17"/>
  <c r="P310" i="17" s="1"/>
  <c r="Q247" i="17"/>
  <c r="C11" i="18"/>
  <c r="C11" i="4" s="1"/>
  <c r="R94" i="16"/>
  <c r="Q244" i="17"/>
  <c r="Q77" i="16"/>
  <c r="Q87" i="16" s="1"/>
  <c r="Q250" i="17"/>
  <c r="R121" i="17"/>
  <c r="R177" i="17" s="1"/>
  <c r="P267" i="17"/>
  <c r="P315" i="17" s="1"/>
  <c r="S492" i="17"/>
  <c r="S491" i="17"/>
  <c r="S483" i="17"/>
  <c r="S475" i="17"/>
  <c r="S490" i="17"/>
  <c r="S482" i="17"/>
  <c r="S489" i="17"/>
  <c r="S488" i="17"/>
  <c r="S487" i="17"/>
  <c r="S479" i="17"/>
  <c r="S486" i="17"/>
  <c r="S476" i="17"/>
  <c r="S478" i="17"/>
  <c r="S484" i="17"/>
  <c r="S473" i="17"/>
  <c r="S474" i="17"/>
  <c r="S481" i="17"/>
  <c r="S477" i="17"/>
  <c r="S485" i="17"/>
  <c r="P266" i="17"/>
  <c r="P314" i="17" s="1"/>
  <c r="Q74" i="16"/>
  <c r="Q78" i="16"/>
  <c r="Q88" i="16" s="1"/>
  <c r="T499" i="17"/>
  <c r="T464" i="17"/>
  <c r="T434" i="17"/>
  <c r="T395" i="17"/>
  <c r="T389" i="17"/>
  <c r="T404" i="17"/>
  <c r="T384" i="17"/>
  <c r="R67" i="16"/>
  <c r="R307" i="17"/>
  <c r="R169" i="17"/>
  <c r="R232" i="17"/>
  <c r="R64" i="16"/>
  <c r="Q258" i="17"/>
  <c r="Q76" i="16"/>
  <c r="R104" i="17"/>
  <c r="R274" i="17"/>
  <c r="R279" i="17" s="1"/>
  <c r="R227" i="17"/>
  <c r="R120" i="17"/>
  <c r="R176" i="17" s="1"/>
  <c r="P144" i="17"/>
  <c r="P147" i="17"/>
  <c r="R58" i="16"/>
  <c r="R95" i="16"/>
  <c r="Q79" i="16"/>
  <c r="Q89" i="16" s="1"/>
  <c r="Q143" i="17"/>
  <c r="Q151" i="17"/>
  <c r="Q351" i="17"/>
  <c r="Q350" i="17"/>
  <c r="Q254" i="17"/>
  <c r="R301" i="17"/>
  <c r="R164" i="17"/>
  <c r="R226" i="17"/>
  <c r="R239" i="17"/>
  <c r="R241" i="17"/>
  <c r="R236" i="17"/>
  <c r="Q257" i="17"/>
  <c r="P265" i="17"/>
  <c r="P313" i="17" s="1"/>
  <c r="S246" i="17" l="1"/>
  <c r="S255" i="17"/>
  <c r="R174" i="17"/>
  <c r="Q264" i="17"/>
  <c r="T126" i="17"/>
  <c r="T127" i="17"/>
  <c r="T228" i="17" s="1"/>
  <c r="S165" i="17"/>
  <c r="S275" i="17"/>
  <c r="S280" i="17" s="1"/>
  <c r="R285" i="17"/>
  <c r="R303" i="17" s="1"/>
  <c r="R284" i="17"/>
  <c r="R302" i="17" s="1"/>
  <c r="R286" i="17"/>
  <c r="R304" i="17" s="1"/>
  <c r="S238" i="17"/>
  <c r="S118" i="17"/>
  <c r="T361" i="17"/>
  <c r="T363" i="17" s="1"/>
  <c r="T505" i="17" s="1"/>
  <c r="O46" i="4"/>
  <c r="O84" i="4"/>
  <c r="S480" i="17"/>
  <c r="Q147" i="17"/>
  <c r="R97" i="17"/>
  <c r="R159" i="17" s="1"/>
  <c r="S467" i="17"/>
  <c r="R320" i="17"/>
  <c r="R158" i="17"/>
  <c r="R370" i="17"/>
  <c r="S465" i="17"/>
  <c r="R493" i="17"/>
  <c r="R41" i="4" s="1"/>
  <c r="S93" i="17"/>
  <c r="S143" i="17" s="1"/>
  <c r="S144" i="17" s="1"/>
  <c r="T500" i="17"/>
  <c r="T427" i="17"/>
  <c r="T415" i="17"/>
  <c r="T409" i="17"/>
  <c r="T432" i="17"/>
  <c r="T428" i="17"/>
  <c r="T416" i="17"/>
  <c r="T410" i="17"/>
  <c r="T418" i="17"/>
  <c r="T412" i="17"/>
  <c r="T421" i="17"/>
  <c r="T405" i="17"/>
  <c r="T407" i="17"/>
  <c r="T414" i="17"/>
  <c r="T431" i="17"/>
  <c r="T423" i="17"/>
  <c r="T417" i="17"/>
  <c r="T411" i="17"/>
  <c r="T430" i="17"/>
  <c r="T422" i="17"/>
  <c r="T429" i="17"/>
  <c r="T413" i="17"/>
  <c r="T425" i="17"/>
  <c r="T426" i="17"/>
  <c r="T408" i="17"/>
  <c r="T424" i="17"/>
  <c r="T420" i="17"/>
  <c r="T406" i="17"/>
  <c r="T419" i="17"/>
  <c r="S63" i="16"/>
  <c r="S84" i="16"/>
  <c r="S116" i="17"/>
  <c r="S173" i="17" s="1"/>
  <c r="Q390" i="17"/>
  <c r="T107" i="16"/>
  <c r="T108" i="16" s="1"/>
  <c r="T106" i="16"/>
  <c r="T102" i="16"/>
  <c r="T101" i="16"/>
  <c r="T105" i="16"/>
  <c r="T104" i="16"/>
  <c r="T103" i="16"/>
  <c r="T50" i="16"/>
  <c r="T95" i="16" s="1"/>
  <c r="T46" i="16"/>
  <c r="T58" i="16" s="1"/>
  <c r="T48" i="16"/>
  <c r="T93" i="16" s="1"/>
  <c r="T45" i="16"/>
  <c r="T90" i="16" s="1"/>
  <c r="T47" i="16"/>
  <c r="T65" i="16" s="1"/>
  <c r="T49" i="16"/>
  <c r="T61" i="16" s="1"/>
  <c r="T83" i="4"/>
  <c r="S84" i="17"/>
  <c r="S119" i="17"/>
  <c r="S175" i="17" s="1"/>
  <c r="T108" i="17"/>
  <c r="T235" i="17" s="1"/>
  <c r="T131" i="17"/>
  <c r="T307" i="17" s="1"/>
  <c r="T92" i="17"/>
  <c r="T110" i="17"/>
  <c r="T81" i="17"/>
  <c r="T128" i="17"/>
  <c r="T276" i="17" s="1"/>
  <c r="T281" i="17" s="1"/>
  <c r="T112" i="17"/>
  <c r="T240" i="17" s="1"/>
  <c r="T113" i="17"/>
  <c r="T241" i="17" s="1"/>
  <c r="T111" i="17"/>
  <c r="T239" i="17" s="1"/>
  <c r="T125" i="17"/>
  <c r="T301" i="17" s="1"/>
  <c r="T129" i="17"/>
  <c r="T305" i="17" s="1"/>
  <c r="T109" i="17"/>
  <c r="T236" i="17" s="1"/>
  <c r="T130" i="17"/>
  <c r="T306" i="17" s="1"/>
  <c r="S58" i="16"/>
  <c r="O79" i="4"/>
  <c r="O93" i="4" s="1"/>
  <c r="T396" i="17"/>
  <c r="P72" i="17"/>
  <c r="O45" i="4"/>
  <c r="R140" i="17"/>
  <c r="S86" i="16"/>
  <c r="R75" i="16"/>
  <c r="S61" i="16"/>
  <c r="R257" i="17"/>
  <c r="S67" i="16"/>
  <c r="S60" i="16"/>
  <c r="S68" i="16"/>
  <c r="S90" i="16"/>
  <c r="S66" i="16"/>
  <c r="R244" i="17"/>
  <c r="S472" i="17"/>
  <c r="S95" i="16"/>
  <c r="S92" i="16"/>
  <c r="S102" i="17"/>
  <c r="Q100" i="16"/>
  <c r="Q109" i="16" s="1"/>
  <c r="S471" i="17"/>
  <c r="S65" i="16"/>
  <c r="R76" i="16"/>
  <c r="S469" i="17"/>
  <c r="S103" i="17"/>
  <c r="S398" i="17"/>
  <c r="S39" i="4" s="1"/>
  <c r="S117" i="17"/>
  <c r="S174" i="17" s="1"/>
  <c r="R250" i="17"/>
  <c r="S468" i="17"/>
  <c r="R247" i="17"/>
  <c r="S101" i="17"/>
  <c r="Q266" i="17"/>
  <c r="Q314" i="17" s="1"/>
  <c r="S104" i="17"/>
  <c r="Q268" i="17"/>
  <c r="Q316" i="17" s="1"/>
  <c r="S122" i="17"/>
  <c r="S178" i="17" s="1"/>
  <c r="R350" i="17"/>
  <c r="R351" i="17"/>
  <c r="S470" i="17"/>
  <c r="R249" i="17"/>
  <c r="R143" i="17"/>
  <c r="R245" i="17"/>
  <c r="S105" i="17"/>
  <c r="S466" i="17"/>
  <c r="R254" i="17"/>
  <c r="S85" i="16"/>
  <c r="R77" i="16"/>
  <c r="R87" i="16" s="1"/>
  <c r="S120" i="17"/>
  <c r="S176" i="17" s="1"/>
  <c r="R258" i="17"/>
  <c r="P501" i="17"/>
  <c r="P84" i="4" s="1"/>
  <c r="P319" i="17"/>
  <c r="P371" i="17"/>
  <c r="P372" i="17" s="1"/>
  <c r="P34" i="4" s="1"/>
  <c r="P148" i="17"/>
  <c r="P391" i="17" s="1"/>
  <c r="P392" i="17" s="1"/>
  <c r="P393" i="17" s="1"/>
  <c r="P38" i="4" s="1"/>
  <c r="S306" i="17"/>
  <c r="S168" i="17"/>
  <c r="S231" i="17"/>
  <c r="S235" i="17"/>
  <c r="R79" i="16"/>
  <c r="R89" i="16" s="1"/>
  <c r="R248" i="17"/>
  <c r="Q144" i="17"/>
  <c r="S276" i="17"/>
  <c r="S281" i="17" s="1"/>
  <c r="S166" i="17"/>
  <c r="S229" i="17"/>
  <c r="R259" i="17"/>
  <c r="R256" i="17"/>
  <c r="T492" i="17"/>
  <c r="T490" i="17"/>
  <c r="T482" i="17"/>
  <c r="T474" i="17"/>
  <c r="T489" i="17"/>
  <c r="T481" i="17"/>
  <c r="T488" i="17"/>
  <c r="T487" i="17"/>
  <c r="T486" i="17"/>
  <c r="T478" i="17"/>
  <c r="T485" i="17"/>
  <c r="T475" i="17"/>
  <c r="T459" i="17"/>
  <c r="T455" i="17"/>
  <c r="T451" i="17"/>
  <c r="T447" i="17"/>
  <c r="T443" i="17"/>
  <c r="T477" i="17"/>
  <c r="T462" i="17"/>
  <c r="T458" i="17"/>
  <c r="T454" i="17"/>
  <c r="T450" i="17"/>
  <c r="T446" i="17"/>
  <c r="T491" i="17"/>
  <c r="T461" i="17"/>
  <c r="T457" i="17"/>
  <c r="T453" i="17"/>
  <c r="T449" i="17"/>
  <c r="T445" i="17"/>
  <c r="T484" i="17"/>
  <c r="T473" i="17"/>
  <c r="T460" i="17"/>
  <c r="T448" i="17"/>
  <c r="T442" i="17"/>
  <c r="T440" i="17"/>
  <c r="T438" i="17"/>
  <c r="T436" i="17"/>
  <c r="T476" i="17"/>
  <c r="T444" i="17"/>
  <c r="T479" i="17"/>
  <c r="T456" i="17"/>
  <c r="T483" i="17"/>
  <c r="T441" i="17"/>
  <c r="T437" i="17"/>
  <c r="T439" i="17"/>
  <c r="T452" i="17"/>
  <c r="T397" i="17"/>
  <c r="T435" i="17"/>
  <c r="Q265" i="17"/>
  <c r="Q313" i="17" s="1"/>
  <c r="Q262" i="17"/>
  <c r="Q310" i="17" s="1"/>
  <c r="S240" i="17"/>
  <c r="R78" i="16"/>
  <c r="R88" i="16" s="1"/>
  <c r="Q267" i="17"/>
  <c r="Q315" i="17" s="1"/>
  <c r="S64" i="16"/>
  <c r="S241" i="17"/>
  <c r="S236" i="17"/>
  <c r="S274" i="17"/>
  <c r="S279" i="17" s="1"/>
  <c r="S227" i="17"/>
  <c r="S301" i="17"/>
  <c r="S164" i="17"/>
  <c r="S226" i="17"/>
  <c r="S239" i="17"/>
  <c r="Q263" i="17"/>
  <c r="Q311" i="17" s="1"/>
  <c r="S305" i="17"/>
  <c r="S167" i="17"/>
  <c r="S230" i="17"/>
  <c r="S121" i="17"/>
  <c r="S177" i="17" s="1"/>
  <c r="R253" i="17"/>
  <c r="S100" i="17"/>
  <c r="R74" i="16"/>
  <c r="S307" i="17"/>
  <c r="S169" i="17"/>
  <c r="S232" i="17"/>
  <c r="T255" i="17" l="1"/>
  <c r="T246" i="17"/>
  <c r="R264" i="17"/>
  <c r="T165" i="17"/>
  <c r="T480" i="17"/>
  <c r="T118" i="17"/>
  <c r="S286" i="17"/>
  <c r="S304" i="17" s="1"/>
  <c r="S285" i="17"/>
  <c r="S303" i="17" s="1"/>
  <c r="S284" i="17"/>
  <c r="S302" i="17" s="1"/>
  <c r="T275" i="17"/>
  <c r="T280" i="17" s="1"/>
  <c r="T238" i="17"/>
  <c r="T62" i="16"/>
  <c r="T64" i="16"/>
  <c r="T11" i="15"/>
  <c r="T9" i="15"/>
  <c r="R72" i="18"/>
  <c r="T19" i="14"/>
  <c r="T21" i="14"/>
  <c r="R52" i="18"/>
  <c r="S51" i="16"/>
  <c r="S52" i="16" s="1"/>
  <c r="T94" i="16"/>
  <c r="T68" i="16"/>
  <c r="T67" i="16"/>
  <c r="R390" i="17"/>
  <c r="T274" i="17"/>
  <c r="T279" i="17" s="1"/>
  <c r="T226" i="17"/>
  <c r="T253" i="17" s="1"/>
  <c r="T164" i="17"/>
  <c r="T231" i="17"/>
  <c r="T249" i="17" s="1"/>
  <c r="S493" i="17"/>
  <c r="S41" i="4" s="1"/>
  <c r="T91" i="16"/>
  <c r="T229" i="17"/>
  <c r="T85" i="16"/>
  <c r="S244" i="17"/>
  <c r="T168" i="17"/>
  <c r="T92" i="16"/>
  <c r="T166" i="17"/>
  <c r="T117" i="17"/>
  <c r="T60" i="16"/>
  <c r="T105" i="17"/>
  <c r="T119" i="17"/>
  <c r="T175" i="17" s="1"/>
  <c r="E184" i="17" s="1"/>
  <c r="Q193" i="17" s="1"/>
  <c r="Q202" i="17" s="1"/>
  <c r="T101" i="17"/>
  <c r="T102" i="17"/>
  <c r="T120" i="17"/>
  <c r="T176" i="17" s="1"/>
  <c r="E185" i="17" s="1"/>
  <c r="K194" i="17" s="1"/>
  <c r="K203" i="17" s="1"/>
  <c r="T66" i="16"/>
  <c r="T121" i="17"/>
  <c r="T177" i="17" s="1"/>
  <c r="E186" i="17" s="1"/>
  <c r="N195" i="17" s="1"/>
  <c r="N204" i="17" s="1"/>
  <c r="T116" i="17"/>
  <c r="T173" i="17" s="1"/>
  <c r="E182" i="17" s="1"/>
  <c r="I191" i="17" s="1"/>
  <c r="I200" i="17" s="1"/>
  <c r="T93" i="17"/>
  <c r="T100" i="17"/>
  <c r="T104" i="17"/>
  <c r="T230" i="17"/>
  <c r="T257" i="17" s="1"/>
  <c r="T167" i="17"/>
  <c r="T227" i="17"/>
  <c r="T86" i="16"/>
  <c r="T122" i="17"/>
  <c r="T178" i="17" s="1"/>
  <c r="E187" i="17" s="1"/>
  <c r="T196" i="17" s="1"/>
  <c r="T103" i="17"/>
  <c r="T84" i="16"/>
  <c r="T232" i="17"/>
  <c r="T259" i="17" s="1"/>
  <c r="T59" i="16"/>
  <c r="T169" i="17"/>
  <c r="T136" i="17"/>
  <c r="T151" i="17" s="1"/>
  <c r="T84" i="17"/>
  <c r="T57" i="16"/>
  <c r="T63" i="16"/>
  <c r="S74" i="16"/>
  <c r="P45" i="4"/>
  <c r="Q45" i="4"/>
  <c r="T469" i="17"/>
  <c r="T468" i="17"/>
  <c r="T471" i="17"/>
  <c r="T465" i="17"/>
  <c r="T466" i="17"/>
  <c r="T398" i="17"/>
  <c r="T39" i="4" s="1"/>
  <c r="D39" i="4" s="1"/>
  <c r="T472" i="17"/>
  <c r="T467" i="17"/>
  <c r="S258" i="17"/>
  <c r="S79" i="16"/>
  <c r="S89" i="16" s="1"/>
  <c r="T470" i="17"/>
  <c r="R100" i="16"/>
  <c r="R109" i="16" s="1"/>
  <c r="S248" i="17"/>
  <c r="R266" i="17"/>
  <c r="R314" i="17" s="1"/>
  <c r="S256" i="17"/>
  <c r="S253" i="17"/>
  <c r="R144" i="17"/>
  <c r="R267" i="17"/>
  <c r="R315" i="17" s="1"/>
  <c r="R147" i="17"/>
  <c r="R371" i="17" s="1"/>
  <c r="R372" i="17" s="1"/>
  <c r="R34" i="4" s="1"/>
  <c r="S254" i="17"/>
  <c r="S259" i="17"/>
  <c r="R268" i="17"/>
  <c r="R316" i="17" s="1"/>
  <c r="S76" i="16"/>
  <c r="S351" i="17"/>
  <c r="S350" i="17"/>
  <c r="S151" i="17"/>
  <c r="S245" i="17"/>
  <c r="S78" i="16"/>
  <c r="S88" i="16" s="1"/>
  <c r="S77" i="16"/>
  <c r="S87" i="16" s="1"/>
  <c r="Q501" i="17"/>
  <c r="Q84" i="4" s="1"/>
  <c r="Q371" i="17"/>
  <c r="Q372" i="17" s="1"/>
  <c r="Q34" i="4" s="1"/>
  <c r="Q319" i="17"/>
  <c r="Q148" i="17"/>
  <c r="Q391" i="17" s="1"/>
  <c r="Q392" i="17" s="1"/>
  <c r="Q393" i="17" s="1"/>
  <c r="Q38" i="4" s="1"/>
  <c r="S249" i="17"/>
  <c r="S250" i="17"/>
  <c r="S75" i="16"/>
  <c r="R265" i="17"/>
  <c r="R313" i="17" s="1"/>
  <c r="S247" i="17"/>
  <c r="R262" i="17"/>
  <c r="R310" i="17" s="1"/>
  <c r="S257" i="17"/>
  <c r="P46" i="4"/>
  <c r="P79" i="4"/>
  <c r="P93" i="4" s="1"/>
  <c r="R263" i="17"/>
  <c r="R311" i="17" s="1"/>
  <c r="T174" i="17" l="1"/>
  <c r="E183" i="17" s="1"/>
  <c r="E192" i="17" s="1"/>
  <c r="E201" i="17" s="1"/>
  <c r="S264" i="17"/>
  <c r="T254" i="17"/>
  <c r="T247" i="17"/>
  <c r="T12" i="15"/>
  <c r="S375" i="17"/>
  <c r="S96" i="17"/>
  <c r="T22" i="14"/>
  <c r="S385" i="17"/>
  <c r="S88" i="17"/>
  <c r="T493" i="17"/>
  <c r="T41" i="4" s="1"/>
  <c r="D41" i="4" s="1"/>
  <c r="T244" i="17"/>
  <c r="T256" i="17"/>
  <c r="T258" i="17"/>
  <c r="H195" i="17"/>
  <c r="H204" i="17" s="1"/>
  <c r="T250" i="17"/>
  <c r="L193" i="17"/>
  <c r="L202" i="17" s="1"/>
  <c r="K193" i="17"/>
  <c r="K202" i="17" s="1"/>
  <c r="M196" i="17"/>
  <c r="M205" i="17" s="1"/>
  <c r="N196" i="17"/>
  <c r="N205" i="17" s="1"/>
  <c r="P194" i="17"/>
  <c r="P203" i="17" s="1"/>
  <c r="O196" i="17"/>
  <c r="O205" i="17" s="1"/>
  <c r="O195" i="17"/>
  <c r="O204" i="17" s="1"/>
  <c r="E196" i="17"/>
  <c r="E205" i="17" s="1"/>
  <c r="J193" i="17"/>
  <c r="J202" i="17" s="1"/>
  <c r="S193" i="17"/>
  <c r="S202" i="17" s="1"/>
  <c r="Q194" i="17"/>
  <c r="Q203" i="17" s="1"/>
  <c r="E194" i="17"/>
  <c r="E203" i="17" s="1"/>
  <c r="J194" i="17"/>
  <c r="J203" i="17" s="1"/>
  <c r="R194" i="17"/>
  <c r="R203" i="17" s="1"/>
  <c r="L194" i="17"/>
  <c r="L203" i="17" s="1"/>
  <c r="F192" i="17"/>
  <c r="F201" i="17" s="1"/>
  <c r="F194" i="17"/>
  <c r="F203" i="17" s="1"/>
  <c r="P191" i="17"/>
  <c r="P200" i="17" s="1"/>
  <c r="S194" i="17"/>
  <c r="S203" i="17" s="1"/>
  <c r="Q191" i="17"/>
  <c r="Q200" i="17" s="1"/>
  <c r="H194" i="17"/>
  <c r="H203" i="17" s="1"/>
  <c r="N194" i="17"/>
  <c r="N203" i="17" s="1"/>
  <c r="S192" i="17"/>
  <c r="S201" i="17" s="1"/>
  <c r="T194" i="17"/>
  <c r="T203" i="17" s="1"/>
  <c r="G194" i="17"/>
  <c r="G203" i="17" s="1"/>
  <c r="T248" i="17"/>
  <c r="T205" i="17"/>
  <c r="G191" i="17"/>
  <c r="G200" i="17" s="1"/>
  <c r="I194" i="17"/>
  <c r="I203" i="17" s="1"/>
  <c r="O194" i="17"/>
  <c r="O203" i="17" s="1"/>
  <c r="M194" i="17"/>
  <c r="M203" i="17" s="1"/>
  <c r="J191" i="17"/>
  <c r="J200" i="17" s="1"/>
  <c r="F196" i="17"/>
  <c r="F205" i="17" s="1"/>
  <c r="Q196" i="17"/>
  <c r="Q205" i="17" s="1"/>
  <c r="M193" i="17"/>
  <c r="M202" i="17" s="1"/>
  <c r="G193" i="17"/>
  <c r="G202" i="17" s="1"/>
  <c r="H196" i="17"/>
  <c r="H205" i="17" s="1"/>
  <c r="N193" i="17"/>
  <c r="N202" i="17" s="1"/>
  <c r="G196" i="17"/>
  <c r="G205" i="17" s="1"/>
  <c r="P196" i="17"/>
  <c r="P205" i="17" s="1"/>
  <c r="R193" i="17"/>
  <c r="R202" i="17" s="1"/>
  <c r="E193" i="17"/>
  <c r="E202" i="17" s="1"/>
  <c r="O193" i="17"/>
  <c r="O202" i="17" s="1"/>
  <c r="R196" i="17"/>
  <c r="R205" i="17" s="1"/>
  <c r="I196" i="17"/>
  <c r="I205" i="17" s="1"/>
  <c r="L196" i="17"/>
  <c r="L205" i="17" s="1"/>
  <c r="H193" i="17"/>
  <c r="H202" i="17" s="1"/>
  <c r="F193" i="17"/>
  <c r="F202" i="17" s="1"/>
  <c r="J196" i="17"/>
  <c r="J205" i="17" s="1"/>
  <c r="S196" i="17"/>
  <c r="S205" i="17" s="1"/>
  <c r="T193" i="17"/>
  <c r="T202" i="17" s="1"/>
  <c r="P193" i="17"/>
  <c r="P202" i="17" s="1"/>
  <c r="K196" i="17"/>
  <c r="K205" i="17" s="1"/>
  <c r="I193" i="17"/>
  <c r="I202" i="17" s="1"/>
  <c r="T195" i="17"/>
  <c r="T204" i="17" s="1"/>
  <c r="K191" i="17"/>
  <c r="K200" i="17" s="1"/>
  <c r="N191" i="17"/>
  <c r="N200" i="17" s="1"/>
  <c r="H191" i="17"/>
  <c r="H200" i="17" s="1"/>
  <c r="L195" i="17"/>
  <c r="L204" i="17" s="1"/>
  <c r="Q195" i="17"/>
  <c r="Q204" i="17" s="1"/>
  <c r="T350" i="17"/>
  <c r="S191" i="17"/>
  <c r="S200" i="17" s="1"/>
  <c r="P195" i="17"/>
  <c r="P204" i="17" s="1"/>
  <c r="E195" i="17"/>
  <c r="E204" i="17" s="1"/>
  <c r="T351" i="17"/>
  <c r="I195" i="17"/>
  <c r="I204" i="17" s="1"/>
  <c r="L191" i="17"/>
  <c r="L200" i="17" s="1"/>
  <c r="E191" i="17"/>
  <c r="E200" i="17" s="1"/>
  <c r="R195" i="17"/>
  <c r="R204" i="17" s="1"/>
  <c r="M195" i="17"/>
  <c r="M204" i="17" s="1"/>
  <c r="T79" i="16"/>
  <c r="T89" i="16" s="1"/>
  <c r="T191" i="17"/>
  <c r="T200" i="17" s="1"/>
  <c r="O191" i="17"/>
  <c r="O200" i="17" s="1"/>
  <c r="M191" i="17"/>
  <c r="M200" i="17" s="1"/>
  <c r="G195" i="17"/>
  <c r="G204" i="17" s="1"/>
  <c r="F195" i="17"/>
  <c r="F204" i="17" s="1"/>
  <c r="J195" i="17"/>
  <c r="J204" i="17" s="1"/>
  <c r="R191" i="17"/>
  <c r="R200" i="17" s="1"/>
  <c r="K195" i="17"/>
  <c r="K204" i="17" s="1"/>
  <c r="F191" i="17"/>
  <c r="F200" i="17" s="1"/>
  <c r="S195" i="17"/>
  <c r="S204" i="17" s="1"/>
  <c r="T77" i="16"/>
  <c r="T87" i="16" s="1"/>
  <c r="T245" i="17"/>
  <c r="T75" i="16"/>
  <c r="T76" i="16"/>
  <c r="S100" i="16"/>
  <c r="S109" i="16" s="1"/>
  <c r="Q72" i="17"/>
  <c r="T74" i="16"/>
  <c r="T78" i="16"/>
  <c r="T88" i="16" s="1"/>
  <c r="T143" i="17"/>
  <c r="R45" i="4"/>
  <c r="R501" i="17"/>
  <c r="R84" i="4" s="1"/>
  <c r="R319" i="17"/>
  <c r="R148" i="17"/>
  <c r="S262" i="17"/>
  <c r="S310" i="17" s="1"/>
  <c r="S266" i="17"/>
  <c r="S314" i="17" s="1"/>
  <c r="S268" i="17"/>
  <c r="S316" i="17" s="1"/>
  <c r="S267" i="17"/>
  <c r="S315" i="17" s="1"/>
  <c r="Q46" i="4"/>
  <c r="Q79" i="4"/>
  <c r="Q93" i="4" s="1"/>
  <c r="S263" i="17"/>
  <c r="S311" i="17" s="1"/>
  <c r="S265" i="17"/>
  <c r="S313" i="17" s="1"/>
  <c r="T192" i="17" l="1"/>
  <c r="T201" i="17" s="1"/>
  <c r="J192" i="17"/>
  <c r="J201" i="17" s="1"/>
  <c r="H192" i="17"/>
  <c r="H201" i="17" s="1"/>
  <c r="M192" i="17"/>
  <c r="M201" i="17" s="1"/>
  <c r="Q192" i="17"/>
  <c r="Q201" i="17" s="1"/>
  <c r="G192" i="17"/>
  <c r="G201" i="17" s="1"/>
  <c r="P192" i="17"/>
  <c r="P201" i="17" s="1"/>
  <c r="I192" i="17"/>
  <c r="I201" i="17" s="1"/>
  <c r="R192" i="17"/>
  <c r="R201" i="17" s="1"/>
  <c r="N192" i="17"/>
  <c r="N201" i="17" s="1"/>
  <c r="K192" i="17"/>
  <c r="K201" i="17" s="1"/>
  <c r="L192" i="17"/>
  <c r="L201" i="17" s="1"/>
  <c r="O192" i="17"/>
  <c r="O201" i="17" s="1"/>
  <c r="T264" i="17"/>
  <c r="T286" i="17"/>
  <c r="T304" i="17" s="1"/>
  <c r="T284" i="17"/>
  <c r="T302" i="17" s="1"/>
  <c r="T285" i="17"/>
  <c r="T303" i="17" s="1"/>
  <c r="S386" i="17"/>
  <c r="S387" i="17" s="1"/>
  <c r="S37" i="4" s="1"/>
  <c r="S376" i="17"/>
  <c r="S35" i="4" s="1"/>
  <c r="S139" i="17"/>
  <c r="S89" i="17"/>
  <c r="T144" i="17"/>
  <c r="S370" i="17"/>
  <c r="S158" i="17"/>
  <c r="S97" i="17"/>
  <c r="S320" i="17"/>
  <c r="T268" i="17"/>
  <c r="T316" i="17" s="1"/>
  <c r="T263" i="17"/>
  <c r="T311" i="17" s="1"/>
  <c r="T267" i="17"/>
  <c r="T315" i="17" s="1"/>
  <c r="S45" i="4"/>
  <c r="T262" i="17"/>
  <c r="T310" i="17" s="1"/>
  <c r="T266" i="17"/>
  <c r="T314" i="17" s="1"/>
  <c r="T265" i="17"/>
  <c r="T313" i="17" s="1"/>
  <c r="T100" i="16"/>
  <c r="R391" i="17"/>
  <c r="R392" i="17" s="1"/>
  <c r="R393" i="17" s="1"/>
  <c r="R38" i="4" s="1"/>
  <c r="R72" i="17"/>
  <c r="R46" i="4"/>
  <c r="R79" i="4"/>
  <c r="R93" i="4" s="1"/>
  <c r="S72" i="17"/>
  <c r="U11" i="15" l="1"/>
  <c r="U12" i="15" s="1"/>
  <c r="U9" i="15"/>
  <c r="S72" i="18"/>
  <c r="C14" i="18" s="1"/>
  <c r="C14" i="4" s="1"/>
  <c r="S390" i="17"/>
  <c r="S159" i="17"/>
  <c r="U19" i="14"/>
  <c r="U21" i="14"/>
  <c r="S52" i="18"/>
  <c r="C12" i="18" s="1"/>
  <c r="C12" i="4" s="1"/>
  <c r="T51" i="16"/>
  <c r="T52" i="16" s="1"/>
  <c r="S140" i="17"/>
  <c r="S147" i="17"/>
  <c r="U22" i="14" l="1"/>
  <c r="D27" i="4" s="1"/>
  <c r="D28" i="4"/>
  <c r="T380" i="17"/>
  <c r="T381" i="17" s="1"/>
  <c r="E36" i="4" s="1"/>
  <c r="D36" i="4" s="1"/>
  <c r="T96" i="17"/>
  <c r="S148" i="17"/>
  <c r="S391" i="17" s="1"/>
  <c r="S392" i="17" s="1"/>
  <c r="S393" i="17" s="1"/>
  <c r="S38" i="4" s="1"/>
  <c r="S319" i="17"/>
  <c r="S501" i="17"/>
  <c r="S371" i="17"/>
  <c r="S372" i="17" s="1"/>
  <c r="S34" i="4" s="1"/>
  <c r="T88" i="17"/>
  <c r="T109" i="16"/>
  <c r="T375" i="17" l="1"/>
  <c r="T386" i="17" s="1"/>
  <c r="T387" i="17" s="1"/>
  <c r="T37" i="4" s="1"/>
  <c r="D37" i="4" s="1"/>
  <c r="D29" i="4"/>
  <c r="S46" i="4"/>
  <c r="S84" i="4"/>
  <c r="T385" i="17"/>
  <c r="E111" i="4"/>
  <c r="T97" i="17"/>
  <c r="T158" i="17"/>
  <c r="T370" i="17"/>
  <c r="T320" i="17"/>
  <c r="T139" i="17"/>
  <c r="T89" i="17"/>
  <c r="S79" i="4"/>
  <c r="S93" i="4" s="1"/>
  <c r="E110" i="16"/>
  <c r="T45" i="4"/>
  <c r="D45" i="4" s="1"/>
  <c r="T72" i="17"/>
  <c r="T376" i="17" l="1"/>
  <c r="T35" i="4" s="1"/>
  <c r="D35" i="4" s="1"/>
  <c r="E117" i="4"/>
  <c r="E105" i="4"/>
  <c r="F99" i="4"/>
  <c r="E108" i="4"/>
  <c r="E114" i="4"/>
  <c r="E99" i="4"/>
  <c r="E102" i="4"/>
  <c r="D24" i="4"/>
  <c r="D25" i="4"/>
  <c r="D26" i="4"/>
  <c r="T140" i="17"/>
  <c r="T390" i="17"/>
  <c r="T159" i="17"/>
  <c r="E160" i="17" s="1"/>
  <c r="T147" i="17"/>
  <c r="R161" i="17" l="1"/>
  <c r="R210" i="17" s="1"/>
  <c r="R502" i="17" s="1"/>
  <c r="F161" i="17"/>
  <c r="F210" i="17" s="1"/>
  <c r="F502" i="17" s="1"/>
  <c r="S161" i="17"/>
  <c r="S210" i="17" s="1"/>
  <c r="S502" i="17" s="1"/>
  <c r="K161" i="17"/>
  <c r="K210" i="17" s="1"/>
  <c r="K502" i="17" s="1"/>
  <c r="H161" i="17"/>
  <c r="H210" i="17" s="1"/>
  <c r="H502" i="17" s="1"/>
  <c r="P161" i="17"/>
  <c r="P210" i="17" s="1"/>
  <c r="P502" i="17" s="1"/>
  <c r="E161" i="17"/>
  <c r="O161" i="17"/>
  <c r="O210" i="17" s="1"/>
  <c r="O502" i="17" s="1"/>
  <c r="T161" i="17"/>
  <c r="T210" i="17" s="1"/>
  <c r="Q161" i="17"/>
  <c r="Q210" i="17" s="1"/>
  <c r="Q502" i="17" s="1"/>
  <c r="G161" i="17"/>
  <c r="G210" i="17" s="1"/>
  <c r="G502" i="17" s="1"/>
  <c r="N161" i="17"/>
  <c r="N210" i="17" s="1"/>
  <c r="N502" i="17" s="1"/>
  <c r="M161" i="17"/>
  <c r="M210" i="17" s="1"/>
  <c r="M502" i="17" s="1"/>
  <c r="I161" i="17"/>
  <c r="I210" i="17" s="1"/>
  <c r="I502" i="17" s="1"/>
  <c r="J161" i="17"/>
  <c r="J210" i="17" s="1"/>
  <c r="J502" i="17" s="1"/>
  <c r="L161" i="17"/>
  <c r="L210" i="17" s="1"/>
  <c r="L502" i="17" s="1"/>
  <c r="T319" i="17"/>
  <c r="T371" i="17"/>
  <c r="T372" i="17" s="1"/>
  <c r="T34" i="4" s="1"/>
  <c r="D34" i="4" s="1"/>
  <c r="T501" i="17"/>
  <c r="T84" i="4" s="1"/>
  <c r="T148" i="17"/>
  <c r="T391" i="17" s="1"/>
  <c r="T392" i="17" s="1"/>
  <c r="T393" i="17" s="1"/>
  <c r="T38" i="4" s="1"/>
  <c r="D38" i="4" s="1"/>
  <c r="E210" i="17" l="1"/>
  <c r="E502" i="17" s="1"/>
  <c r="E72" i="4" s="1"/>
  <c r="T502" i="17"/>
  <c r="T72" i="4" s="1"/>
  <c r="N72" i="4"/>
  <c r="P72" i="4"/>
  <c r="G72" i="4"/>
  <c r="H72" i="4"/>
  <c r="K72" i="4"/>
  <c r="S72" i="4"/>
  <c r="Q72" i="4"/>
  <c r="O72" i="4"/>
  <c r="L72" i="4"/>
  <c r="I72" i="4"/>
  <c r="F72" i="4"/>
  <c r="J72" i="4"/>
  <c r="M72" i="4"/>
  <c r="R72" i="4"/>
  <c r="T46" i="4"/>
  <c r="D46" i="4" s="1"/>
  <c r="T79" i="4"/>
  <c r="T93" i="4" s="1"/>
  <c r="P66" i="17" l="1"/>
  <c r="O66" i="17"/>
  <c r="M55" i="17"/>
  <c r="M292" i="17" s="1"/>
  <c r="F354" i="17"/>
  <c r="F357" i="17" s="1"/>
  <c r="F504" i="17" s="1"/>
  <c r="F76" i="4" s="1"/>
  <c r="J55" i="17"/>
  <c r="J292" i="17" s="1"/>
  <c r="Q55" i="17"/>
  <c r="Q292" i="17" s="1"/>
  <c r="J66" i="17"/>
  <c r="I354" i="17"/>
  <c r="I357" i="17" s="1"/>
  <c r="I504" i="17" s="1"/>
  <c r="I76" i="4" s="1"/>
  <c r="H66" i="17"/>
  <c r="O55" i="17"/>
  <c r="O292" i="17" s="1"/>
  <c r="L66" i="17"/>
  <c r="H55" i="17"/>
  <c r="H292" i="17" s="1"/>
  <c r="I55" i="17"/>
  <c r="I292" i="17" s="1"/>
  <c r="S66" i="17"/>
  <c r="P55" i="17"/>
  <c r="P292" i="17" s="1"/>
  <c r="M60" i="17"/>
  <c r="M297" i="17" s="1"/>
  <c r="R66" i="17"/>
  <c r="H59" i="17"/>
  <c r="H296" i="17" s="1"/>
  <c r="L60" i="17"/>
  <c r="L297" i="17" s="1"/>
  <c r="H60" i="17"/>
  <c r="H297" i="17" s="1"/>
  <c r="N66" i="17"/>
  <c r="Q59" i="17"/>
  <c r="Q296" i="17" s="1"/>
  <c r="E61" i="17"/>
  <c r="E298" i="17" s="1"/>
  <c r="J56" i="17"/>
  <c r="J293" i="17" s="1"/>
  <c r="F55" i="17"/>
  <c r="F292" i="17" s="1"/>
  <c r="G61" i="17"/>
  <c r="G298" i="17" s="1"/>
  <c r="L56" i="17"/>
  <c r="L293" i="17" s="1"/>
  <c r="E354" i="17"/>
  <c r="E357" i="17" s="1"/>
  <c r="E504" i="17" s="1"/>
  <c r="E76" i="4" s="1"/>
  <c r="G56" i="17"/>
  <c r="G293" i="17" s="1"/>
  <c r="J59" i="17"/>
  <c r="J296" i="17" s="1"/>
  <c r="F56" i="17"/>
  <c r="F293" i="17" s="1"/>
  <c r="N61" i="17"/>
  <c r="N298" i="17" s="1"/>
  <c r="S55" i="17"/>
  <c r="S292" i="17" s="1"/>
  <c r="M56" i="17"/>
  <c r="M293" i="17" s="1"/>
  <c r="K55" i="17"/>
  <c r="K292" i="17" s="1"/>
  <c r="H56" i="17"/>
  <c r="H293" i="17" s="1"/>
  <c r="P59" i="17"/>
  <c r="P296" i="17" s="1"/>
  <c r="S59" i="17"/>
  <c r="S296" i="17" s="1"/>
  <c r="J60" i="17"/>
  <c r="J297" i="17" s="1"/>
  <c r="P61" i="17"/>
  <c r="P298" i="17" s="1"/>
  <c r="M354" i="17"/>
  <c r="M357" i="17" s="1"/>
  <c r="M504" i="17" s="1"/>
  <c r="M76" i="4" s="1"/>
  <c r="E55" i="17"/>
  <c r="E292" i="17" s="1"/>
  <c r="Q66" i="17"/>
  <c r="G66" i="17"/>
  <c r="K66" i="17"/>
  <c r="H61" i="17"/>
  <c r="H298" i="17" s="1"/>
  <c r="I56" i="17"/>
  <c r="I293" i="17" s="1"/>
  <c r="E59" i="17"/>
  <c r="E296" i="17" s="1"/>
  <c r="N60" i="17"/>
  <c r="N297" i="17" s="1"/>
  <c r="I60" i="17"/>
  <c r="I297" i="17" s="1"/>
  <c r="G60" i="17"/>
  <c r="G297" i="17" s="1"/>
  <c r="Q60" i="17"/>
  <c r="Q297" i="17" s="1"/>
  <c r="N59" i="17"/>
  <c r="N296" i="17" s="1"/>
  <c r="I59" i="17"/>
  <c r="I296" i="17" s="1"/>
  <c r="K60" i="17"/>
  <c r="K297" i="17" s="1"/>
  <c r="N56" i="17"/>
  <c r="N293" i="17" s="1"/>
  <c r="K61" i="17"/>
  <c r="K298" i="17" s="1"/>
  <c r="G55" i="17"/>
  <c r="G292" i="17" s="1"/>
  <c r="T60" i="17"/>
  <c r="T297" i="17" s="1"/>
  <c r="R59" i="17"/>
  <c r="R296" i="17" s="1"/>
  <c r="I61" i="17"/>
  <c r="I298" i="17" s="1"/>
  <c r="M59" i="17"/>
  <c r="M296" i="17" s="1"/>
  <c r="R56" i="17"/>
  <c r="R293" i="17" s="1"/>
  <c r="T61" i="17"/>
  <c r="T298" i="17" s="1"/>
  <c r="Q61" i="17"/>
  <c r="Q298" i="17" s="1"/>
  <c r="K56" i="17"/>
  <c r="K293" i="17" s="1"/>
  <c r="E60" i="17"/>
  <c r="E297" i="17" s="1"/>
  <c r="G59" i="17"/>
  <c r="G296" i="17" s="1"/>
  <c r="J61" i="17"/>
  <c r="J298" i="17" s="1"/>
  <c r="F61" i="17"/>
  <c r="F298" i="17" s="1"/>
  <c r="S61" i="17"/>
  <c r="S298" i="17" s="1"/>
  <c r="L55" i="17"/>
  <c r="L292" i="17" s="1"/>
  <c r="T55" i="17"/>
  <c r="T292" i="17" s="1"/>
  <c r="O60" i="17"/>
  <c r="O297" i="17" s="1"/>
  <c r="F60" i="17"/>
  <c r="F297" i="17" s="1"/>
  <c r="T59" i="17"/>
  <c r="T296" i="17" s="1"/>
  <c r="O56" i="17"/>
  <c r="O293" i="17" s="1"/>
  <c r="R61" i="17"/>
  <c r="R298" i="17" s="1"/>
  <c r="O61" i="17"/>
  <c r="O298" i="17" s="1"/>
  <c r="P60" i="17"/>
  <c r="P297" i="17" s="1"/>
  <c r="R60" i="17"/>
  <c r="R297" i="17" s="1"/>
  <c r="L59" i="17"/>
  <c r="L296" i="17" s="1"/>
  <c r="S60" i="17"/>
  <c r="S297" i="17" s="1"/>
  <c r="M61" i="17"/>
  <c r="M298" i="17" s="1"/>
  <c r="L61" i="17"/>
  <c r="L298" i="17" s="1"/>
  <c r="O59" i="17"/>
  <c r="O296" i="17" s="1"/>
  <c r="F58" i="17"/>
  <c r="F295" i="17" s="1"/>
  <c r="F59" i="17"/>
  <c r="F296" i="17" s="1"/>
  <c r="K59" i="17"/>
  <c r="K296" i="17" s="1"/>
  <c r="E56" i="17"/>
  <c r="E293" i="17" s="1"/>
  <c r="Q56" i="17"/>
  <c r="Q293" i="17" s="1"/>
  <c r="T56" i="17"/>
  <c r="F343" i="17" l="1"/>
  <c r="F503" i="17" s="1"/>
  <c r="F91" i="4"/>
  <c r="M91" i="4"/>
  <c r="I91" i="4"/>
  <c r="J58" i="17"/>
  <c r="J295" i="17" s="1"/>
  <c r="J343" i="17" s="1"/>
  <c r="E91" i="4"/>
  <c r="T354" i="17"/>
  <c r="T357" i="17" s="1"/>
  <c r="T504" i="17" s="1"/>
  <c r="T76" i="4" s="1"/>
  <c r="T91" i="4" s="1"/>
  <c r="T66" i="17"/>
  <c r="T58" i="17"/>
  <c r="T295" i="17" s="1"/>
  <c r="T293" i="17"/>
  <c r="I58" i="17"/>
  <c r="I295" i="17" s="1"/>
  <c r="G58" i="17"/>
  <c r="G295" i="17" s="1"/>
  <c r="L58" i="17"/>
  <c r="L295" i="17" s="1"/>
  <c r="E58" i="17"/>
  <c r="E295" i="17" s="1"/>
  <c r="R58" i="17"/>
  <c r="R295" i="17" s="1"/>
  <c r="M58" i="17"/>
  <c r="M295" i="17" s="1"/>
  <c r="M343" i="17" s="1"/>
  <c r="H58" i="17"/>
  <c r="H295" i="17" s="1"/>
  <c r="K58" i="17"/>
  <c r="K295" i="17" s="1"/>
  <c r="Q58" i="17"/>
  <c r="Q295" i="17" s="1"/>
  <c r="O58" i="17"/>
  <c r="O295" i="17" s="1"/>
  <c r="O343" i="17" s="1"/>
  <c r="N58" i="17"/>
  <c r="N295" i="17" s="1"/>
  <c r="G354" i="17"/>
  <c r="G357" i="17" s="1"/>
  <c r="G504" i="17" s="1"/>
  <c r="G76" i="4" s="1"/>
  <c r="Q354" i="17"/>
  <c r="Q357" i="17" s="1"/>
  <c r="Q504" i="17" s="1"/>
  <c r="Q76" i="4" s="1"/>
  <c r="K354" i="17"/>
  <c r="K357" i="17" s="1"/>
  <c r="K504" i="17" s="1"/>
  <c r="K76" i="4" s="1"/>
  <c r="N55" i="17"/>
  <c r="N292" i="17" s="1"/>
  <c r="N354" i="17"/>
  <c r="N357" i="17" s="1"/>
  <c r="N504" i="17" s="1"/>
  <c r="N76" i="4" s="1"/>
  <c r="M66" i="17"/>
  <c r="S56" i="17"/>
  <c r="S293" i="17" s="1"/>
  <c r="P56" i="17"/>
  <c r="P293" i="17" s="1"/>
  <c r="R354" i="17"/>
  <c r="R357" i="17" s="1"/>
  <c r="R504" i="17" s="1"/>
  <c r="R76" i="4" s="1"/>
  <c r="J354" i="17"/>
  <c r="J357" i="17" s="1"/>
  <c r="J504" i="17" s="1"/>
  <c r="J76" i="4" s="1"/>
  <c r="E66" i="17"/>
  <c r="S354" i="17"/>
  <c r="S357" i="17" s="1"/>
  <c r="S504" i="17" s="1"/>
  <c r="S76" i="4" s="1"/>
  <c r="I66" i="17"/>
  <c r="F66" i="17"/>
  <c r="R55" i="17"/>
  <c r="R292" i="17" s="1"/>
  <c r="L354" i="17"/>
  <c r="L357" i="17" s="1"/>
  <c r="L504" i="17" s="1"/>
  <c r="L76" i="4" s="1"/>
  <c r="P354" i="17"/>
  <c r="P357" i="17" s="1"/>
  <c r="P504" i="17" s="1"/>
  <c r="P76" i="4" s="1"/>
  <c r="O354" i="17"/>
  <c r="O357" i="17" s="1"/>
  <c r="O504" i="17" s="1"/>
  <c r="O76" i="4" s="1"/>
  <c r="H354" i="17"/>
  <c r="H357" i="17" s="1"/>
  <c r="H504" i="17" s="1"/>
  <c r="H76" i="4" s="1"/>
  <c r="R343" i="17" l="1"/>
  <c r="R503" i="17" s="1"/>
  <c r="T343" i="17"/>
  <c r="T503" i="17" s="1"/>
  <c r="N343" i="17"/>
  <c r="N503" i="17" s="1"/>
  <c r="K343" i="17"/>
  <c r="K503" i="17" s="1"/>
  <c r="H343" i="17"/>
  <c r="H503" i="17" s="1"/>
  <c r="M503" i="17"/>
  <c r="M73" i="4" s="1"/>
  <c r="M74" i="4" s="1"/>
  <c r="M75" i="4" s="1"/>
  <c r="M92" i="4" s="1"/>
  <c r="I343" i="17"/>
  <c r="I503" i="17" s="1"/>
  <c r="Q343" i="17"/>
  <c r="Q503" i="17" s="1"/>
  <c r="J503" i="17"/>
  <c r="J506" i="17" s="1"/>
  <c r="E343" i="17"/>
  <c r="E503" i="17" s="1"/>
  <c r="L343" i="17"/>
  <c r="L503" i="17" s="1"/>
  <c r="O503" i="17"/>
  <c r="O73" i="4" s="1"/>
  <c r="O74" i="4" s="1"/>
  <c r="O78" i="4" s="1"/>
  <c r="O87" i="4" s="1"/>
  <c r="G343" i="17"/>
  <c r="G503" i="17" s="1"/>
  <c r="L91" i="4"/>
  <c r="G91" i="4"/>
  <c r="R91" i="4"/>
  <c r="N91" i="4"/>
  <c r="S91" i="4"/>
  <c r="F73" i="4"/>
  <c r="F74" i="4" s="1"/>
  <c r="F90" i="4" s="1"/>
  <c r="F86" i="4" s="1"/>
  <c r="F506" i="17"/>
  <c r="K91" i="4"/>
  <c r="H91" i="4"/>
  <c r="O91" i="4"/>
  <c r="P91" i="4"/>
  <c r="J91" i="4"/>
  <c r="Q91" i="4"/>
  <c r="S58" i="17"/>
  <c r="S295" i="17" s="1"/>
  <c r="P58" i="17"/>
  <c r="P295" i="17" s="1"/>
  <c r="C9" i="18"/>
  <c r="C9" i="4" s="1"/>
  <c r="T73" i="4" l="1"/>
  <c r="T74" i="4" s="1"/>
  <c r="T75" i="4" s="1"/>
  <c r="T92" i="4" s="1"/>
  <c r="T506" i="17"/>
  <c r="O506" i="17"/>
  <c r="O508" i="17" s="1"/>
  <c r="O48" i="4" s="1"/>
  <c r="J73" i="4"/>
  <c r="J74" i="4" s="1"/>
  <c r="J90" i="4" s="1"/>
  <c r="J86" i="4" s="1"/>
  <c r="F75" i="4"/>
  <c r="F92" i="4" s="1"/>
  <c r="L506" i="17"/>
  <c r="L508" i="17" s="1"/>
  <c r="L48" i="4" s="1"/>
  <c r="L73" i="4"/>
  <c r="L74" i="4" s="1"/>
  <c r="L77" i="4" s="1"/>
  <c r="L88" i="4" s="1"/>
  <c r="E73" i="4"/>
  <c r="E74" i="4" s="1"/>
  <c r="E90" i="4" s="1"/>
  <c r="E86" i="4" s="1"/>
  <c r="E506" i="17"/>
  <c r="E507" i="17" s="1"/>
  <c r="E47" i="4" s="1"/>
  <c r="Q73" i="4"/>
  <c r="Q74" i="4" s="1"/>
  <c r="Q78" i="4" s="1"/>
  <c r="Q87" i="4" s="1"/>
  <c r="Q506" i="17"/>
  <c r="Q507" i="17" s="1"/>
  <c r="Q47" i="4" s="1"/>
  <c r="I73" i="4"/>
  <c r="I74" i="4" s="1"/>
  <c r="I78" i="4" s="1"/>
  <c r="I87" i="4" s="1"/>
  <c r="I506" i="17"/>
  <c r="I508" i="17" s="1"/>
  <c r="I48" i="4" s="1"/>
  <c r="H73" i="4"/>
  <c r="H74" i="4" s="1"/>
  <c r="H78" i="4" s="1"/>
  <c r="H87" i="4" s="1"/>
  <c r="H506" i="17"/>
  <c r="H507" i="17" s="1"/>
  <c r="H47" i="4" s="1"/>
  <c r="G73" i="4"/>
  <c r="G74" i="4" s="1"/>
  <c r="G78" i="4" s="1"/>
  <c r="G87" i="4" s="1"/>
  <c r="G506" i="17"/>
  <c r="G507" i="17" s="1"/>
  <c r="G47" i="4" s="1"/>
  <c r="K73" i="4"/>
  <c r="K74" i="4" s="1"/>
  <c r="K77" i="4" s="1"/>
  <c r="K88" i="4" s="1"/>
  <c r="K506" i="17"/>
  <c r="K508" i="17" s="1"/>
  <c r="K48" i="4" s="1"/>
  <c r="M506" i="17"/>
  <c r="M507" i="17" s="1"/>
  <c r="M47" i="4" s="1"/>
  <c r="S343" i="17"/>
  <c r="S503" i="17" s="1"/>
  <c r="P343" i="17"/>
  <c r="P503" i="17" s="1"/>
  <c r="J77" i="4"/>
  <c r="J88" i="4" s="1"/>
  <c r="N73" i="4"/>
  <c r="N74" i="4" s="1"/>
  <c r="N506" i="17"/>
  <c r="O77" i="4"/>
  <c r="O88" i="4" s="1"/>
  <c r="F507" i="17"/>
  <c r="F47" i="4" s="1"/>
  <c r="F508" i="17"/>
  <c r="F48" i="4" s="1"/>
  <c r="J507" i="17"/>
  <c r="J47" i="4" s="1"/>
  <c r="J508" i="17"/>
  <c r="J48" i="4" s="1"/>
  <c r="M78" i="4"/>
  <c r="M87" i="4" s="1"/>
  <c r="M77" i="4"/>
  <c r="M88" i="4" s="1"/>
  <c r="O75" i="4"/>
  <c r="O92" i="4" s="1"/>
  <c r="M90" i="4"/>
  <c r="M86" i="4" s="1"/>
  <c r="O90" i="4"/>
  <c r="O86" i="4" s="1"/>
  <c r="R73" i="4"/>
  <c r="R74" i="4" s="1"/>
  <c r="R506" i="17"/>
  <c r="F78" i="4"/>
  <c r="F87" i="4" s="1"/>
  <c r="F77" i="4"/>
  <c r="F88" i="4" s="1"/>
  <c r="J75" i="4"/>
  <c r="J92" i="4" s="1"/>
  <c r="J78" i="4"/>
  <c r="J87" i="4" s="1"/>
  <c r="L90" i="4" l="1"/>
  <c r="L86" i="4" s="1"/>
  <c r="H508" i="17"/>
  <c r="H48" i="4" s="1"/>
  <c r="H75" i="4"/>
  <c r="H92" i="4" s="1"/>
  <c r="L507" i="17"/>
  <c r="L47" i="4" s="1"/>
  <c r="T508" i="17"/>
  <c r="T48" i="4" s="1"/>
  <c r="T507" i="17"/>
  <c r="T47" i="4" s="1"/>
  <c r="T90" i="4"/>
  <c r="T86" i="4" s="1"/>
  <c r="T78" i="4"/>
  <c r="T87" i="4" s="1"/>
  <c r="T77" i="4"/>
  <c r="T88" i="4" s="1"/>
  <c r="H90" i="4"/>
  <c r="H86" i="4" s="1"/>
  <c r="H77" i="4"/>
  <c r="H88" i="4" s="1"/>
  <c r="O507" i="17"/>
  <c r="O47" i="4" s="1"/>
  <c r="E77" i="4"/>
  <c r="E88" i="4" s="1"/>
  <c r="E78" i="4"/>
  <c r="E87" i="4" s="1"/>
  <c r="E75" i="4"/>
  <c r="E92" i="4" s="1"/>
  <c r="G77" i="4"/>
  <c r="G88" i="4" s="1"/>
  <c r="E508" i="17"/>
  <c r="E48" i="4" s="1"/>
  <c r="G90" i="4"/>
  <c r="G86" i="4" s="1"/>
  <c r="G508" i="17"/>
  <c r="G48" i="4" s="1"/>
  <c r="I77" i="4"/>
  <c r="I88" i="4" s="1"/>
  <c r="Q75" i="4"/>
  <c r="Q92" i="4" s="1"/>
  <c r="Q77" i="4"/>
  <c r="Q88" i="4" s="1"/>
  <c r="Q90" i="4"/>
  <c r="Q86" i="4" s="1"/>
  <c r="K507" i="17"/>
  <c r="K47" i="4" s="1"/>
  <c r="Q508" i="17"/>
  <c r="Q48" i="4" s="1"/>
  <c r="S73" i="4"/>
  <c r="S74" i="4" s="1"/>
  <c r="S90" i="4" s="1"/>
  <c r="S86" i="4" s="1"/>
  <c r="S506" i="17"/>
  <c r="S508" i="17" s="1"/>
  <c r="S48" i="4" s="1"/>
  <c r="P73" i="4"/>
  <c r="P74" i="4" s="1"/>
  <c r="P90" i="4" s="1"/>
  <c r="P86" i="4" s="1"/>
  <c r="P506" i="17"/>
  <c r="P507" i="17" s="1"/>
  <c r="P47" i="4" s="1"/>
  <c r="I507" i="17"/>
  <c r="I47" i="4" s="1"/>
  <c r="I75" i="4"/>
  <c r="I92" i="4" s="1"/>
  <c r="I90" i="4"/>
  <c r="I86" i="4" s="1"/>
  <c r="K78" i="4"/>
  <c r="K87" i="4" s="1"/>
  <c r="K75" i="4"/>
  <c r="K92" i="4" s="1"/>
  <c r="K90" i="4"/>
  <c r="K86" i="4" s="1"/>
  <c r="G75" i="4"/>
  <c r="G92" i="4" s="1"/>
  <c r="M508" i="17"/>
  <c r="M48" i="4" s="1"/>
  <c r="L78" i="4"/>
  <c r="L87" i="4" s="1"/>
  <c r="L75" i="4"/>
  <c r="L92" i="4" s="1"/>
  <c r="R75" i="4"/>
  <c r="R92" i="4" s="1"/>
  <c r="R78" i="4"/>
  <c r="R87" i="4" s="1"/>
  <c r="R77" i="4"/>
  <c r="R88" i="4" s="1"/>
  <c r="R507" i="17"/>
  <c r="R47" i="4" s="1"/>
  <c r="R508" i="17"/>
  <c r="R48" i="4" s="1"/>
  <c r="N75" i="4"/>
  <c r="N92" i="4" s="1"/>
  <c r="N78" i="4"/>
  <c r="N87" i="4" s="1"/>
  <c r="N77" i="4"/>
  <c r="N88" i="4" s="1"/>
  <c r="R90" i="4"/>
  <c r="R86" i="4" s="1"/>
  <c r="N90" i="4"/>
  <c r="N86" i="4" s="1"/>
  <c r="N507" i="17"/>
  <c r="N47" i="4" s="1"/>
  <c r="N508" i="17"/>
  <c r="N48" i="4" s="1"/>
  <c r="P77" i="4" l="1"/>
  <c r="P88" i="4" s="1"/>
  <c r="P78" i="4"/>
  <c r="P87" i="4" s="1"/>
  <c r="S507" i="17"/>
  <c r="S47" i="4" s="1"/>
  <c r="D47" i="4" s="1"/>
  <c r="P508" i="17"/>
  <c r="P48" i="4" s="1"/>
  <c r="D48" i="4" s="1"/>
  <c r="P75" i="4"/>
  <c r="P92" i="4" s="1"/>
  <c r="S75" i="4"/>
  <c r="S92" i="4" s="1"/>
  <c r="S77" i="4"/>
  <c r="S88" i="4" s="1"/>
  <c r="S78" i="4"/>
  <c r="S87" i="4" s="1"/>
</calcChain>
</file>

<file path=xl/sharedStrings.xml><?xml version="1.0" encoding="utf-8"?>
<sst xmlns="http://schemas.openxmlformats.org/spreadsheetml/2006/main" count="2481" uniqueCount="619">
  <si>
    <t>Tabellenblatt/Abschnitt</t>
  </si>
  <si>
    <t>Inhalt</t>
  </si>
  <si>
    <t>1) Gesamtübersicht</t>
  </si>
  <si>
    <t>2a) Preisannahmen</t>
  </si>
  <si>
    <t>Angabe von Annahmen zu indexierten Preisen (bis zu drei Szenarien).</t>
  </si>
  <si>
    <t>2b) Allg. Inputs</t>
  </si>
  <si>
    <t>Angabe der allgemeinen Daten des Antrags sowie anderweitiger für das Vorhaben bewilligter Förderungen gemäß Nummer 7.5(c) FRL KSV. Zudem sind Annahmen über kostenlose Zuteilungen im ETS hier einzutragen.</t>
  </si>
  <si>
    <t>2c) Elektrolyseurförderung</t>
  </si>
  <si>
    <t>Angaben zur Elektrolyseanlage, falls im Vorhaben Wasserstoff verwendet wird, der durch Elektrolyseanlagen eines verbundenen Unternehmens produziert wird.</t>
  </si>
  <si>
    <t>2d) Planwerte (Anlage)</t>
  </si>
  <si>
    <t>Angabe des/der Referenzsystem(e) und zugrundeliegender geplanter Verbrauchsparameter sowie Produktionsmengen.</t>
  </si>
  <si>
    <t>2e) Realisierte Werte (Anlage)</t>
  </si>
  <si>
    <t>Angabe realisierter Verbrauchsparameter sowie Produktionsmengen (bei Abweichung von geplanten Verbrauchsparametern).</t>
  </si>
  <si>
    <t>3a) KSV Parameter</t>
  </si>
  <si>
    <t>Übersicht der durch die Bewilligungsbehörde festgelegten Parameter des KSV-Programms.</t>
  </si>
  <si>
    <t>3b) Referenzsysteme</t>
  </si>
  <si>
    <t>4a) Berechnungen zu Planwerten</t>
  </si>
  <si>
    <t>Allgemeine Berechnung zur Bestimmung der maximalen Fördersumme und der Auszahlungen basierend auf geplanten Verbrauchsparametern.</t>
  </si>
  <si>
    <t>4b) Berechnungen zu realisierten Werten</t>
  </si>
  <si>
    <t>Berechnung zur Bestimmung der Auszahlungen basierend auf realisierten Verbrauchsparametern (bei Abweichung von geplanten Verbrauchsparametern).</t>
  </si>
  <si>
    <t>4c) Berechnung_MFS</t>
  </si>
  <si>
    <t>Berechnung der maximalen Fördersummen.</t>
  </si>
  <si>
    <t>4d) Berechnung_Auszahlung</t>
  </si>
  <si>
    <t>Berechnung der Auszahlungen bzw. Überschusszahlungen und Überprüfung der Auszahlungsbedingungen.</t>
  </si>
  <si>
    <t>5) Eingabeprüfung</t>
  </si>
  <si>
    <t>Eingabeprüfung für besonders relevante Inputdaten.</t>
  </si>
  <si>
    <t>Zweck</t>
  </si>
  <si>
    <t>Gliederung</t>
  </si>
  <si>
    <t>Verwendungshinweis</t>
  </si>
  <si>
    <r>
      <rPr>
        <sz val="11"/>
        <rFont val="Calibri"/>
        <family val="2"/>
      </rPr>
      <t xml:space="preserve">Grundsätzlich sind Felder zur Eingabe farblich markiert: Grün bezeichnet die von dem Zuwendungsempfänger zu machenden Angaben. Hellgrau bezeichnet die Angaben des Zuwendungsempfängers, welche für weitere Berechnungen aus den Angaben übernommen wurden. Orange hinterlegte Felder sind Angaben der Bewilligungsbehörde. Im vorliegenden Excel-Tool hat der Zuwendungsempfänger lediglich die Tabellenblätter im Abschnitt Inputs auszufüllen. Bitte beachten Sie, dass sich die Farbe der Felder teilweise dynamisch anpasst, z.B. bei Auswahl eines vorgelagerten Referenzsystems.
Im Tabellenblatt </t>
    </r>
    <r>
      <rPr>
        <u/>
        <sz val="11"/>
        <rFont val="Calibri"/>
        <family val="2"/>
      </rPr>
      <t>2a) Preisannahmen</t>
    </r>
    <r>
      <rPr>
        <sz val="11"/>
        <rFont val="Calibri"/>
        <family val="2"/>
      </rPr>
      <t xml:space="preserve"> werden Annahmen zu indexierten Preisen für die kommenden Jahre eingetragen. Sie können Annahmen für drei verschiedene Preisszenarien eingeben und das jeweilige Szenario in Tabellenblatt </t>
    </r>
    <r>
      <rPr>
        <u/>
        <sz val="11"/>
        <rFont val="Calibri"/>
        <family val="2"/>
      </rPr>
      <t>2b) Allg. Inputs</t>
    </r>
    <r>
      <rPr>
        <sz val="11"/>
        <rFont val="Calibri"/>
        <family val="2"/>
      </rPr>
      <t xml:space="preserve"> auswählen. 
Im Tabellenblatt </t>
    </r>
    <r>
      <rPr>
        <u/>
        <sz val="11"/>
        <rFont val="Calibri"/>
        <family val="2"/>
      </rPr>
      <t>2b) Allg. Inputs</t>
    </r>
    <r>
      <rPr>
        <sz val="11"/>
        <rFont val="Calibri"/>
        <family val="2"/>
      </rPr>
      <t xml:space="preserve"> werden allgemeine Informationen des Vorhabens, einschließlich bewilligter anderweitiger Förderung und kostenloser Zuteilungen von Emissionsberechtigungen des EU-ETS, abgefragt. Zudem wird hier das anzuwendende Preisszenario ausgewählt.
Falls in Ihrem Vorhaben Wasserstoff eingesetzt wird, der durch Elektrolyseanlagen eines verbundenen Unternehmens produziert wird, füllen Sie bitte das Tabellenblatt </t>
    </r>
    <r>
      <rPr>
        <u/>
        <sz val="11"/>
        <rFont val="Calibri"/>
        <family val="2"/>
      </rPr>
      <t>2c) Elektrolyseurförderung</t>
    </r>
    <r>
      <rPr>
        <sz val="11"/>
        <rFont val="Calibri"/>
        <family val="2"/>
      </rPr>
      <t xml:space="preserve"> aus. Ansonsten ist dieses Tabellenblatt nicht auszufüllen.</t>
    </r>
    <r>
      <rPr>
        <sz val="11"/>
        <color rgb="FFFFC000"/>
        <rFont val="Calibri"/>
        <family val="2"/>
      </rPr>
      <t xml:space="preserve">
</t>
    </r>
    <r>
      <rPr>
        <sz val="11"/>
        <color indexed="64"/>
        <rFont val="Calibri"/>
        <family val="2"/>
      </rPr>
      <t xml:space="preserve">
Im Tabellenblatt </t>
    </r>
    <r>
      <rPr>
        <u/>
        <sz val="11"/>
        <color indexed="64"/>
        <rFont val="Calibri"/>
        <family val="2"/>
      </rPr>
      <t>2d) Planwerte (Anlage)</t>
    </r>
    <r>
      <rPr>
        <sz val="11"/>
        <color indexed="64"/>
        <rFont val="Calibri"/>
        <family val="2"/>
      </rPr>
      <t xml:space="preserve"> ist das jeweilige Referenzsystem aus einer Dropdown-Liste auszuwählen. Es gibt die Möglichkeit, mehrere Referenzsysteme auszuwählen, welche gewichtet in die Berechnungen einfließen. Bei der Wahl eines vorgelagerten Referenzsystems (Wasserstoff, Synthesegas, Wärmebereitstellung oder Brennstoffeinsatz) müssen zusätzlich die Prozessemissionen, hergestellten Industrieprodukte und jeweiligen Produktionsmengen angegeben werden. Die Prozessemissionen der vorgelagerten Referenzsysteme wurden den Zuwendungsempfängern mit Veröffentlichung des Förderaufrufs gesondert mitgeteilt. Die Abfrage von grünem und CO</t>
    </r>
    <r>
      <rPr>
        <vertAlign val="subscript"/>
        <sz val="11"/>
        <color indexed="64"/>
        <rFont val="Calibri"/>
        <family val="2"/>
      </rPr>
      <t>2</t>
    </r>
    <r>
      <rPr>
        <sz val="11"/>
        <color indexed="64"/>
        <rFont val="Calibri"/>
        <family val="2"/>
      </rPr>
      <t xml:space="preserve">-armem Wasserstoff erfolgt getrennt.
In Anhang 1 des Förderaufrufs ist die jeweilige Mengeneinheit aufgeführt, mit der die Produktmenge anzugeben ist (z.B. für Grauzementklinker in Tonnen Klinker).
</t>
    </r>
    <r>
      <rPr>
        <sz val="11"/>
        <rFont val="Calibri"/>
        <family val="2"/>
      </rPr>
      <t xml:space="preserve">
Falls erwartet wird, dass realisierte Verbrauchsparameter von den geplanten Verbrauchsparametern abweichen werden, ist zusätzlich zum Tabellenblatt 2c) Planwerte (Anlage) das Tabellenblatt </t>
    </r>
    <r>
      <rPr>
        <u/>
        <sz val="11"/>
        <rFont val="Calibri"/>
        <family val="2"/>
      </rPr>
      <t>2d) Realisierte Werte (Anlage)</t>
    </r>
    <r>
      <rPr>
        <sz val="11"/>
        <rFont val="Calibri"/>
        <family val="2"/>
      </rPr>
      <t xml:space="preserve"> auszufüllen. Die Eingabe abweichender realisierter Verbrauchsparameter wird durch den Schalter in Zelle "C6" des Tabellenblatts </t>
    </r>
    <r>
      <rPr>
        <u/>
        <sz val="11"/>
        <rFont val="Calibri"/>
        <family val="2"/>
      </rPr>
      <t>2e) Realisierte Werte (Anlage)</t>
    </r>
    <r>
      <rPr>
        <sz val="11"/>
        <rFont val="Calibri"/>
        <family val="2"/>
      </rPr>
      <t xml:space="preserve"> freigeschaltet.
</t>
    </r>
    <r>
      <rPr>
        <sz val="11"/>
        <color indexed="64"/>
        <rFont val="Calibri"/>
        <family val="2"/>
      </rPr>
      <t xml:space="preserve">
Zu beachten ist ebenfalls, dass die Auszahlungsbeträge im Rahmen der KSV grundsätzlich nachschüssig gewährt werden (mit Ausnahme von Abschlagszahlungen).
</t>
    </r>
  </si>
  <si>
    <t>Disclaimer</t>
  </si>
  <si>
    <t>Bitte beachten Sie, dass es sich bei diesem Erklärungstool um eine rechtlich unverbindliche Erklärhilfe handelt. 
Maßgeblich für diese Erklärhilfe sind die Förderrichtlinie Klimaschutzverträge (FRL KSV) in der für das erste Gebotsverfahren geltenden Fassung vom 11.03.2024, der 1. Förderaufruf zum Gebotsverfahren Klimaschutzverträge vom 12.03.2024 sowie die Regelungen im Zuwendungsbescheid und im Klimaschutzvertrag (KSV).</t>
  </si>
  <si>
    <t>Kontakt</t>
  </si>
  <si>
    <t xml:space="preserve">fragen@klimaschutzvertraege.info </t>
  </si>
  <si>
    <t>Version</t>
  </si>
  <si>
    <t>Gesamtübersicht</t>
  </si>
  <si>
    <t>Eingabeprüfung von Schlüsselparametern</t>
  </si>
  <si>
    <t>Kategorie</t>
  </si>
  <si>
    <t>Prüfung</t>
  </si>
  <si>
    <t>Operativer Beginn</t>
  </si>
  <si>
    <t>Basis-Vertragspreis</t>
  </si>
  <si>
    <t>Preisannahmen</t>
  </si>
  <si>
    <t>Angabe Referenzsystem 1</t>
  </si>
  <si>
    <t>Geplante Produktionsmenge</t>
  </si>
  <si>
    <t>Geplante Emissionen Vorhaben</t>
  </si>
  <si>
    <t>Ggf. realisierte Produktionsmenge</t>
  </si>
  <si>
    <t>Ggf. realisierte Emissionen Vorhaben</t>
  </si>
  <si>
    <t>Eingabeprüfung: Planwerte vs. realisierte Werte</t>
  </si>
  <si>
    <t>Nutzung abweichender Eingaben von realisierten Werten im Vergleich zu den Planwerten</t>
  </si>
  <si>
    <t>Allgemeine Angaben &amp; Mindestanforderungen</t>
  </si>
  <si>
    <t>Einheit</t>
  </si>
  <si>
    <t>-</t>
  </si>
  <si>
    <t xml:space="preserve">Basis-Vertragspreis </t>
  </si>
  <si>
    <r>
      <t>EUR/t CO</t>
    </r>
    <r>
      <rPr>
        <vertAlign val="subscript"/>
        <sz val="11"/>
        <color theme="1"/>
        <rFont val="Calibri"/>
        <family val="2"/>
        <scheme val="minor"/>
      </rPr>
      <t>2</t>
    </r>
    <r>
      <rPr>
        <sz val="11"/>
        <color theme="1"/>
        <rFont val="Calibri"/>
        <family val="2"/>
        <scheme val="minor"/>
      </rPr>
      <t>-Äq.</t>
    </r>
  </si>
  <si>
    <t>Relative geplante Treibhausgasemissionsminderung der ersten 5 vollständigen Jahre der Vertragslaufzeit</t>
  </si>
  <si>
    <t>%</t>
  </si>
  <si>
    <t>Maximale gesamte Fördersumme</t>
  </si>
  <si>
    <t>EUR</t>
  </si>
  <si>
    <t>Maximale gesamte Fördersumme von mind. 15 Mio. EUR</t>
  </si>
  <si>
    <t>Maximale gesamte Fördersumme nicht größer als 1 Mrd. EUR</t>
  </si>
  <si>
    <t>Erreichte geplante Treibhausgasemissionsminderung von 60 % ab dem 3. vollständigen Kalenderjahr</t>
  </si>
  <si>
    <t>Erreichte geplante Treibhausgasemissionsminderung von 90 % in den letzten 12 Monaten der Vertragslaufzeit</t>
  </si>
  <si>
    <t>Ab dem 6. vollständigen Kalenderjahr wird die geplante Treibhausgasemissionsminderung aus dem 5. vollständigen Kalenderjahr nicht unterschritten</t>
  </si>
  <si>
    <r>
      <t>Mindestgröße des Referenzsystems erreicht (10 kt CO</t>
    </r>
    <r>
      <rPr>
        <vertAlign val="subscript"/>
        <sz val="11"/>
        <color indexed="64"/>
        <rFont val="Calibri"/>
        <family val="2"/>
      </rPr>
      <t>2</t>
    </r>
    <r>
      <rPr>
        <sz val="11"/>
        <color indexed="64"/>
        <rFont val="Calibri"/>
        <family val="2"/>
      </rPr>
      <t>-Äq.)</t>
    </r>
  </si>
  <si>
    <r>
      <rPr>
        <b/>
        <sz val="11"/>
        <color theme="1"/>
        <rFont val="Calibri"/>
        <family val="2"/>
        <scheme val="minor"/>
      </rPr>
      <t xml:space="preserve">Anmerkung: </t>
    </r>
    <r>
      <rPr>
        <sz val="11"/>
        <color theme="1"/>
        <rFont val="Calibri"/>
        <family val="2"/>
        <scheme val="minor"/>
      </rPr>
      <t>Grafik wird ab dem ersten Jahr, in dem eine Emissionsminderung erreicht wird (geplant oder realisiert), angezeigt.</t>
    </r>
  </si>
  <si>
    <t>Auszahlungsbedingungen</t>
  </si>
  <si>
    <t>Gesamte Laufzeit</t>
  </si>
  <si>
    <t>Realisierte absolute Treibhausgasemissionsminderung liegt nicht mehr als 10 % unterhalb der geplanten absoluten Treibhausgasemissionsminderung.</t>
  </si>
  <si>
    <t>Realisierte Treibhausgasemissionsminderung von 60 % ab dem 3. bzw. 4. vollständigen Kalenderjahr (Mindestanforderung).</t>
  </si>
  <si>
    <t>Realisierte Treibhausgasemissionsminderung von 90 % in den letzten 12 Monaten der Vertragslaufzeit (Mindestanforderung).</t>
  </si>
  <si>
    <t>Keine Unterschreitung der geplanten relativen Treibhausgasemissionsminderung des 5. vollständigen Kalenderjahres ab dem 6. vollständigen Kalenderjahr (Mindestanforderung).</t>
  </si>
  <si>
    <t>Unterschreitung der geplanten spezifischen Treibhausgasemissionsminderung nicht öfter als in 4 Kalenderjahren.</t>
  </si>
  <si>
    <t>Der Wasserstoffmindestpfad wird nicht um mehr als 10% unterschritten.</t>
  </si>
  <si>
    <t>Der operative Beginn des geförderten Vorhabens erfolgt spätestens 36 Monate nach Bestandskraft des Zuwendungsbescheids.</t>
  </si>
  <si>
    <t>Die realisierten relativen Bedarfe weichen nicht um mehr als fünf Prozentpunkte von den geplanten relativen Bedarfen eines oder mehrerer Energieträger ab.</t>
  </si>
  <si>
    <t>Maximale jährliche Fördersumme</t>
  </si>
  <si>
    <t>EUR/Jahr</t>
  </si>
  <si>
    <t>Absolute Treibhausgasemissionsminderung</t>
  </si>
  <si>
    <r>
      <t>t CO</t>
    </r>
    <r>
      <rPr>
        <vertAlign val="subscript"/>
        <sz val="11"/>
        <color theme="1"/>
        <rFont val="Calibri"/>
        <family val="2"/>
        <scheme val="minor"/>
      </rPr>
      <t>2</t>
    </r>
    <r>
      <rPr>
        <sz val="11"/>
        <color theme="1"/>
        <rFont val="Calibri"/>
        <family val="2"/>
        <scheme val="minor"/>
      </rPr>
      <t>-Äq./Jahr</t>
    </r>
  </si>
  <si>
    <t>Auszahlung innerhalb der jährlichen maximalen Fördersumme</t>
  </si>
  <si>
    <t>Für Grafik</t>
  </si>
  <si>
    <t>Jahr mit Produktion</t>
  </si>
  <si>
    <t>Jahr</t>
  </si>
  <si>
    <t>delta_m</t>
  </si>
  <si>
    <t>EUR/tCO2</t>
  </si>
  <si>
    <t>delta_k</t>
  </si>
  <si>
    <t>Dynamisierter Vertragspreis</t>
  </si>
  <si>
    <t>Dynamisierter Vertragspreis abzügl. anderweitiger Förderung</t>
  </si>
  <si>
    <r>
      <t>Effektiver CO</t>
    </r>
    <r>
      <rPr>
        <vertAlign val="subscript"/>
        <sz val="11"/>
        <color theme="1"/>
        <rFont val="Calibri"/>
        <family val="2"/>
        <scheme val="minor"/>
      </rPr>
      <t>2</t>
    </r>
    <r>
      <rPr>
        <sz val="11"/>
        <color theme="1"/>
        <rFont val="Calibri"/>
        <family val="2"/>
        <scheme val="minor"/>
      </rPr>
      <t>-Preis</t>
    </r>
  </si>
  <si>
    <t>Überschusszahlung</t>
  </si>
  <si>
    <t>Auszahlung</t>
  </si>
  <si>
    <t>Min A-B</t>
  </si>
  <si>
    <t>Helper Start DV</t>
  </si>
  <si>
    <t>Helper Länge</t>
  </si>
  <si>
    <t>Helpercolumn start Year</t>
  </si>
  <si>
    <t>Helpercolumn start Auszahlung</t>
  </si>
  <si>
    <t>Helpercolumn Start Überschusszahlung</t>
  </si>
  <si>
    <t>Helpercolumn Start BV</t>
  </si>
  <si>
    <t>Helpercolumn Start CO2-Preis</t>
  </si>
  <si>
    <t>Helpercolumn Start AB</t>
  </si>
  <si>
    <t>Szenario 1</t>
  </si>
  <si>
    <t>Strom</t>
  </si>
  <si>
    <t>EUR/MWh</t>
  </si>
  <si>
    <t>Grüner Wasserstoff</t>
  </si>
  <si>
    <r>
      <t>CO</t>
    </r>
    <r>
      <rPr>
        <b/>
        <vertAlign val="subscript"/>
        <sz val="11"/>
        <color theme="1"/>
        <rFont val="Calibri"/>
        <family val="2"/>
        <scheme val="minor"/>
      </rPr>
      <t>2</t>
    </r>
    <r>
      <rPr>
        <b/>
        <sz val="11"/>
        <color theme="1"/>
        <rFont val="Calibri"/>
        <family val="2"/>
        <scheme val="minor"/>
      </rPr>
      <t>-armer Wasserstoff</t>
    </r>
  </si>
  <si>
    <t>Erdgas</t>
  </si>
  <si>
    <t>Kokskohle</t>
  </si>
  <si>
    <t>Kesselkohle</t>
  </si>
  <si>
    <r>
      <t>CO</t>
    </r>
    <r>
      <rPr>
        <b/>
        <vertAlign val="subscript"/>
        <sz val="11"/>
        <color theme="1"/>
        <rFont val="Calibri"/>
        <family val="2"/>
        <scheme val="minor"/>
      </rPr>
      <t>2</t>
    </r>
    <r>
      <rPr>
        <b/>
        <sz val="11"/>
        <color theme="1"/>
        <rFont val="Calibri"/>
        <family val="2"/>
        <scheme val="minor"/>
      </rPr>
      <t xml:space="preserve">-Preis im EU-ETS </t>
    </r>
  </si>
  <si>
    <t>Szenario 2</t>
  </si>
  <si>
    <t>Szenario 3</t>
  </si>
  <si>
    <t>Namen der Szenarien:</t>
  </si>
  <si>
    <t>Allgemeine Angaben</t>
  </si>
  <si>
    <t>Modellstart</t>
  </si>
  <si>
    <t>Bestandskraft Zuwendungsbescheid (TT/MM/JJJJ)</t>
  </si>
  <si>
    <t>Operativer Beginn (TT/MM/JJJJ)</t>
  </si>
  <si>
    <t>Abweichung von dem im quantitativen Abfragedokument  angegebenen operativen Beginn</t>
  </si>
  <si>
    <t>Nein</t>
  </si>
  <si>
    <r>
      <t>Basis-Vertragspreis (EUR/t CO</t>
    </r>
    <r>
      <rPr>
        <b/>
        <vertAlign val="subscript"/>
        <sz val="11"/>
        <color theme="1"/>
        <rFont val="Calibri"/>
        <family val="2"/>
        <scheme val="minor"/>
      </rPr>
      <t>2</t>
    </r>
    <r>
      <rPr>
        <b/>
        <sz val="11"/>
        <color theme="1"/>
        <rFont val="Calibri"/>
        <family val="2"/>
        <scheme val="minor"/>
      </rPr>
      <t>-Äq.)</t>
    </r>
  </si>
  <si>
    <t>Anderweitige Förderung</t>
  </si>
  <si>
    <t>Welche Fördermittel (EUR) fließen oder sind bereits in welchem Jahr geflossen?</t>
  </si>
  <si>
    <t>Kommentar</t>
  </si>
  <si>
    <t>Anderweitige Förderung, die nach der Antragsstellung bewilligt oder erhöht wurde</t>
  </si>
  <si>
    <t>Angaben zum Wasserstoffbezug</t>
  </si>
  <si>
    <t>Wird der Wasserstoff durch eine Elektrolyseanlage eines verbundenen Unternehmen bezogen?</t>
  </si>
  <si>
    <t>Kostenlose Zuteilungen</t>
  </si>
  <si>
    <t>Welche Höhe kostenloser Zuteilungen im Vorhaben sowie im Referenzsystem wird angenommen?</t>
  </si>
  <si>
    <t>Kostenlose Zuteilungen Referenzsystem</t>
  </si>
  <si>
    <r>
      <t>t CO</t>
    </r>
    <r>
      <rPr>
        <vertAlign val="subscript"/>
        <sz val="11"/>
        <color theme="1"/>
        <rFont val="Calibri"/>
        <family val="2"/>
        <scheme val="minor"/>
      </rPr>
      <t>2</t>
    </r>
    <r>
      <rPr>
        <sz val="11"/>
        <color theme="1"/>
        <rFont val="Calibri"/>
        <family val="2"/>
        <scheme val="minor"/>
      </rPr>
      <t>-Äq./ME Produkt</t>
    </r>
  </si>
  <si>
    <t>Kostenlose Zuteilungen Vorhaben</t>
  </si>
  <si>
    <t>Welche indexierten Preise werden angenommen?</t>
  </si>
  <si>
    <t>mit Berücksichtigung eines 3% Bonus</t>
  </si>
  <si>
    <t>ohne Berücksichtigung eines 3% Bonus</t>
  </si>
  <si>
    <t>Elektrolyseanlage</t>
  </si>
  <si>
    <t xml:space="preserve">Wenn in Ihrem Vorhaben Wasserstoff eingesetzt wird, der durch Elektrolyseanlagen eines verbundenen Unternehmens produziert wird, beachten Sie, dass die Förderung, die für diese Elektrolyseanlagen ausgezahlt oder auf andere Weise gewährt wurde, von der Fördersumme abgezogen werden muss, um mögliche Doppelförderung zu vermeiden. </t>
  </si>
  <si>
    <t>Angaben zur Elektrolyseanlage</t>
  </si>
  <si>
    <r>
      <rPr>
        <b/>
        <sz val="11"/>
        <color theme="1"/>
        <rFont val="Calibri"/>
        <family val="2"/>
        <scheme val="minor"/>
      </rPr>
      <t>Erläuterung</t>
    </r>
    <r>
      <rPr>
        <sz val="11"/>
        <color theme="1"/>
        <rFont val="Calibri"/>
        <family val="2"/>
        <scheme val="minor"/>
      </rPr>
      <t>: Für die Berechnung der Höhe des abzuziehenden Betrages für die Förderung der Elektrolyseanlage des verbundenen Unternehmens wird die Förderung für CAPEX und für den Betrieb der Elektrolyseanlage bezogen auf ihre Produktionsmenge separat betrachtet. Bitte geben Sie hier die ausgezahlte oder sonst gewährte CAPEX-Förderung für die Elektrolyseanlage sowie deren Kapazität an.</t>
    </r>
  </si>
  <si>
    <t>Variablenbezeichnung</t>
  </si>
  <si>
    <t>Ausgezahlte oder auf sonstige Weise gewährte CAPEX-Förderung für Elektrolyseanlage</t>
  </si>
  <si>
    <r>
      <t>F</t>
    </r>
    <r>
      <rPr>
        <vertAlign val="subscript"/>
        <sz val="11"/>
        <color theme="1"/>
        <rFont val="Calibri"/>
        <family val="2"/>
        <scheme val="minor"/>
      </rPr>
      <t>ElyCAPEX</t>
    </r>
  </si>
  <si>
    <t>Kapazität der Elektrolyseanlage (elektrische Leistung)</t>
  </si>
  <si>
    <r>
      <rPr>
        <sz val="11"/>
        <color theme="1"/>
        <rFont val="Calibri"/>
        <family val="2"/>
        <scheme val="minor"/>
      </rPr>
      <t>P</t>
    </r>
    <r>
      <rPr>
        <vertAlign val="subscript"/>
        <sz val="11"/>
        <color theme="1"/>
        <rFont val="Calibri"/>
        <family val="2"/>
        <scheme val="minor"/>
      </rPr>
      <t>Ely</t>
    </r>
  </si>
  <si>
    <r>
      <t>MW</t>
    </r>
    <r>
      <rPr>
        <vertAlign val="subscript"/>
        <sz val="11"/>
        <color theme="1"/>
        <rFont val="Calibri"/>
        <family val="2"/>
        <scheme val="minor"/>
      </rPr>
      <t>el</t>
    </r>
  </si>
  <si>
    <t>Abzugsbetrag für im geförderten Vorhaben eingesetzten Wasserstoff je MWh, der von der geförderten Elektrolyseanlage hergestellt wurde.</t>
  </si>
  <si>
    <r>
      <t>f</t>
    </r>
    <r>
      <rPr>
        <vertAlign val="subscript"/>
        <sz val="11"/>
        <color theme="1"/>
        <rFont val="Calibri"/>
        <family val="2"/>
        <scheme val="minor"/>
      </rPr>
      <t>ElyCAPEX</t>
    </r>
  </si>
  <si>
    <t>Wirkungsgrad Elektrolyseanlage bezogen auf den Heizwert</t>
  </si>
  <si>
    <r>
      <rPr>
        <sz val="11"/>
        <color theme="1"/>
        <rFont val="Calibri"/>
        <family val="2"/>
      </rPr>
      <t>η</t>
    </r>
    <r>
      <rPr>
        <vertAlign val="subscript"/>
        <sz val="11"/>
        <color theme="1"/>
        <rFont val="Calibri"/>
        <family val="2"/>
        <scheme val="minor"/>
      </rPr>
      <t>Ely</t>
    </r>
  </si>
  <si>
    <r>
      <t>MW</t>
    </r>
    <r>
      <rPr>
        <vertAlign val="subscript"/>
        <sz val="11"/>
        <color theme="1"/>
        <rFont val="Calibri"/>
        <family val="2"/>
        <scheme val="minor"/>
      </rPr>
      <t>H2</t>
    </r>
    <r>
      <rPr>
        <sz val="11"/>
        <color theme="1"/>
        <rFont val="Calibri"/>
        <family val="2"/>
        <scheme val="minor"/>
      </rPr>
      <t>/MW</t>
    </r>
    <r>
      <rPr>
        <vertAlign val="subscript"/>
        <sz val="11"/>
        <color theme="1"/>
        <rFont val="Calibri"/>
        <family val="2"/>
        <scheme val="minor"/>
      </rPr>
      <t>el</t>
    </r>
  </si>
  <si>
    <t>Standardwert von 65%</t>
  </si>
  <si>
    <t>Abschreibungsdauer der Elektrolyseanlage</t>
  </si>
  <si>
    <r>
      <t>t</t>
    </r>
    <r>
      <rPr>
        <vertAlign val="subscript"/>
        <sz val="11"/>
        <color theme="1"/>
        <rFont val="Calibri"/>
        <family val="2"/>
        <scheme val="minor"/>
      </rPr>
      <t>Ely</t>
    </r>
  </si>
  <si>
    <t>h</t>
  </si>
  <si>
    <t>Jahresnutzungsgrad</t>
  </si>
  <si>
    <r>
      <t>j</t>
    </r>
    <r>
      <rPr>
        <vertAlign val="subscript"/>
        <sz val="11"/>
        <color theme="1"/>
        <rFont val="Calibri"/>
        <family val="2"/>
        <scheme val="minor"/>
      </rPr>
      <t>Ely</t>
    </r>
  </si>
  <si>
    <t>Standardwert von 46%</t>
  </si>
  <si>
    <t>Angaben zu Förderung im Verbund</t>
  </si>
  <si>
    <r>
      <rPr>
        <b/>
        <sz val="11"/>
        <rFont val="Calibri"/>
        <family val="2"/>
        <scheme val="minor"/>
      </rPr>
      <t>Erläuterung</t>
    </r>
    <r>
      <rPr>
        <sz val="11"/>
        <rFont val="Calibri"/>
        <family val="2"/>
        <scheme val="minor"/>
      </rPr>
      <t xml:space="preserve">:  Um die Angaben zur Elektrolyseurförderung korrekt zu erfassen, geben Sie bitte die Höhe der ausgezahlten oder auf sonstige Weise gewährten Förderung für den Betrieb der Elektrolyseanlage je Produktionsmenge in Euro pro Megawattstunde (EUR/MWh) an. Zudem ist die Menge des im geförderten Vorhaben eingesetzten Wasserstoffs, welcher durch die geförderte Elektrolyseanlage produziert wurde, in Megawattstunden (MWh) anzugeben. </t>
    </r>
  </si>
  <si>
    <t>Ausgezahlte oder auf sonstige Weise gewährte Förderung eines verbundenen Unternehmens des Zuwendungsempfängers für den Betrieb der Elektrolyseanlage je Produktionsmenge.</t>
  </si>
  <si>
    <r>
      <t>f</t>
    </r>
    <r>
      <rPr>
        <vertAlign val="subscript"/>
        <sz val="11"/>
        <color theme="1"/>
        <rFont val="Calibri"/>
        <family val="2"/>
        <scheme val="minor"/>
      </rPr>
      <t>ElyOPEX,t</t>
    </r>
  </si>
  <si>
    <t>Menge des im geförderten Vorhaben eingesetzten Wasserstoffs (im Abrechnungsjahr), welcher durch die geförderte Elektrolyseanlage produziert worden ist.</t>
  </si>
  <si>
    <r>
      <t>D</t>
    </r>
    <r>
      <rPr>
        <vertAlign val="superscript"/>
        <sz val="11"/>
        <color theme="1"/>
        <rFont val="Calibri"/>
        <family val="2"/>
        <scheme val="minor"/>
      </rPr>
      <t>Ely,KSV</t>
    </r>
    <r>
      <rPr>
        <vertAlign val="subscript"/>
        <sz val="11"/>
        <color theme="1"/>
        <rFont val="Calibri"/>
        <family val="2"/>
        <scheme val="minor"/>
      </rPr>
      <t>H2,t</t>
    </r>
  </si>
  <si>
    <t>MWh</t>
  </si>
  <si>
    <t>Höhe des von der Zuwendung abzuziehenden Betrags bezüglich des CAPEX bezogenen Teils der Förderung.</t>
  </si>
  <si>
    <r>
      <t>ΔF</t>
    </r>
    <r>
      <rPr>
        <vertAlign val="subscript"/>
        <sz val="11"/>
        <color theme="1"/>
        <rFont val="Calibri"/>
        <family val="2"/>
        <scheme val="minor"/>
      </rPr>
      <t>ElyCAPEX,t</t>
    </r>
  </si>
  <si>
    <t>Höhe des von der Zuwendung abzuziehenden Betrags bezüglich einer ausgezahlten oder auf sonstige Weise gewährten Förderung eines verbundenen Unternehmens des Zuwendungsempfängers.</t>
  </si>
  <si>
    <r>
      <t>ΔF</t>
    </r>
    <r>
      <rPr>
        <vertAlign val="subscript"/>
        <sz val="11"/>
        <color theme="1"/>
        <rFont val="Calibri"/>
        <family val="2"/>
        <scheme val="minor"/>
      </rPr>
      <t>ElyOPEX,t</t>
    </r>
  </si>
  <si>
    <t>Förderung für im Vorhaben eingesetzten Wasserstoff, der durch geförderte Elektrolyseanlagen eines verbundenen Unternehmens hergestellt worden ist und nach Nummer 7.5 d) abzuziehen ist.</t>
  </si>
  <si>
    <r>
      <t>ΔF</t>
    </r>
    <r>
      <rPr>
        <vertAlign val="subscript"/>
        <sz val="11"/>
        <color theme="1"/>
        <rFont val="Calibri"/>
        <family val="2"/>
        <scheme val="minor"/>
      </rPr>
      <t>Ely,t</t>
    </r>
  </si>
  <si>
    <t>Planwerte des Vorhabens</t>
  </si>
  <si>
    <t>Referenz</t>
  </si>
  <si>
    <t>Parameter</t>
  </si>
  <si>
    <t>Referenzsystem 1</t>
  </si>
  <si>
    <t>Referenzsystem 2 (optional)</t>
  </si>
  <si>
    <t>Referenzsystem 3 (optional)</t>
  </si>
  <si>
    <t>Referenzsystem 4 (optional)</t>
  </si>
  <si>
    <t>Referenzsystem 5 (optional)</t>
  </si>
  <si>
    <t>Referenzsystem 6 (optional)</t>
  </si>
  <si>
    <t>Referenzsystem 7 (optional)</t>
  </si>
  <si>
    <t>Referenz, die zur Anwendung kommt (ETS-Benchmark)</t>
  </si>
  <si>
    <t>02-04: Primärstahl</t>
  </si>
  <si>
    <t>- nicht ausgewählt -</t>
  </si>
  <si>
    <r>
      <t>Spezifische Emissionen (t CO</t>
    </r>
    <r>
      <rPr>
        <vertAlign val="subscript"/>
        <sz val="11"/>
        <color theme="1"/>
        <rFont val="Calibri"/>
        <family val="2"/>
        <scheme val="minor"/>
      </rPr>
      <t>2</t>
    </r>
    <r>
      <rPr>
        <sz val="11"/>
        <color theme="1"/>
        <rFont val="Calibri"/>
        <family val="2"/>
        <scheme val="minor"/>
      </rPr>
      <t>-Äq./ME Produkt)</t>
    </r>
  </si>
  <si>
    <t>Produktionsmengen</t>
  </si>
  <si>
    <t>Jährliche Produktionsmenge je Referenzsystem</t>
  </si>
  <si>
    <t>Referenzsystem</t>
  </si>
  <si>
    <t xml:space="preserve">Geplante Produktionsmenge pro Jahr </t>
  </si>
  <si>
    <t>Zusätzliche Angaben bei vorgelagertem Referenzsystem Wasserstoff</t>
  </si>
  <si>
    <t>Industrieprodukt 1a</t>
  </si>
  <si>
    <t>Industrieprodukt 2a</t>
  </si>
  <si>
    <t>Industrieprodukt 3a</t>
  </si>
  <si>
    <t>Industrieprodukt 4a</t>
  </si>
  <si>
    <t>Name des Industrieprodukts</t>
  </si>
  <si>
    <t>Einheit des Industrieprodukts</t>
  </si>
  <si>
    <t>Prozessemissionen</t>
  </si>
  <si>
    <t>Produktionsmenge je gefördertem Produkt</t>
  </si>
  <si>
    <t>Industrieprodukte (a)</t>
  </si>
  <si>
    <t>ME Produkt</t>
  </si>
  <si>
    <t xml:space="preserve">Spezifische Einsatzmenge Vorprodukt </t>
  </si>
  <si>
    <t>ME Vorprodukt / ME Produkt</t>
  </si>
  <si>
    <t>Zusätzliche Angaben bei vorgelagertem Referenzsystem Synthesegas</t>
  </si>
  <si>
    <t>Industrieprodukt 1b</t>
  </si>
  <si>
    <t>Industrieprodukt 2b</t>
  </si>
  <si>
    <t>Industrieprodukt 3b</t>
  </si>
  <si>
    <t>Industrieprodukt 4b</t>
  </si>
  <si>
    <t>Industrieprodukt (b)</t>
  </si>
  <si>
    <t>Zusätzliche Angaben bei vorgelagertem Referenzsystem Brennstoffeinsatz</t>
  </si>
  <si>
    <t>Industrieprodukt 1c</t>
  </si>
  <si>
    <t>Industrieprodukt 2c</t>
  </si>
  <si>
    <t>Industrieprodukt 3c</t>
  </si>
  <si>
    <t>Industrieprodukt 4c</t>
  </si>
  <si>
    <t xml:space="preserve">Industrieprodukt (c) </t>
  </si>
  <si>
    <t>Zusätzliche Angaben bei vorgelagertem Referenzsystem Wärmebereitstellung</t>
  </si>
  <si>
    <t>Industrieprodukt 1d</t>
  </si>
  <si>
    <t>Industrieprodukt 2d</t>
  </si>
  <si>
    <t>Industrieprodukt 3d</t>
  </si>
  <si>
    <t>Industrieprodukt 4d</t>
  </si>
  <si>
    <t>Industrieprodukt (d)</t>
  </si>
  <si>
    <t xml:space="preserve">Vorhabensspezifische absolute Angaben </t>
  </si>
  <si>
    <r>
      <t>Absolute Energieträgerbedarfe (Heizwert H</t>
    </r>
    <r>
      <rPr>
        <b/>
        <vertAlign val="subscript"/>
        <sz val="11"/>
        <color theme="1"/>
        <rFont val="Calibri"/>
        <family val="2"/>
        <scheme val="minor"/>
      </rPr>
      <t>i</t>
    </r>
    <r>
      <rPr>
        <b/>
        <sz val="11"/>
        <color theme="1"/>
        <rFont val="Calibri"/>
        <family val="2"/>
        <scheme val="minor"/>
      </rPr>
      <t>) für das Gesamtvorhaben</t>
    </r>
  </si>
  <si>
    <t>Aggregatszustand / Nutzung Wasserstoffderivat</t>
  </si>
  <si>
    <t>MWh/Jahr</t>
  </si>
  <si>
    <t xml:space="preserve">- </t>
  </si>
  <si>
    <r>
      <t>CO</t>
    </r>
    <r>
      <rPr>
        <vertAlign val="subscript"/>
        <sz val="11"/>
        <color theme="1"/>
        <rFont val="Calibri"/>
        <family val="2"/>
        <scheme val="minor"/>
      </rPr>
      <t>2</t>
    </r>
    <r>
      <rPr>
        <sz val="11"/>
        <color theme="1"/>
        <rFont val="Calibri"/>
        <family val="2"/>
        <scheme val="minor"/>
      </rPr>
      <t>-armer Wasserstoff</t>
    </r>
  </si>
  <si>
    <t>Biomasse (gasförmig)</t>
  </si>
  <si>
    <t>Biomasse (fest/flüssig)</t>
  </si>
  <si>
    <r>
      <t>Absolute Energieträgerbedarfe (Heizwert H</t>
    </r>
    <r>
      <rPr>
        <b/>
        <vertAlign val="subscript"/>
        <sz val="11"/>
        <color theme="1"/>
        <rFont val="Calibri"/>
        <family val="2"/>
        <scheme val="minor"/>
      </rPr>
      <t>i</t>
    </r>
    <r>
      <rPr>
        <b/>
        <sz val="11"/>
        <color theme="1"/>
        <rFont val="Calibri"/>
        <family val="2"/>
        <scheme val="minor"/>
      </rPr>
      <t>) für die Produktion von Wasserstoffderivaten</t>
    </r>
  </si>
  <si>
    <t>Strom für die Produktion von Wasserstoffderivaten</t>
  </si>
  <si>
    <t>Grüner Wasserstoff für die Produktion von Wasserstoffderivaten</t>
  </si>
  <si>
    <r>
      <t>CO</t>
    </r>
    <r>
      <rPr>
        <vertAlign val="subscript"/>
        <sz val="11"/>
        <rFont val="Calibri"/>
        <family val="2"/>
        <scheme val="minor"/>
      </rPr>
      <t>2</t>
    </r>
    <r>
      <rPr>
        <sz val="11"/>
        <rFont val="Calibri"/>
        <family val="2"/>
        <scheme val="minor"/>
      </rPr>
      <t>-armer Wasserstoff für die Produktion von Wasserstoffderivaten</t>
    </r>
  </si>
  <si>
    <t>Erdgas für die Produktion von Wasserstoffderivaten</t>
  </si>
  <si>
    <t>Biomasse (gasförmig) für die Produktion von Wasserstoffderivaten</t>
  </si>
  <si>
    <t>Biomasse (fest/flüssig) für die Produktion von Wasserstoffderivaten</t>
  </si>
  <si>
    <t>Absolute Emissionen des Vorhabens</t>
  </si>
  <si>
    <t>Gesamte Treibhausgasemissionen des Vorhabens</t>
  </si>
  <si>
    <t>Realisierte Werte des Vorhabens</t>
  </si>
  <si>
    <t>Auf diesem Tabellenblatt werden die realisierten Verbrauchsparameter des Vorhabens eingetragen.</t>
  </si>
  <si>
    <t>Abweichung von geplanten Verbrauchsparametern</t>
  </si>
  <si>
    <t>Wird erwartet, dass realisierte Verbrauchsparameter von geplanten Verbrauchsparametern abweichen?</t>
  </si>
  <si>
    <t xml:space="preserve">Realisierte Produktionsmenge pro Jahr </t>
  </si>
  <si>
    <r>
      <t>Realisierte absolute Energieträgerbedarfe (Heizwert H</t>
    </r>
    <r>
      <rPr>
        <b/>
        <vertAlign val="subscript"/>
        <sz val="11"/>
        <color theme="1"/>
        <rFont val="Calibri"/>
        <family val="2"/>
        <scheme val="minor"/>
      </rPr>
      <t>i</t>
    </r>
    <r>
      <rPr>
        <b/>
        <sz val="11"/>
        <color theme="1"/>
        <rFont val="Calibri"/>
        <family val="2"/>
        <scheme val="minor"/>
      </rPr>
      <t>) für das Gesamtvorhaben</t>
    </r>
  </si>
  <si>
    <r>
      <t>Realisierte absolute Energieträgerbedarfe (Heizwert H</t>
    </r>
    <r>
      <rPr>
        <b/>
        <vertAlign val="subscript"/>
        <sz val="11"/>
        <color theme="1"/>
        <rFont val="Calibri"/>
        <family val="2"/>
        <scheme val="minor"/>
      </rPr>
      <t>i</t>
    </r>
    <r>
      <rPr>
        <b/>
        <sz val="11"/>
        <color theme="1"/>
        <rFont val="Calibri"/>
        <family val="2"/>
        <scheme val="minor"/>
      </rPr>
      <t>) für die Produktion von Wasserstoffderivaten</t>
    </r>
  </si>
  <si>
    <t>Realisierte absolute Emissionen des Vorhabens</t>
  </si>
  <si>
    <t>Referenzsysteme</t>
  </si>
  <si>
    <t>Energieträgereinsätze und Treibhausgasemissionen der Referenzsysteme gemäß Anhang 1 Förderaufruf</t>
  </si>
  <si>
    <t>Produkt</t>
  </si>
  <si>
    <t>Strom (MWh/ME Produkt)</t>
  </si>
  <si>
    <t>Wasserstoff (MWh/ME Produkt)</t>
  </si>
  <si>
    <t>Erdgas (MWh/ME Produkt)</t>
  </si>
  <si>
    <t>Kokskohle (MWh/ME Produkt)</t>
  </si>
  <si>
    <t>Kesselkohle (MWh/ME Produkt)</t>
  </si>
  <si>
    <t>Biomasse (MWh/ME Produkt)</t>
  </si>
  <si>
    <t>Andere (MWh/ME Produkt)</t>
  </si>
  <si>
    <r>
      <t>THG (t</t>
    </r>
    <r>
      <rPr>
        <vertAlign val="subscript"/>
        <sz val="11"/>
        <rFont val="Calibri"/>
        <family val="2"/>
        <scheme val="minor"/>
      </rPr>
      <t>CO2-Äq</t>
    </r>
    <r>
      <rPr>
        <sz val="11"/>
        <rFont val="Calibri"/>
        <family val="2"/>
        <scheme val="minor"/>
      </rPr>
      <t>/ME Produkt)</t>
    </r>
  </si>
  <si>
    <t>Aktivität unter ETS</t>
  </si>
  <si>
    <t>01: Raffinerieprodukte</t>
  </si>
  <si>
    <t>22-24</t>
  </si>
  <si>
    <t>05: EAF Kohlenstoffstahl</t>
  </si>
  <si>
    <t>06: EAF hochlegierter Stahl</t>
  </si>
  <si>
    <t>07: Eisenguss</t>
  </si>
  <si>
    <t>10: Grauzementklinker</t>
  </si>
  <si>
    <t>12: Kalk</t>
  </si>
  <si>
    <t>15: Floatglas</t>
  </si>
  <si>
    <t>16: Flaschen und Behälter aus nicht gefärbtem Glas</t>
  </si>
  <si>
    <t>17: Flaschen und Behälter aus gefärbtem Glas</t>
  </si>
  <si>
    <t>19: Vormauerziegel</t>
  </si>
  <si>
    <t>20: Pflasterziegel</t>
  </si>
  <si>
    <t>21: Dachziegel</t>
  </si>
  <si>
    <t>23: Mineralwolle</t>
  </si>
  <si>
    <t>24: Gips</t>
  </si>
  <si>
    <t>25: Getrockneter Sekundärgips</t>
  </si>
  <si>
    <t>26: Gipskarton</t>
  </si>
  <si>
    <t>30: Zellstoff aus wiederaufbereitetem Papier</t>
  </si>
  <si>
    <t>31: Zeitungsdruckpapier</t>
  </si>
  <si>
    <t>32: Ungestrichenes Feinpapier</t>
  </si>
  <si>
    <t>33: Gestrichenes Feinpapier</t>
  </si>
  <si>
    <t>34: Tissuepapier</t>
  </si>
  <si>
    <t>35: Testliner und Fluting</t>
  </si>
  <si>
    <t>36: Ungestrichener Karton</t>
  </si>
  <si>
    <t>38: Industrieruß</t>
  </si>
  <si>
    <t>41: Ammoniak</t>
  </si>
  <si>
    <t>42: Steamcracken</t>
  </si>
  <si>
    <t>50: Wasserstoff</t>
  </si>
  <si>
    <t>51: Synthesegas</t>
  </si>
  <si>
    <t>Brennstoffeinsatz</t>
  </si>
  <si>
    <t>Wärmebereitstellung</t>
  </si>
  <si>
    <t>KSV Inputs und Parameter</t>
  </si>
  <si>
    <t>Diese Parameter sind durch die Förderrichtline und den Förderaufruf vorgegeben und sollten nicht geändert werden.</t>
  </si>
  <si>
    <t>Dynamisierung</t>
  </si>
  <si>
    <t>Ja/nein</t>
  </si>
  <si>
    <t>Dynamisieren Strom</t>
  </si>
  <si>
    <t>Vorhaben</t>
  </si>
  <si>
    <t>0 oder 1</t>
  </si>
  <si>
    <t>Dynamisieren grüner Wasserstoff</t>
  </si>
  <si>
    <r>
      <t>Dynamisieren CO</t>
    </r>
    <r>
      <rPr>
        <vertAlign val="subscript"/>
        <sz val="11"/>
        <color theme="1"/>
        <rFont val="Calibri"/>
        <family val="2"/>
        <scheme val="minor"/>
      </rPr>
      <t>2</t>
    </r>
    <r>
      <rPr>
        <sz val="11"/>
        <color theme="1"/>
        <rFont val="Calibri"/>
        <family val="2"/>
        <scheme val="minor"/>
      </rPr>
      <t>-armer Wasserstoff</t>
    </r>
  </si>
  <si>
    <t>Dynamisieren Erdgas</t>
  </si>
  <si>
    <t>Dynamisieren Kokskohle</t>
  </si>
  <si>
    <t>Dynamisieren Kesselkohle</t>
  </si>
  <si>
    <t>Dynamisierung Faktoren</t>
  </si>
  <si>
    <t>Absicherungspreise</t>
  </si>
  <si>
    <r>
      <t>Absicherungspreis - CO</t>
    </r>
    <r>
      <rPr>
        <vertAlign val="subscript"/>
        <sz val="11"/>
        <color theme="1"/>
        <rFont val="Calibri"/>
        <family val="2"/>
        <scheme val="minor"/>
      </rPr>
      <t>2</t>
    </r>
    <r>
      <rPr>
        <sz val="11"/>
        <color theme="1"/>
        <rFont val="Calibri"/>
        <family val="2"/>
        <scheme val="minor"/>
      </rPr>
      <t xml:space="preserve"> Preis</t>
    </r>
  </si>
  <si>
    <t>Absicherungspreis - Strom</t>
  </si>
  <si>
    <t>Absicherungspreis - grüner Wasserstoff</t>
  </si>
  <si>
    <r>
      <t>Absicherungspreis - CO</t>
    </r>
    <r>
      <rPr>
        <vertAlign val="subscript"/>
        <sz val="11"/>
        <color theme="1"/>
        <rFont val="Calibri"/>
        <family val="2"/>
        <scheme val="minor"/>
      </rPr>
      <t>2</t>
    </r>
    <r>
      <rPr>
        <sz val="11"/>
        <color theme="1"/>
        <rFont val="Calibri"/>
        <family val="2"/>
        <scheme val="minor"/>
      </rPr>
      <t>-armer Wasserstoff</t>
    </r>
  </si>
  <si>
    <t>Absicherungspreis - Erdgas</t>
  </si>
  <si>
    <t>Absicherungspreis - Kokskohle</t>
  </si>
  <si>
    <t>Absicherungspreis - Kesselkohle</t>
  </si>
  <si>
    <t xml:space="preserve">Faktor zur Bestimmung der max. Dynamisierungskomponente </t>
  </si>
  <si>
    <t>Basispreise aus Förderaufruf (EUR/MWh)</t>
  </si>
  <si>
    <t>Berechnungen zu den Planwerten</t>
  </si>
  <si>
    <t>In diesem Tabellenblatt finden Sie Berechnungen für die Bestimmung der maximalen Fördersumme und der Auszahlung basierend auf geplanten Verbrauchsparametern.</t>
  </si>
  <si>
    <t xml:space="preserve">Vorhabensspezifische relative Angaben </t>
  </si>
  <si>
    <t>Relative Energieträgerbedarfe (Gesamtvorhaben)</t>
  </si>
  <si>
    <t>Prozent</t>
  </si>
  <si>
    <t>Erdgas, gasförmige Biomasse und weitere gasförmige konventionelle Energieträger</t>
  </si>
  <si>
    <t>Kesselkohle, feste oder flüssige Biomasse und weitere feste und flüssige konventionelle Energieträger</t>
  </si>
  <si>
    <t>Treibhausgasemissionsminderung Vorhaben</t>
  </si>
  <si>
    <t>Weitere Angaben zum Vorhaben</t>
  </si>
  <si>
    <t>Absolute Emissionen Vorhaben</t>
  </si>
  <si>
    <r>
      <t>t CO</t>
    </r>
    <r>
      <rPr>
        <vertAlign val="subscript"/>
        <sz val="11"/>
        <color theme="1"/>
        <rFont val="Calibri"/>
        <family val="2"/>
        <scheme val="minor"/>
      </rPr>
      <t>2</t>
    </r>
    <r>
      <rPr>
        <sz val="11"/>
        <color theme="1"/>
        <rFont val="Calibri"/>
        <family val="2"/>
        <scheme val="minor"/>
      </rPr>
      <t>-Äq.</t>
    </r>
  </si>
  <si>
    <t>Absolute Emissionen Referenz</t>
  </si>
  <si>
    <t>Relative Treibhausgasemissionsminderung</t>
  </si>
  <si>
    <t>Wasserstoffmindestpfad</t>
  </si>
  <si>
    <t>Absolute Energieträgerbedarfe (Gesamtvorhaben)</t>
  </si>
  <si>
    <t>Wasserstoff</t>
  </si>
  <si>
    <t>Hilfstabelle I - Absolute Energieträgerbedarfe (reaggregiert)</t>
  </si>
  <si>
    <t>Gesamtenergiebedarf</t>
  </si>
  <si>
    <t>Hilfstabelle II - Absolute Energieträgerbedarfe (nicht aggregiert)</t>
  </si>
  <si>
    <t>Hilfstabelle III - Absolute Energieträgerbedarfe grüner Wasserstoff</t>
  </si>
  <si>
    <t>Absolute Energieträgerbedarfe grüner Wasserstoff und grüne Wasserstoffderivate</t>
  </si>
  <si>
    <t>Grüne Wasserstoffderivate</t>
  </si>
  <si>
    <t>Hilfstabelle IV - Referenzsystemspezifische Angaben</t>
  </si>
  <si>
    <t>Absolute Energieträgerbedarfe (reaggregiert)</t>
  </si>
  <si>
    <t>Strombedarf des Referenzsystems</t>
  </si>
  <si>
    <t>Grüner Wasserstoffbedarf des Referenzsystems</t>
  </si>
  <si>
    <r>
      <t>CO</t>
    </r>
    <r>
      <rPr>
        <vertAlign val="subscript"/>
        <sz val="11"/>
        <color theme="1"/>
        <rFont val="Calibri"/>
        <family val="2"/>
        <scheme val="minor"/>
      </rPr>
      <t>2</t>
    </r>
    <r>
      <rPr>
        <sz val="11"/>
        <color theme="1"/>
        <rFont val="Calibri"/>
        <family val="2"/>
        <scheme val="minor"/>
      </rPr>
      <t>-armer Wasserstoffbedarf des Referenzsystems</t>
    </r>
  </si>
  <si>
    <t xml:space="preserve">Erdgasbedarf des Referenzsystems </t>
  </si>
  <si>
    <t>Kokskohlebedarf des Referenzsystems</t>
  </si>
  <si>
    <t>Kesselkohlebedarf des Referenzsystems</t>
  </si>
  <si>
    <t>Emissionen des Referenzsystems</t>
  </si>
  <si>
    <t>Hilfstabelle V - Referenzsystemspezifische Angaben</t>
  </si>
  <si>
    <t>Energieträger</t>
  </si>
  <si>
    <t xml:space="preserve">Biomasse </t>
  </si>
  <si>
    <t>Andere</t>
  </si>
  <si>
    <t>Hilfstabelle V - Absoluter Bedarf Referenz</t>
  </si>
  <si>
    <t>Spezifischer Verbrauch der Referenz</t>
  </si>
  <si>
    <t>Referenzsystem 2</t>
  </si>
  <si>
    <t>Referenzsystem 3</t>
  </si>
  <si>
    <t>Referenzsystem 4</t>
  </si>
  <si>
    <t>Referenzsystem 5</t>
  </si>
  <si>
    <t>Referenzsystem 6</t>
  </si>
  <si>
    <t>Referenzsystem 7</t>
  </si>
  <si>
    <t>Hilfstabelle VI - Vorprodukte</t>
  </si>
  <si>
    <t>Vorgelagertes Referenzsystem Wasserstoff</t>
  </si>
  <si>
    <t>Geplante Einsatzmenge des Vorprodukts (V1_Plan,t)</t>
  </si>
  <si>
    <t>ME Vorprodukt</t>
  </si>
  <si>
    <t>Geplante Produktionsmenge des geförderten Produkts 1</t>
  </si>
  <si>
    <t>Geplante Produktionsmenge des geförderten Produkts 2</t>
  </si>
  <si>
    <t>Geplante Produktionsmenge des geförderten Produkts 3</t>
  </si>
  <si>
    <t>Geplante Produktionsmenge des geförderten Produkts 4</t>
  </si>
  <si>
    <t>Geplante spezifische Einsatzmenge des Vorprodukts bezogen auf das geförderte Produkt 1</t>
  </si>
  <si>
    <t>ME Vorprodukt/ME Produkt</t>
  </si>
  <si>
    <t>Geplante spezifische Einsatzmenge des Vorprodukts bezogen auf das geförderte Produkt 2</t>
  </si>
  <si>
    <t>Geplante spezifische Einsatzmenge des Vorprodukts bezogen auf das geförderte Produkt 3</t>
  </si>
  <si>
    <t>Geplante spezifische Einsatzmenge des Vorprodukts bezogen auf das geförderte Produkt 4</t>
  </si>
  <si>
    <t>Spezifische Emissionen des Referenzsystems der Vorprodukte (e_Ref_V)</t>
  </si>
  <si>
    <r>
      <t>t CO</t>
    </r>
    <r>
      <rPr>
        <vertAlign val="subscript"/>
        <sz val="11"/>
        <color theme="1"/>
        <rFont val="Calibri"/>
        <family val="2"/>
        <scheme val="minor"/>
      </rPr>
      <t>2</t>
    </r>
    <r>
      <rPr>
        <sz val="11"/>
        <color theme="1"/>
        <rFont val="Calibri"/>
        <family val="2"/>
        <scheme val="minor"/>
      </rPr>
      <t>-Äq./ME Vorprodukt</t>
    </r>
  </si>
  <si>
    <t>Prozessemissionen Produkt 1</t>
  </si>
  <si>
    <t>Prozessemissionen Produkt 2</t>
  </si>
  <si>
    <t>Prozessemissionen Produkt 3</t>
  </si>
  <si>
    <t>Prozessemissionen Produkt 4</t>
  </si>
  <si>
    <t>Spezifische Emissionen des Referenzsystems unter Berücksichtigung Vorprodukt</t>
  </si>
  <si>
    <t>Vorgelagertes Referenzsystem Synthesegas</t>
  </si>
  <si>
    <t>Geplante Einsatzmenge des Vorprodukts (V2_Plan,t)</t>
  </si>
  <si>
    <t>Spezifische Emissionen des Referenzsystems des Vorprodukts (e_Ref_V)</t>
  </si>
  <si>
    <t>Vorgelagertes Referenzsystem Brennstoffeinsatz</t>
  </si>
  <si>
    <t>Geplante Einsatzmenge des Vorprodukts (V3_Plan,t)</t>
  </si>
  <si>
    <t>Vorgelagertes Referenzsystem Wärmebereitstellung</t>
  </si>
  <si>
    <t>Geplante Einsatzmenge des Vorprodukts (V4_Plan,t)</t>
  </si>
  <si>
    <t>Berechnungen zu den realisierten Werten</t>
  </si>
  <si>
    <t>In diesem Tabellenblatt finden Sie Berechnungen für die Bestimmung der Auszahlung basierend auf realisierten Verbrauchsparametern.</t>
  </si>
  <si>
    <t>Wasserstoffeinsatz</t>
  </si>
  <si>
    <t>Hilfstabelle I - Absolute Energieträgerbedarfe</t>
  </si>
  <si>
    <t>Emissionen</t>
  </si>
  <si>
    <t>Hilfstabelle V - Absolute Emissionen Referenz</t>
  </si>
  <si>
    <t>Hilfstabelle V - Vorprodukte</t>
  </si>
  <si>
    <t>Berechnungen Maximale Fördersumme</t>
  </si>
  <si>
    <t>Maximale Fördersumme</t>
  </si>
  <si>
    <t>Auf diesem Tabellenblatt werden die geplanten Verbrauchsparameter des Vorhabens sowie die Mehrverbräuche berechnet. Darauf basierend wird die maximale Fördersumme berechnet.</t>
  </si>
  <si>
    <r>
      <rPr>
        <b/>
        <sz val="11"/>
        <color theme="1"/>
        <rFont val="Calibri"/>
        <family val="2"/>
        <scheme val="minor"/>
      </rPr>
      <t>Erläuterung</t>
    </r>
    <r>
      <rPr>
        <sz val="11"/>
        <color theme="1"/>
        <rFont val="Calibri"/>
        <family val="2"/>
        <scheme val="minor"/>
      </rPr>
      <t xml:space="preserve">: Das Startjahr des Vorhabens, die Referenz(en) ggü. dem Vorhaben und der Basis-Vertragspreis werden aus 2b) und 2d) übernommen. Der Faktor α zur Bestimmung der maximierten Dynamisierungskomponenten wird von der Bewilligungsbehörde vorgegeben. </t>
    </r>
  </si>
  <si>
    <t>Variablenbezeichnung/Berechnungsformel</t>
  </si>
  <si>
    <t>Startjahr (Laufzeit 15 Jahre)</t>
  </si>
  <si>
    <t>Referenzen</t>
  </si>
  <si>
    <t xml:space="preserve">Faktor zur Bestimmung der maximierten Dynamisierungskomponente </t>
  </si>
  <si>
    <t>𝛼</t>
  </si>
  <si>
    <t>Bedarfs-/Emissionswerte Referenzsystem + Vorhaben</t>
  </si>
  <si>
    <r>
      <rPr>
        <b/>
        <sz val="11"/>
        <color theme="1"/>
        <rFont val="Calibri"/>
        <family val="2"/>
        <scheme val="minor"/>
      </rPr>
      <t>Erläuterung</t>
    </r>
    <r>
      <rPr>
        <sz val="11"/>
        <color theme="1"/>
        <rFont val="Calibri"/>
        <family val="2"/>
        <scheme val="minor"/>
      </rPr>
      <t>: Im unteren Abschnitt werden die spezifischen Energieträgerbedarfe der oben gewählten Referenz(en) definiert. Weiterhin wird hier vorgegeben, welche Energieträger des Vorhabens dynamisiert werden. Eine "0" steht für keine Dynamisierung und eine "1" für Dynamisierung des jeweiligen Energieträgers.</t>
    </r>
  </si>
  <si>
    <t>Verbrauchsparameter der Referenz über die Laufzeit</t>
  </si>
  <si>
    <t xml:space="preserve">Einheit </t>
  </si>
  <si>
    <t>Wasserstoffbedarf des Referenzsystems</t>
  </si>
  <si>
    <t>Geplante Verbrauchsparameter des Vorhabens über die Laufzeit</t>
  </si>
  <si>
    <r>
      <rPr>
        <b/>
        <sz val="11"/>
        <color theme="1"/>
        <rFont val="Calibri"/>
        <family val="2"/>
        <scheme val="minor"/>
      </rPr>
      <t xml:space="preserve">Erläuterung: </t>
    </r>
    <r>
      <rPr>
        <sz val="11"/>
        <color theme="1"/>
        <rFont val="Calibri"/>
        <family val="2"/>
        <scheme val="minor"/>
      </rPr>
      <t>Die jährlichen geplanten Verbrauchsparameter werden ermittelt und insbesondere andere konventionelle Energieträger aus 2d) berücksichtigt. Basierend auf der spezifischen Treibhausgasemissionsminderung des Vorhabens sowie der geplanten Produktionsmenge des Vorhabens ergibt sich die jährliche geplante Treibhausgasemissionsminderung.</t>
    </r>
  </si>
  <si>
    <t>KSV-aktiv (Startjahr + 15 Jahre)</t>
  </si>
  <si>
    <t>Geplanter Strombedarf</t>
  </si>
  <si>
    <t>Geplanter grüner Wasserstoffbedarf</t>
  </si>
  <si>
    <r>
      <t>Geplanter CO</t>
    </r>
    <r>
      <rPr>
        <vertAlign val="subscript"/>
        <sz val="11"/>
        <color theme="1"/>
        <rFont val="Calibri"/>
        <family val="2"/>
        <scheme val="minor"/>
      </rPr>
      <t>2</t>
    </r>
    <r>
      <rPr>
        <sz val="11"/>
        <color theme="1"/>
        <rFont val="Calibri"/>
        <family val="2"/>
        <scheme val="minor"/>
      </rPr>
      <t>-armer Wasserstoffbedarf</t>
    </r>
  </si>
  <si>
    <t>Geplanter Erdgasbedarf</t>
  </si>
  <si>
    <t xml:space="preserve">Geplanter Kokskohlebedarf </t>
  </si>
  <si>
    <t xml:space="preserve">Geplanter Kesselkohlebedarf </t>
  </si>
  <si>
    <t xml:space="preserve">Absolute Emissionen des Vorhabens </t>
  </si>
  <si>
    <t>Absolute Treibhausgasemissionsminderung des Vorhabens</t>
  </si>
  <si>
    <t>Nettoverbräuche</t>
  </si>
  <si>
    <r>
      <rPr>
        <b/>
        <sz val="11"/>
        <color theme="1"/>
        <rFont val="Calibri"/>
        <family val="2"/>
        <scheme val="minor"/>
      </rPr>
      <t>Erläuterung</t>
    </r>
    <r>
      <rPr>
        <sz val="11"/>
        <color theme="1"/>
        <rFont val="Calibri"/>
        <family val="2"/>
        <scheme val="minor"/>
      </rPr>
      <t xml:space="preserve">: Die Mehrverbräuche werden für die Berechnung der maximalen Fördersummen benötigt. Sie ergeben sich aus der Differenz der Verbräuche der Referenz und der geplanten Verbräuche des Vorhabens. </t>
    </r>
  </si>
  <si>
    <t>Strommehrbedarf Referenz-Vorhaben</t>
  </si>
  <si>
    <t xml:space="preserve"> MWh</t>
  </si>
  <si>
    <t>Grüner Wasserstoffmehrbedarf Referenz-Vorhaben</t>
  </si>
  <si>
    <r>
      <t>CO</t>
    </r>
    <r>
      <rPr>
        <vertAlign val="subscript"/>
        <sz val="11"/>
        <color theme="1"/>
        <rFont val="Calibri"/>
        <family val="2"/>
        <scheme val="minor"/>
      </rPr>
      <t>2</t>
    </r>
    <r>
      <rPr>
        <sz val="11"/>
        <color theme="1"/>
        <rFont val="Calibri"/>
        <family val="2"/>
        <scheme val="minor"/>
      </rPr>
      <t>-armer Wasserstoffmehrbedarf Referenz-Vorhaben</t>
    </r>
  </si>
  <si>
    <t>Erdgasmehrbedarf Referenz-Vorhaben</t>
  </si>
  <si>
    <t>Kokskohlemehrbedarf Referenz-Vorhaben</t>
  </si>
  <si>
    <t>Kesselkohlemehrbedarf Referenz-Vorhaben</t>
  </si>
  <si>
    <t>Strommehrbedarf Vorhaben-Referenz</t>
  </si>
  <si>
    <t>Grüner Wasserstoffmehrbedarf Vorhaben-Referenz</t>
  </si>
  <si>
    <r>
      <t>CO</t>
    </r>
    <r>
      <rPr>
        <vertAlign val="subscript"/>
        <sz val="11"/>
        <color theme="1"/>
        <rFont val="Calibri"/>
        <family val="2"/>
        <scheme val="minor"/>
      </rPr>
      <t>2</t>
    </r>
    <r>
      <rPr>
        <sz val="11"/>
        <color theme="1"/>
        <rFont val="Calibri"/>
        <family val="2"/>
        <scheme val="minor"/>
      </rPr>
      <t>-armer Wasserstoffmehrbedarf Vorhaben-Referenz</t>
    </r>
  </si>
  <si>
    <t>Erdgasmehrbedarf Vorhaben-Referenz</t>
  </si>
  <si>
    <t>Kokskohlemehrbedarf Vorhaben-Referenz</t>
  </si>
  <si>
    <t>Kesselkohlemehrbedarf Vorhaben-Referenz</t>
  </si>
  <si>
    <t xml:space="preserve">Reduzierte Verbräuche der Referenz </t>
  </si>
  <si>
    <r>
      <t xml:space="preserve">Erläuterung: </t>
    </r>
    <r>
      <rPr>
        <sz val="11"/>
        <color theme="1"/>
        <rFont val="Calibri"/>
        <family val="2"/>
        <scheme val="minor"/>
      </rPr>
      <t xml:space="preserve">Die Einsatzmengen der dynamisierten Energieträgerbedarfe im Referenzsystems werden in jedem Jahr reduziert um diejenigen Energieträgerbedarfe des Vorhabens, die nicht dynamisiert werden. </t>
    </r>
  </si>
  <si>
    <t>Reduzierter Stromverbrauch der Referenz</t>
  </si>
  <si>
    <t>Reduzierter grüner Wasserstoffverbrauch der Referenz</t>
  </si>
  <si>
    <r>
      <t>Reduzierter CO</t>
    </r>
    <r>
      <rPr>
        <vertAlign val="subscript"/>
        <sz val="11"/>
        <color theme="1"/>
        <rFont val="Calibri"/>
        <family val="2"/>
        <scheme val="minor"/>
      </rPr>
      <t>2</t>
    </r>
    <r>
      <rPr>
        <sz val="11"/>
        <color theme="1"/>
        <rFont val="Calibri"/>
        <family val="2"/>
        <scheme val="minor"/>
      </rPr>
      <t>-armer Wasserstoffverbrauch der Referenz</t>
    </r>
  </si>
  <si>
    <t>Reduzierter Erdgasverbrauch der Referenz</t>
  </si>
  <si>
    <t>Reduzierter Kokskohlebedarf der Referenz</t>
  </si>
  <si>
    <t>Reduzierter Kesselkohlebedarf der Referenz</t>
  </si>
  <si>
    <t>Angepasster residualer Energieträgerbedarf des Referenzsystems</t>
  </si>
  <si>
    <t>Zwischenberechnung. Verweis auf Anhang I. Abschnitt 3. Absatz 4). Für den Fall, dass ein Energieträger sowohl referenzsystemseitig und vorhabensseitig dynamisiert wird.</t>
  </si>
  <si>
    <t>Ist der Energieträger referenzsystemseitig und vorhabensseitig dynamisiert?</t>
  </si>
  <si>
    <t>Bestimmung der maximalen Fördersumme</t>
  </si>
  <si>
    <r>
      <rPr>
        <b/>
        <sz val="11"/>
        <color theme="1"/>
        <rFont val="Calibri"/>
        <family val="2"/>
        <scheme val="minor"/>
      </rPr>
      <t>Erläuterung</t>
    </r>
    <r>
      <rPr>
        <sz val="11"/>
        <color theme="1"/>
        <rFont val="Calibri"/>
        <family val="2"/>
        <scheme val="minor"/>
      </rPr>
      <t>: Zur Bestimmung der jährlichen maximalen Fördersumme wird zunächst die spezifische jährliche maximale Gesamtfördersumme bestimmt. Diese setzt sich zusammen aus dem Basis-Vertragspreis und dem Referenzwert für den CO</t>
    </r>
    <r>
      <rPr>
        <vertAlign val="subscript"/>
        <sz val="11"/>
        <color theme="1"/>
        <rFont val="Calibri"/>
        <family val="2"/>
        <scheme val="minor"/>
      </rPr>
      <t>2</t>
    </r>
    <r>
      <rPr>
        <sz val="11"/>
        <color theme="1"/>
        <rFont val="Calibri"/>
        <family val="2"/>
        <scheme val="minor"/>
      </rPr>
      <t>-Preis, welcher etwaige Schwankungen berücksichtigt. Für die Berechnung der maximalen jährlichen Fördersumme wird anschließend die spezifische Gesamtfördersumme mit der jährlich geplanten Treibhausgasemissionsminderung multipliziert, wobei auch die Dynamisierungskomponente zur dynamischen Energiepreisanpassung berücksichtigt wird.</t>
    </r>
  </si>
  <si>
    <t xml:space="preserve">Maximale Dynamisierungskomponente für die dynamische Energiepreisanpassung, ermittelt für den anzulegenden jährlichen Energieträgermix </t>
  </si>
  <si>
    <t>Absicherungspreis Strom</t>
  </si>
  <si>
    <t>Absicherungspreis grüner Wasserstoff</t>
  </si>
  <si>
    <r>
      <t>Absicherungspreis CO</t>
    </r>
    <r>
      <rPr>
        <vertAlign val="subscript"/>
        <sz val="11"/>
        <color theme="1"/>
        <rFont val="Calibri"/>
        <family val="2"/>
        <scheme val="minor"/>
      </rPr>
      <t>2</t>
    </r>
    <r>
      <rPr>
        <sz val="11"/>
        <color theme="1"/>
        <rFont val="Calibri"/>
        <family val="2"/>
        <scheme val="minor"/>
      </rPr>
      <t>-armer Wasserstoff</t>
    </r>
  </si>
  <si>
    <t>Absicherungspreis Erdgas</t>
  </si>
  <si>
    <t>Absicherungspreis Kokskohle</t>
  </si>
  <si>
    <t>Absicherungspreis Kesselkohle</t>
  </si>
  <si>
    <r>
      <t>Referenzwert für den CO</t>
    </r>
    <r>
      <rPr>
        <vertAlign val="subscript"/>
        <sz val="11"/>
        <color theme="1"/>
        <rFont val="Calibri"/>
        <family val="2"/>
        <scheme val="minor"/>
      </rPr>
      <t>2</t>
    </r>
    <r>
      <rPr>
        <sz val="11"/>
        <color theme="1"/>
        <rFont val="Calibri"/>
        <family val="2"/>
        <scheme val="minor"/>
      </rPr>
      <t>-Preis, der für die Bestimmung der maximalen Fördersumme angesetzt wird</t>
    </r>
  </si>
  <si>
    <t>Spezifische maximale jährliche Gesamtfördersumme</t>
  </si>
  <si>
    <t>Hilfsvariablen für unterjährigen Beginn</t>
  </si>
  <si>
    <t>Unterjähriger Beginn</t>
  </si>
  <si>
    <t xml:space="preserve">Geplante Anzahl der Tage im ersten Teiljahr </t>
  </si>
  <si>
    <t>Tage</t>
  </si>
  <si>
    <t xml:space="preserve">Anteil des fünften bzw. letzten vollständigen Kalenderjahres </t>
  </si>
  <si>
    <t>τ</t>
  </si>
  <si>
    <t>Summe der geplanten Treibhaus- gasemissionsminderung einschl. 5. Jahr</t>
  </si>
  <si>
    <t>Summe der Emissionen des Referenzsystems einschl. 5. Jahr</t>
  </si>
  <si>
    <t>Relative Treibhausgasemissionsminderung der ersten 5 Jahre</t>
  </si>
  <si>
    <r>
      <t>µ</t>
    </r>
    <r>
      <rPr>
        <i/>
        <vertAlign val="subscript"/>
        <sz val="11"/>
        <color theme="1"/>
        <rFont val="Calibri"/>
        <family val="2"/>
        <scheme val="minor"/>
      </rPr>
      <t>5</t>
    </r>
  </si>
  <si>
    <t>Berechnung Auszahlung</t>
  </si>
  <si>
    <t>Dynamisierungsparameter</t>
  </si>
  <si>
    <r>
      <rPr>
        <b/>
        <sz val="11"/>
        <color theme="1"/>
        <rFont val="Calibri"/>
        <family val="2"/>
        <scheme val="minor"/>
      </rPr>
      <t>Erläuterung</t>
    </r>
    <r>
      <rPr>
        <sz val="11"/>
        <color theme="1"/>
        <rFont val="Calibri"/>
        <family val="2"/>
        <scheme val="minor"/>
      </rPr>
      <t>: 1 wenn Energieträger dynamisiert wird, 0 wenn nicht dynamisiert.</t>
    </r>
  </si>
  <si>
    <t>Dynamisierungsfaktor</t>
  </si>
  <si>
    <t>Basisenergiepreise</t>
  </si>
  <si>
    <t>Basispreise</t>
  </si>
  <si>
    <t>Indexed energy prices</t>
  </si>
  <si>
    <t>Indexierte Energiepreise</t>
  </si>
  <si>
    <t>Grüner Wasserstoff  - mit Berücksichtigung eines 3% Bonus</t>
  </si>
  <si>
    <t>Grüner Wasserstoff  - ohne Berücksichtigung eines 3% Bonus</t>
  </si>
  <si>
    <r>
      <t>Indexierter CO</t>
    </r>
    <r>
      <rPr>
        <b/>
        <vertAlign val="subscript"/>
        <sz val="14"/>
        <color theme="1"/>
        <rFont val="Calibri"/>
        <family val="2"/>
        <scheme val="minor"/>
      </rPr>
      <t>2</t>
    </r>
    <r>
      <rPr>
        <b/>
        <sz val="14"/>
        <color theme="1"/>
        <rFont val="Calibri"/>
        <family val="2"/>
        <scheme val="minor"/>
      </rPr>
      <t xml:space="preserve"> Preis</t>
    </r>
  </si>
  <si>
    <r>
      <t>Realisierter CO</t>
    </r>
    <r>
      <rPr>
        <vertAlign val="subscript"/>
        <sz val="11"/>
        <color theme="1"/>
        <rFont val="Calibri"/>
        <family val="2"/>
        <scheme val="minor"/>
      </rPr>
      <t>2</t>
    </r>
    <r>
      <rPr>
        <sz val="11"/>
        <color theme="1"/>
        <rFont val="Calibri"/>
        <family val="2"/>
        <scheme val="minor"/>
      </rPr>
      <t>-Preis</t>
    </r>
  </si>
  <si>
    <r>
      <t>EUR/tCO</t>
    </r>
    <r>
      <rPr>
        <vertAlign val="subscript"/>
        <sz val="11"/>
        <color theme="1"/>
        <rFont val="Calibri"/>
        <family val="2"/>
        <scheme val="minor"/>
      </rPr>
      <t>2</t>
    </r>
  </si>
  <si>
    <t>Ermittelt im Tabellenblatt "Berechnungen_MFS"</t>
  </si>
  <si>
    <t>Basis Vertragspreis</t>
  </si>
  <si>
    <t>Geplante Werte</t>
  </si>
  <si>
    <t>Produktion</t>
  </si>
  <si>
    <t>Geplante Produktionsmenge des Vorhabens in Jahr t</t>
  </si>
  <si>
    <t>ME Produkt/Jahr</t>
  </si>
  <si>
    <t>Kostenlose Zuteilung</t>
  </si>
  <si>
    <t>Kostenlose absolute Zuteilung für das Referenzsystem</t>
  </si>
  <si>
    <t>Kostenlose spezifische Zuteilung für das Referenzsystem</t>
  </si>
  <si>
    <t>Emissionen Vorhaben</t>
  </si>
  <si>
    <t>Geplante absolute Emissionen des Vorhabens</t>
  </si>
  <si>
    <t>Geplante spezifische Emissionen des Vorhabens</t>
  </si>
  <si>
    <t>Emissionen Referenzsystem</t>
  </si>
  <si>
    <t>Geplante absolute Emissionen des Referenzsystems</t>
  </si>
  <si>
    <t>Spezifische Emissionen des Referenzsystems</t>
  </si>
  <si>
    <t>Emissionsminderung Vorhaben</t>
  </si>
  <si>
    <t>Geplante absolute Emissionsminderung des Vorhabens</t>
  </si>
  <si>
    <t>Geplante spezifische Emissionsminderung des Vorhabens</t>
  </si>
  <si>
    <t>Spezifischer Energiebedarf Referenzsystem</t>
  </si>
  <si>
    <t>MWh/ME Produkt</t>
  </si>
  <si>
    <t>Geplanter absoluter Energiebedarf Referenzsystem</t>
  </si>
  <si>
    <t>Geplanter spezifischer Energiebedarf Vorhaben</t>
  </si>
  <si>
    <t>Geplanter absoluter Energiebedarf Vorhaben</t>
  </si>
  <si>
    <t>Realisierte Werte</t>
  </si>
  <si>
    <t>Weichen realisierte Verbrauchsparameter von geplanten Verbrauchsparametern ab?</t>
  </si>
  <si>
    <t>Realisierte Produktionsmenge des Vorhabens in Jahr t</t>
  </si>
  <si>
    <t>Realisierte spezifische Emissionen des Vorhabens</t>
  </si>
  <si>
    <t>Emissionen Referenz</t>
  </si>
  <si>
    <t>Realisierte absolute Emissionen des Referenzsystems</t>
  </si>
  <si>
    <t>Realisierte absolute Emissionsminderung des Vorhabens</t>
  </si>
  <si>
    <t>Realisierte spezifische Emissionsminderung des Vorhabens</t>
  </si>
  <si>
    <t>Kostenlose Zuteilung Vorhaben</t>
  </si>
  <si>
    <t>Realisierte absolute kostenlose Zuteilung des Vorhabens</t>
  </si>
  <si>
    <t>Realisierte spezfische kostenlose Zuteilung des Vorhabens</t>
  </si>
  <si>
    <t>Berechnung ∆M</t>
  </si>
  <si>
    <t>Emissionsminderung</t>
  </si>
  <si>
    <t>Geplante absolute Emissionsminderung</t>
  </si>
  <si>
    <t>Geplante spezifische Emissionsminderung</t>
  </si>
  <si>
    <t>Durchschnittlich geplante spezifische Emissionsminderung</t>
  </si>
  <si>
    <t>Durchschnittlich geplante absolute Emissionsminderung</t>
  </si>
  <si>
    <t>Durchschnittlich geplanter spezifischer Energiebedarf</t>
  </si>
  <si>
    <t>Durchschnittlich geplanter absoluter Energiebedarf</t>
  </si>
  <si>
    <t>Differenz zwischen geplantem absoluten und durchschnittlichen Energiebedarf des Vorhabens</t>
  </si>
  <si>
    <t>Auszahlungsvariable  ∆M</t>
  </si>
  <si>
    <t>Anpassung Basis-Vertragspreis an anzulegende jährliche absolute Energieträgerbedarfe</t>
  </si>
  <si>
    <t>Berechnung ∆K</t>
  </si>
  <si>
    <t>Minderung der Energieträgerbedarfe des Referenzsystems</t>
  </si>
  <si>
    <t>Invertierte Dynamisierungsdummies</t>
  </si>
  <si>
    <t>Geplanter absoluter Energiebedarf, nicht dynamisiert (Vorhaben)</t>
  </si>
  <si>
    <t>Geplanter absoluter Energiebedarf (Referenz)</t>
  </si>
  <si>
    <t>Geplanter absoluter Netto-Energiebedarf, nicht dynamisiert (Vorhaben)</t>
  </si>
  <si>
    <t>Geplanter absoluter Netto-Energiebedarf (Referenz)</t>
  </si>
  <si>
    <t>Dynamisierung von Wasserstoff</t>
  </si>
  <si>
    <t>Geplanter absoluter Energiebedarf (Vorhaben)</t>
  </si>
  <si>
    <t>Realisierter absoluter Energiebedarf (Vorhaben)</t>
  </si>
  <si>
    <t xml:space="preserve">Angepasster geplanter absoluter Energiebedarf (Vorhaben) </t>
  </si>
  <si>
    <t>Dynamisierungskomponente</t>
  </si>
  <si>
    <t>Realisierte Energiepreisdifferenz</t>
  </si>
  <si>
    <t>Geplanter angepasster Energiebedarf (Referenz)</t>
  </si>
  <si>
    <t>Emissionsminderungen</t>
  </si>
  <si>
    <t>Realisierte absolute Emissionsminderung</t>
  </si>
  <si>
    <t>added</t>
  </si>
  <si>
    <r>
      <rPr>
        <b/>
        <sz val="11"/>
        <color theme="1"/>
        <rFont val="Calibri"/>
        <family val="2"/>
        <scheme val="minor"/>
      </rPr>
      <t>Erläuterung</t>
    </r>
    <r>
      <rPr>
        <sz val="11"/>
        <color theme="1"/>
        <rFont val="Calibri"/>
        <family val="2"/>
        <scheme val="minor"/>
      </rPr>
      <t>: Hilfstabelle zur erleichterten Berechnung der Dynamisierungskomponente (Differenzierung zwischen grünem Wasserstoff mit und grünen Wasserstoffderivaten).</t>
    </r>
  </si>
  <si>
    <t xml:space="preserve">Grüner Wasserstoff </t>
  </si>
  <si>
    <t>Dynamisierungkomponente</t>
  </si>
  <si>
    <r>
      <t>Effektiver absoluter CO</t>
    </r>
    <r>
      <rPr>
        <b/>
        <vertAlign val="subscript"/>
        <sz val="14"/>
        <color theme="1"/>
        <rFont val="Calibri"/>
        <family val="2"/>
        <scheme val="minor"/>
      </rPr>
      <t>2</t>
    </r>
    <r>
      <rPr>
        <b/>
        <sz val="14"/>
        <color theme="1"/>
        <rFont val="Calibri"/>
        <family val="2"/>
        <scheme val="minor"/>
      </rPr>
      <t>-Preis</t>
    </r>
  </si>
  <si>
    <t>Kostenlose absolute Zuteilungen</t>
  </si>
  <si>
    <t>Kostenlose Zuteilungen (Referenz)</t>
  </si>
  <si>
    <t>Kostenlose Zuteilungen (real)</t>
  </si>
  <si>
    <r>
      <t>Reale CO</t>
    </r>
    <r>
      <rPr>
        <b/>
        <vertAlign val="subscript"/>
        <sz val="11"/>
        <color theme="1"/>
        <rFont val="Calibri"/>
        <family val="2"/>
        <scheme val="minor"/>
      </rPr>
      <t>2</t>
    </r>
    <r>
      <rPr>
        <b/>
        <sz val="11"/>
        <color theme="1"/>
        <rFont val="Calibri"/>
        <family val="2"/>
        <scheme val="minor"/>
      </rPr>
      <t>-Preise</t>
    </r>
  </si>
  <si>
    <r>
      <t>Reale CO</t>
    </r>
    <r>
      <rPr>
        <vertAlign val="subscript"/>
        <sz val="11"/>
        <color theme="1"/>
        <rFont val="Calibri"/>
        <family val="2"/>
        <scheme val="minor"/>
      </rPr>
      <t>2</t>
    </r>
    <r>
      <rPr>
        <sz val="11"/>
        <color theme="1"/>
        <rFont val="Calibri"/>
        <family val="2"/>
        <scheme val="minor"/>
      </rPr>
      <t>-Preise</t>
    </r>
  </si>
  <si>
    <t>Auszahlungsvariable</t>
  </si>
  <si>
    <r>
      <t>Spezifischer effektiver CO</t>
    </r>
    <r>
      <rPr>
        <vertAlign val="subscript"/>
        <sz val="11"/>
        <color theme="1"/>
        <rFont val="Calibri"/>
        <family val="2"/>
        <scheme val="minor"/>
      </rPr>
      <t>2</t>
    </r>
    <r>
      <rPr>
        <sz val="11"/>
        <color theme="1"/>
        <rFont val="Calibri"/>
        <family val="2"/>
        <scheme val="minor"/>
      </rPr>
      <t xml:space="preserve"> Preis</t>
    </r>
  </si>
  <si>
    <t>Anderweitige Förderung &amp; Elektrolyseurförderung</t>
  </si>
  <si>
    <t>Abzuziehende Elektrolyseurförderung</t>
  </si>
  <si>
    <t xml:space="preserve">Vor dem Jahr des operativen Beginns ausgezahlte/gewährte anderweitige Förderung </t>
  </si>
  <si>
    <t>Absolute geplante Emissionsminderungen</t>
  </si>
  <si>
    <t>Absolute realisierte Emissionsminderungen</t>
  </si>
  <si>
    <t>Bedingung erfüllt</t>
  </si>
  <si>
    <t>Realisierte Treibhausgasemissionsminderung von 60 % ab dem 3. bzw. 4. vollständigen Kalenderjahr</t>
  </si>
  <si>
    <t>Realisierte relative Emissionsminderung</t>
  </si>
  <si>
    <t>Realisierte Treibhausgasemissionsminderung von 90 % in den letzten 12 Monaten der Vertragslaufzeit.</t>
  </si>
  <si>
    <t>Keine Unterschreitung der geplanten relativen Treibhausgasemissionsminderung des 5. vollständigen Kalenderjahres ab dem 6. vollständigen Kalenderjahr.</t>
  </si>
  <si>
    <t>Geplante relative Emissionsminderung</t>
  </si>
  <si>
    <t>Spezifische geplante Emissionsminderungen</t>
  </si>
  <si>
    <t>Spezifische realisierte Emissionsminderungen</t>
  </si>
  <si>
    <t>Unterschreitung der geplanten spezifischen Treibhausgasemissionsminderung</t>
  </si>
  <si>
    <t>Realisierter absoluter Bedarf Wasserstoff</t>
  </si>
  <si>
    <t>Geplante relative Energieträgerbedarfe</t>
  </si>
  <si>
    <t>Realisierte relative Energieträgerbedarfe</t>
  </si>
  <si>
    <t>Abweichung der relativen Energieträgerbedarfe um mehr als 5 Prozentpunkte</t>
  </si>
  <si>
    <t>Absolute realisierte Emissionsminderung</t>
  </si>
  <si>
    <t>Anpassungsterm</t>
  </si>
  <si>
    <r>
      <t>Absoluter effektiver-CO</t>
    </r>
    <r>
      <rPr>
        <vertAlign val="subscript"/>
        <sz val="11"/>
        <color theme="1"/>
        <rFont val="Calibri"/>
        <family val="2"/>
        <scheme val="minor"/>
      </rPr>
      <t>2</t>
    </r>
    <r>
      <rPr>
        <sz val="11"/>
        <color theme="1"/>
        <rFont val="Calibri"/>
        <family val="2"/>
        <scheme val="minor"/>
      </rPr>
      <t xml:space="preserve"> Preis</t>
    </r>
  </si>
  <si>
    <t>KSV Auszahlung nach Abzug anderweitiger Förderung &amp; Elektrolyseurförderung</t>
  </si>
  <si>
    <t>KSV Auszahlung</t>
  </si>
  <si>
    <t>Eingabeprüfung</t>
  </si>
  <si>
    <t>In diesem Tabellenblatt wird für besonders relevante Inputdaten geprüft, ob eine Eingabe (in aktiven Jahren) erfolgt ist.</t>
  </si>
  <si>
    <t>Jahr (ohne Angabe von Teiljahren des vorletzten Jahres bei unterjährigem operativen Beginn)</t>
  </si>
  <si>
    <t>Aktives Jahr</t>
  </si>
  <si>
    <t>Unbefüllte Zellen Preisannahmen in aktivem Jahr</t>
  </si>
  <si>
    <t>Unbefüllte Angabe zu Referenzsystem 1</t>
  </si>
  <si>
    <t>Jahr (mit Angabe von Teiljahren des vorletzten Jahres bei unterjährigem operativen Beginn)</t>
  </si>
  <si>
    <t>Nicht ausgewähltes Referenzsystem 2</t>
  </si>
  <si>
    <t>Nicht ausgewähltes Referenzsystem 3</t>
  </si>
  <si>
    <t>Nicht ausgewähltes Referenzsystem 4</t>
  </si>
  <si>
    <t>Nicht ausgewähltes Referenzsystem 5</t>
  </si>
  <si>
    <t>Nicht ausgewähltes Referenzsystem 6</t>
  </si>
  <si>
    <t>Nicht ausgewähltes Referenzsystem 7</t>
  </si>
  <si>
    <t>Unbefüllte Zelle geplante Produktionsmenge - Referenzsystem 1</t>
  </si>
  <si>
    <t>Unbefüllte Zelle geplante Produktionsmenge - Referenzsystem 2</t>
  </si>
  <si>
    <t>Unbefüllte Zelle geplante Produktionsmenge - Referenzsystem 3</t>
  </si>
  <si>
    <t>Unbefüllte Zelle geplante Produktionsmenge - Referenzsystem 4</t>
  </si>
  <si>
    <t>Unbefüllte Zelle geplante Produktionsmenge - Referenzsystem 5</t>
  </si>
  <si>
    <t>Unbefüllte Zelle geplante Produktionsmenge - Referenzsystem 6</t>
  </si>
  <si>
    <t>Unbefüllte Zelle geplante Produktionsmenge - Referenzsystem 7</t>
  </si>
  <si>
    <t>Unbefüllte Zelle in aktivem Jahr - Referenzsystem 1</t>
  </si>
  <si>
    <t>Unbefüllte Zelle in aktivem Jahr bei ausgewähltem Referenzsystem 2</t>
  </si>
  <si>
    <t>Unbefüllte Zelle in aktivem Jahr bei ausgewähltem Referenzsystem 3</t>
  </si>
  <si>
    <t>Unbefüllte Zelle in aktivem Jahr bei ausgewähltem Referenzsystem 4</t>
  </si>
  <si>
    <t>Unbefüllte Zelle in aktivem Jahr bei ausgewähltem Referenzsystem 5</t>
  </si>
  <si>
    <t>Unbefüllte Zelle in aktivem Jahr bei ausgewähltem Referenzsystem 6</t>
  </si>
  <si>
    <t>Unbefüllte Zelle in aktivem Jahr bei ausgewähltem Referenzsystem 7</t>
  </si>
  <si>
    <t>Unbefüllte Zelle geplante Emissionen Vorhaben in aktivem Jahr</t>
  </si>
  <si>
    <t>Realisierte Produktionsmenge</t>
  </si>
  <si>
    <t>Unbefüllte Zelle realisierte Produktionsmenge - Referenzsystem 1</t>
  </si>
  <si>
    <t>Unbefüllte Zelle realisierte Produktionsmenge - Referenzsystem 2</t>
  </si>
  <si>
    <t>Unbefüllte Zelle realisierte Produktionsmenge - Referenzsystem 3</t>
  </si>
  <si>
    <t>Unbefüllte Zelle realisierte Produktionsmenge - Referenzsystem 4</t>
  </si>
  <si>
    <t>Unbefüllte Zelle realisierte Produktionsmenge - Referenzsystem 5</t>
  </si>
  <si>
    <t>Unbefüllte Zelle realisierte Produktionsmenge - Referenzsystem 6</t>
  </si>
  <si>
    <t>Unbefüllte Zelle realisierte Produktionsmenge - Referenzsystem 7</t>
  </si>
  <si>
    <t>Realisierte Emissionen Vorhaben</t>
  </si>
  <si>
    <t>Unbefüllte Zelle realisierte Emissionen Vorhaben in aktivem Jahr</t>
  </si>
  <si>
    <r>
      <t xml:space="preserve">Das Tabellenblatt </t>
    </r>
    <r>
      <rPr>
        <u/>
        <sz val="11"/>
        <rFont val="Calibri"/>
        <family val="2"/>
        <scheme val="minor"/>
      </rPr>
      <t>1) Gesamtübersicht</t>
    </r>
    <r>
      <rPr>
        <sz val="11"/>
        <rFont val="Calibri"/>
        <family val="2"/>
        <scheme val="minor"/>
      </rPr>
      <t xml:space="preserve"> zeigt die zu erwartende Auszahlung und maximale gesamte Fördersumme sowie die Einhaltung der Mindestanforderungen nach Nummer 4.15 FRL KSV und die Erfüllung von Auszahlungsbedingungen. Der zeitliche Verlauf der Aus- bzw. Überschusszahlungen ist zudem graphisch dargestellt. Außerdem wird für besonders relevante Inputdaten geprüft, ob eine Eingabe (in aktiven Jahren) erfolgt ist.
Im Abschnitt (Tabellengruppe) </t>
    </r>
    <r>
      <rPr>
        <u/>
        <sz val="11"/>
        <rFont val="Calibri"/>
        <family val="2"/>
        <scheme val="minor"/>
      </rPr>
      <t>Inputs</t>
    </r>
    <r>
      <rPr>
        <sz val="11"/>
        <rFont val="Calibri"/>
        <family val="2"/>
        <scheme val="minor"/>
      </rPr>
      <t xml:space="preserve"> sind die Angaben des Vorhabens einzutragen. Dies umfasst insbesondere Produktionsmengen, Emissionen, Energieverbräuche und anderweitige Förderung. Die Vorhabensdaten sind jeweils in absoluten Werten anzugeben.
Im Abschnitt (Tabellengruppe) </t>
    </r>
    <r>
      <rPr>
        <u/>
        <sz val="11"/>
        <rFont val="Calibri"/>
        <family val="2"/>
        <scheme val="minor"/>
      </rPr>
      <t>KSV Parameter</t>
    </r>
    <r>
      <rPr>
        <sz val="11"/>
        <rFont val="Calibri"/>
        <family val="2"/>
        <scheme val="minor"/>
      </rPr>
      <t xml:space="preserve"> sind die durch die Bewilligungsbehörde festgelegten Programmparameter dargestellt.
Der Abschnitt (Tabellengruppe) </t>
    </r>
    <r>
      <rPr>
        <u/>
        <sz val="11"/>
        <rFont val="Calibri"/>
        <family val="2"/>
        <scheme val="minor"/>
      </rPr>
      <t>Berechnungen</t>
    </r>
    <r>
      <rPr>
        <sz val="11"/>
        <rFont val="Calibri"/>
        <family val="2"/>
        <scheme val="minor"/>
      </rPr>
      <t xml:space="preserve"> zeigt die Berechnungen, die der zu erwartenden Auszahlung und der maximalen Fördersumme des Vorhabens zugrundeliegen. </t>
    </r>
  </si>
  <si>
    <t>Maximale jährliche Fördersumme und zu erwartende Auszahlung</t>
  </si>
  <si>
    <t>Zu erwartende Auszahlung</t>
  </si>
  <si>
    <t xml:space="preserve">In diesem Tabellenblatt wird die zu erwartende Auszahlung auf der Grundlage der eingegebenen indexierten Preise berechnet. </t>
  </si>
  <si>
    <t>Berechnung zu erwartender Auszahlungsbetrag</t>
  </si>
  <si>
    <r>
      <t>Das vorliegende Excel-Tool dient der Berechnung der zu erwartenden jährlichen Auszahlungsbeträge eines Vorhabens im Rahmen des ersten Gebotsverfahrens des Förderprogramms Klimaschutzverträge gemäß der Förderrichtlinie vom 11.03.2024. Unternehmen können hier die zu erwartende</t>
    </r>
    <r>
      <rPr>
        <sz val="11"/>
        <rFont val="Calibri"/>
        <family val="2"/>
        <scheme val="minor"/>
      </rPr>
      <t xml:space="preserve"> Auszahlung unter Eingabe ihrer Energie- und CO</t>
    </r>
    <r>
      <rPr>
        <vertAlign val="subscript"/>
        <sz val="11"/>
        <rFont val="Calibri"/>
        <family val="2"/>
        <scheme val="minor"/>
      </rPr>
      <t>2</t>
    </r>
    <r>
      <rPr>
        <sz val="11"/>
        <rFont val="Calibri"/>
        <family val="2"/>
        <scheme val="minor"/>
      </rPr>
      <t>-Preisannahmen entnehmen. Zudem dient das Excel-Tool der Berechnung der jährlichen maximalen Fördersummen. So können im Falle einer geplanten Verschiebung des operativen Beginns die neuen jährlichen maximalen Fördersummen und die zu erwartenden jährlichen Auszahlungsbeträge basierend auf den geplanten Verbrauchsparametern abgeschätzt werden.</t>
    </r>
    <r>
      <rPr>
        <sz val="11"/>
        <color theme="1"/>
        <rFont val="Calibri"/>
        <family val="2"/>
        <scheme val="minor"/>
      </rPr>
      <t xml:space="preserve"> Das Excel-Tool stellt kein verbindliches Dokument im Rahmen des Klimaschutzvertrags dar, sondern ist lediglich als Hilfestellung für die Zuwendungsempfänger des ersten Gebotsverfahrens zu sehen. </t>
    </r>
  </si>
  <si>
    <t>In diesem Tabellenblatt sind Annahmen zu den indexierten Preisen einzugeben. Diese indexierten Preise werden den Berechnungen der zu erwartenden, jährlichen Auszahlungsbeträge zugrundegelegt. Es können Annahmen für drei verschiedene Preisszenarien eingegeben und das jeweilige Szenario in Tabellenblatt 2b) ausgewählt werden.</t>
  </si>
  <si>
    <t>In diesem Tabellenblatt sind die allgemeinen Informationen des Vorhabens, einschließlich bewilligter anderweitiger Förderung anzugeben. Zudem wird das anzuwendende Preisszenario ausgewählt (indexierte Preise, die für die Berechnung der Auszahlung zugrundegelegt werden).</t>
  </si>
  <si>
    <t>Auf diesem Tabellenblatt werden die jeweilige(n) Referenz(en) ausgewählt und die entsprechenden geplanten Verbrauchsparameter des Vorhabens eingetragen.  Die geplanten Verbrauchsparameter und vorhabensspezifischen Angaben können dem 2. und 3. Abschnitt des quantitativen Abfragedokuments des 1. Gebotsverfahrens entnommen werden.</t>
  </si>
  <si>
    <t>Angabe des/der Referenzsystem(e) und zugrundeliegender vorhabenspezifischer, geplanter Verbrauchsparameter sowie Produktionsmengen.</t>
  </si>
  <si>
    <t>Zusammenfassung der wichtigsten Angaben und basierend auf den Eingaben ein Überblick über die berechneten maximalen Fördersummen, die zu erwartenden Auszahlungen sowie die Erfüllung der Mindestanforderungen gemäß Nummer 4.15 FRL KSV und die Erfüllung der Auszahlungsbedingungen.</t>
  </si>
  <si>
    <r>
      <t>EUR/t CO</t>
    </r>
    <r>
      <rPr>
        <vertAlign val="subscript"/>
        <sz val="11"/>
        <color theme="1"/>
        <rFont val="Calibri"/>
        <family val="2"/>
        <scheme val="minor"/>
      </rPr>
      <t>2</t>
    </r>
    <r>
      <rPr>
        <sz val="11"/>
        <color theme="1"/>
        <rFont val="Calibri"/>
        <family val="2"/>
        <scheme val="minor"/>
      </rPr>
      <t>-Äq.</t>
    </r>
  </si>
  <si>
    <r>
      <t>EUR/t CO</t>
    </r>
    <r>
      <rPr>
        <vertAlign val="subscript"/>
        <sz val="11"/>
        <color theme="1"/>
        <rFont val="Calibri"/>
        <family val="2"/>
        <scheme val="minor"/>
      </rPr>
      <t>2</t>
    </r>
    <r>
      <rPr>
        <sz val="11"/>
        <color theme="1"/>
        <rFont val="Calibri"/>
        <family val="2"/>
        <scheme val="minor"/>
      </rPr>
      <t>-Äq.</t>
    </r>
  </si>
  <si>
    <t>Dieses Tabellenblatt gibt einen Überblick über die wichtigsten Angaben und Ergebnisse der nachfolgenden Berechnungen. Zudem wird für besonders relevante Inputdaten geprüft, ob eine Eingabe (in aktiven Jahren) erfolgt ist.</t>
  </si>
  <si>
    <t>Erklärhilfe zur Abschätzung der jährlichen Förderhöhe (26.02.2026)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</si>
</sst>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0.0000"/>
    <numFmt numFmtId="165" formatCode="#,##0.000"/>
    <numFmt numFmtId="166" formatCode="0.0"/>
    <numFmt numFmtId="167" formatCode="_-* #,##0_-;\-* #,##0_-;_-* &quot;-&quot;??_-;_-@_-"/>
    <numFmt numFmtId="168" formatCode="#,##0.0"/>
    <numFmt numFmtId="169" formatCode="_-* #,##0.0_-;\-* #,##0.0_-;_-* &quot;-&quot;??_-;_-@_-"/>
    <numFmt numFmtId="170" formatCode="_-* #,##0.00\ _€_-;\-* #,##0.00\ _€_-;_-* &quot;-&quot;??\ _€_-;_-@_-"/>
  </numFmts>
  <fonts count="50"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2"/>
      <color theme="1"/>
      <name val="Calibri"/>
      <family val="2"/>
      <scheme val="minor"/>
    </font>
    <font>
      <b/>
      <sz val="14"/>
      <color theme="1"/>
      <name val="Calibri"/>
      <family val="2"/>
      <scheme val="minor"/>
    </font>
    <font>
      <b/>
      <sz val="14"/>
      <color indexed="2"/>
      <name val="Calibri"/>
      <family val="2"/>
      <scheme val="minor"/>
    </font>
    <font>
      <sz val="11"/>
      <name val="Calibri"/>
      <family val="2"/>
      <scheme val="minor"/>
    </font>
    <font>
      <u/>
      <sz val="11"/>
      <color theme="8"/>
      <name val="Calibri"/>
      <family val="2"/>
      <scheme val="minor"/>
    </font>
    <font>
      <i/>
      <sz val="11"/>
      <color theme="1"/>
      <name val="Calibri"/>
      <family val="2"/>
      <scheme val="minor"/>
    </font>
    <font>
      <sz val="11"/>
      <color indexed="64"/>
      <name val="Calibri"/>
      <family val="2"/>
    </font>
    <font>
      <b/>
      <sz val="22"/>
      <color theme="1"/>
      <name val="Calibri"/>
      <family val="2"/>
      <scheme val="minor"/>
    </font>
    <font>
      <i/>
      <sz val="11"/>
      <name val="Calibri"/>
      <family val="2"/>
      <scheme val="minor"/>
    </font>
    <font>
      <b/>
      <sz val="12"/>
      <color theme="1"/>
      <name val="Calibri"/>
      <family val="2"/>
      <scheme val="minor"/>
    </font>
    <font>
      <sz val="11"/>
      <name val="Calibri Light"/>
      <family val="2"/>
      <scheme val="major"/>
    </font>
    <font>
      <sz val="11"/>
      <color theme="0"/>
      <name val="Calibri"/>
      <family val="2"/>
      <scheme val="minor"/>
    </font>
    <font>
      <b/>
      <u/>
      <sz val="11"/>
      <color theme="1"/>
      <name val="Calibri"/>
      <family val="2"/>
      <scheme val="minor"/>
    </font>
    <font>
      <vertAlign val="subscript"/>
      <sz val="11"/>
      <color theme="1"/>
      <name val="Calibri"/>
      <family val="2"/>
      <scheme val="minor"/>
    </font>
    <font>
      <b/>
      <i/>
      <sz val="11"/>
      <color theme="1"/>
      <name val="Calibri"/>
      <family val="2"/>
      <scheme val="minor"/>
    </font>
    <font>
      <b/>
      <i/>
      <sz val="14"/>
      <color theme="1"/>
      <name val="Calibri"/>
      <family val="2"/>
      <scheme val="minor"/>
    </font>
    <font>
      <b/>
      <sz val="10"/>
      <color theme="1"/>
      <name val="Calibri"/>
      <family val="2"/>
      <scheme val="minor"/>
    </font>
    <font>
      <b/>
      <sz val="11"/>
      <color indexed="64"/>
      <name val="Calibri"/>
      <family val="2"/>
      <scheme val="minor"/>
    </font>
    <font>
      <sz val="11"/>
      <color indexed="64"/>
      <name val="Calibri"/>
      <family val="2"/>
      <scheme val="minor"/>
    </font>
    <font>
      <b/>
      <sz val="24"/>
      <color theme="1"/>
      <name val="Calibri"/>
      <family val="2"/>
      <scheme val="minor"/>
    </font>
    <font>
      <b/>
      <sz val="16"/>
      <color theme="1"/>
      <name val="Calibri"/>
      <family val="2"/>
      <scheme val="minor"/>
    </font>
    <font>
      <sz val="11"/>
      <color theme="1"/>
      <name val="Cambria Math"/>
      <family val="1"/>
    </font>
    <font>
      <i/>
      <sz val="11"/>
      <color theme="1"/>
      <name val="Cambria Math"/>
      <family val="1"/>
    </font>
    <font>
      <b/>
      <sz val="11"/>
      <name val="Calibri"/>
      <family val="2"/>
      <scheme val="minor"/>
    </font>
    <font>
      <b/>
      <sz val="11"/>
      <color theme="0"/>
      <name val="Calibri"/>
      <family val="2"/>
      <scheme val="minor"/>
    </font>
    <font>
      <b/>
      <sz val="18"/>
      <color theme="1"/>
      <name val="Calibri"/>
      <family val="2"/>
      <scheme val="minor"/>
    </font>
    <font>
      <b/>
      <sz val="20"/>
      <color theme="1"/>
      <name val="Calibri"/>
      <family val="2"/>
      <scheme val="minor"/>
    </font>
    <font>
      <sz val="11"/>
      <color indexed="2"/>
      <name val="Calibri"/>
      <family val="2"/>
      <scheme val="minor"/>
    </font>
    <font>
      <sz val="11"/>
      <color theme="1"/>
      <name val="Aptos"/>
      <family val="2"/>
    </font>
    <font>
      <sz val="11"/>
      <color theme="1"/>
      <name val="Calibri"/>
      <family val="2"/>
      <scheme val="minor"/>
    </font>
    <font>
      <vertAlign val="subscript"/>
      <sz val="11"/>
      <name val="Calibri"/>
      <family val="2"/>
      <scheme val="minor"/>
    </font>
    <font>
      <u/>
      <sz val="11"/>
      <name val="Calibri"/>
      <family val="2"/>
      <scheme val="minor"/>
    </font>
    <font>
      <sz val="11"/>
      <name val="Calibri"/>
      <family val="2"/>
    </font>
    <font>
      <sz val="11"/>
      <color rgb="FFFFC000"/>
      <name val="Calibri"/>
      <family val="2"/>
    </font>
    <font>
      <u/>
      <sz val="11"/>
      <color indexed="64"/>
      <name val="Calibri"/>
      <family val="2"/>
    </font>
    <font>
      <vertAlign val="subscript"/>
      <sz val="11"/>
      <color indexed="64"/>
      <name val="Calibri"/>
      <family val="2"/>
    </font>
    <font>
      <u/>
      <sz val="11"/>
      <name val="Calibri"/>
      <family val="2"/>
    </font>
    <font>
      <b/>
      <vertAlign val="subscript"/>
      <sz val="11"/>
      <color theme="1"/>
      <name val="Calibri"/>
      <family val="2"/>
      <scheme val="minor"/>
    </font>
    <font>
      <sz val="11"/>
      <color theme="1"/>
      <name val="Calibri"/>
      <family val="2"/>
    </font>
    <font>
      <vertAlign val="superscript"/>
      <sz val="11"/>
      <color theme="1"/>
      <name val="Calibri"/>
      <family val="2"/>
      <scheme val="minor"/>
    </font>
    <font>
      <i/>
      <vertAlign val="subscript"/>
      <sz val="11"/>
      <color theme="1"/>
      <name val="Calibri"/>
      <family val="2"/>
      <scheme val="minor"/>
    </font>
    <font>
      <b/>
      <vertAlign val="subscript"/>
      <sz val="14"/>
      <color theme="1"/>
      <name val="Calibri"/>
      <family val="2"/>
      <scheme val="minor"/>
    </font>
    <font>
      <sz val="11"/>
      <color rgb="FF000000"/>
      <name val="Calibri"/>
      <family val="2"/>
      <scheme val="minor"/>
    </font>
  </fonts>
  <fills count="25">
    <fill>
      <patternFill patternType="none"/>
    </fill>
    <fill>
      <patternFill patternType="gray125"/>
    </fill>
    <fill>
      <patternFill patternType="solid">
        <fgColor theme="3" tint="0.79998168889431442"/>
        <bgColor indexed="65"/>
      </patternFill>
    </fill>
    <fill>
      <patternFill patternType="solid">
        <fgColor theme="9" tint="0.39997558519241921"/>
        <bgColor indexed="65"/>
      </patternFill>
    </fill>
    <fill>
      <patternFill patternType="solid">
        <fgColor rgb="FFFFC000"/>
      </patternFill>
    </fill>
    <fill>
      <patternFill patternType="solid">
        <fgColor theme="2"/>
      </patternFill>
    </fill>
    <fill>
      <patternFill patternType="solid">
        <fgColor theme="6"/>
      </patternFill>
    </fill>
    <fill>
      <patternFill patternType="solid">
        <fgColor theme="0"/>
      </patternFill>
    </fill>
    <fill>
      <patternFill patternType="solid">
        <fgColor theme="8" tint="0.59999389629810485"/>
        <bgColor indexed="65"/>
      </patternFill>
    </fill>
    <fill>
      <patternFill patternType="solid">
        <fgColor theme="8" tint="0.79998168889431442"/>
        <bgColor indexed="65"/>
      </patternFill>
    </fill>
    <fill>
      <patternFill patternType="solid">
        <fgColor rgb="FFA9D08E"/>
      </patternFill>
    </fill>
    <fill>
      <patternFill patternType="solid">
        <fgColor rgb="FFB4C6E7"/>
      </patternFill>
    </fill>
    <fill>
      <patternFill patternType="solid">
        <fgColor theme="0" tint="-0.14999847407452621"/>
        <bgColor indexed="65"/>
      </patternFill>
    </fill>
    <fill>
      <patternFill patternType="solid">
        <fgColor theme="6" tint="0.79998168889431442"/>
        <bgColor indexed="65"/>
      </patternFill>
    </fill>
    <fill>
      <patternFill patternType="solid">
        <fgColor indexed="65"/>
      </patternFill>
    </fill>
    <fill>
      <patternFill patternType="solid">
        <fgColor theme="2" tint="-0.249977111117893"/>
        <bgColor indexed="65"/>
      </patternFill>
    </fill>
    <fill>
      <patternFill patternType="solid">
        <fgColor theme="0" tint="-4.9989318521683403E-2"/>
        <bgColor indexed="65"/>
      </patternFill>
    </fill>
    <fill>
      <patternFill patternType="solid">
        <fgColor theme="7"/>
      </patternFill>
    </fill>
    <fill>
      <patternFill patternType="solid">
        <fgColor theme="8" tint="0.79998168889431442"/>
        <bgColor indexed="64"/>
      </patternFill>
    </fill>
    <fill>
      <patternFill patternType="solid">
        <fgColor theme="0"/>
        <bgColor indexed="64"/>
      </patternFill>
    </fill>
    <fill>
      <patternFill patternType="solid">
        <fgColor theme="8" tint="0.59999389629810485"/>
        <bgColor indexed="64"/>
      </patternFill>
    </fill>
    <fill>
      <patternFill patternType="solid">
        <fgColor theme="9" tint="0.39997558519241921"/>
        <bgColor indexed="64"/>
      </patternFill>
    </fill>
    <fill>
      <patternFill patternType="solid">
        <fgColor theme="3" tint="0.79998168889431442"/>
        <bgColor indexed="64"/>
      </patternFill>
    </fill>
    <fill>
      <patternFill patternType="solid">
        <fgColor rgb="FFA9D08E"/>
        <bgColor rgb="FF000000"/>
      </patternFill>
    </fill>
    <fill>
      <patternFill patternType="solid">
        <fgColor rgb="FFFFC000"/>
        <bgColor indexed="64"/>
      </patternFill>
    </fill>
  </fills>
  <borders count="8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top/>
      <bottom style="medium">
        <color auto="1"/>
      </bottom>
      <diagonal/>
    </border>
    <border>
      <left style="thin">
        <color auto="1"/>
      </left>
      <right/>
      <top/>
      <bottom style="medium">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thin">
        <color auto="1"/>
      </left>
      <right/>
      <top style="thin">
        <color auto="1"/>
      </top>
      <bottom style="medium">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diagonal/>
    </border>
    <border>
      <left/>
      <right style="thin">
        <color auto="1"/>
      </right>
      <top/>
      <bottom style="medium">
        <color auto="1"/>
      </bottom>
      <diagonal/>
    </border>
    <border>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medium">
        <color auto="1"/>
      </left>
      <right style="medium">
        <color auto="1"/>
      </right>
      <top style="medium">
        <color auto="1"/>
      </top>
      <bottom/>
      <diagonal/>
    </border>
    <border>
      <left style="thin">
        <color auto="1"/>
      </left>
      <right/>
      <top style="medium">
        <color auto="1"/>
      </top>
      <bottom/>
      <diagonal/>
    </border>
    <border>
      <left/>
      <right style="thin">
        <color auto="1"/>
      </right>
      <top/>
      <bottom style="thin">
        <color auto="1"/>
      </bottom>
      <diagonal/>
    </border>
    <border>
      <left style="medium">
        <color auto="1"/>
      </left>
      <right/>
      <top/>
      <bottom style="thin">
        <color auto="1"/>
      </bottom>
      <diagonal/>
    </border>
    <border>
      <left/>
      <right style="thin">
        <color auto="1"/>
      </right>
      <top style="medium">
        <color auto="1"/>
      </top>
      <bottom style="medium">
        <color auto="1"/>
      </bottom>
      <diagonal/>
    </border>
    <border>
      <left style="medium">
        <color auto="1"/>
      </left>
      <right style="thin">
        <color auto="1"/>
      </right>
      <top/>
      <bottom/>
      <diagonal/>
    </border>
    <border>
      <left/>
      <right style="thin">
        <color auto="1"/>
      </right>
      <top style="medium">
        <color auto="1"/>
      </top>
      <bottom/>
      <diagonal/>
    </border>
    <border>
      <left/>
      <right/>
      <top/>
      <bottom style="thin">
        <color auto="1"/>
      </bottom>
      <diagonal/>
    </border>
    <border>
      <left/>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right style="medium">
        <color auto="1"/>
      </right>
      <top style="thin">
        <color auto="1"/>
      </top>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bottom/>
      <diagonal/>
    </border>
    <border>
      <left style="thin">
        <color auto="1"/>
      </left>
      <right style="medium">
        <color auto="1"/>
      </right>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top style="thin">
        <color auto="1"/>
      </top>
      <bottom/>
      <diagonal/>
    </border>
    <border>
      <left/>
      <right style="medium">
        <color auto="1"/>
      </right>
      <top/>
      <bottom style="thin">
        <color auto="1"/>
      </bottom>
      <diagonal/>
    </border>
    <border>
      <left style="medium">
        <color auto="1"/>
      </left>
      <right style="medium">
        <color auto="1"/>
      </right>
      <top/>
      <bottom style="medium">
        <color auto="1"/>
      </bottom>
      <diagonal/>
    </border>
  </borders>
  <cellStyleXfs count="10">
    <xf numFmtId="0" fontId="0" fillId="0" borderId="0"/>
    <xf numFmtId="0" fontId="5" fillId="2" borderId="0"/>
    <xf numFmtId="3" fontId="36" fillId="3" borderId="0">
      <protection locked="0"/>
    </xf>
    <xf numFmtId="2" fontId="36" fillId="4" borderId="1">
      <alignment horizontal="right"/>
    </xf>
    <xf numFmtId="4" fontId="36" fillId="5" borderId="1">
      <alignment wrapText="1"/>
    </xf>
    <xf numFmtId="4" fontId="36" fillId="2" borderId="1">
      <alignment wrapText="1"/>
    </xf>
    <xf numFmtId="43" fontId="36" fillId="0" borderId="0" applyFont="0" applyFill="0" applyBorder="0" applyProtection="0"/>
    <xf numFmtId="0" fontId="6" fillId="0" borderId="0" applyNumberFormat="0" applyFill="0" applyBorder="0" applyProtection="0"/>
    <xf numFmtId="9" fontId="36" fillId="0" borderId="0" applyFont="0" applyFill="0" applyBorder="0" applyProtection="0"/>
    <xf numFmtId="0" fontId="7" fillId="0" borderId="0"/>
  </cellStyleXfs>
  <cellXfs count="1558">
    <xf numFmtId="0" fontId="0" fillId="0" borderId="0" xfId="0"/>
    <xf numFmtId="0" fontId="0" fillId="6" borderId="0" xfId="0" applyFill="1"/>
    <xf numFmtId="0" fontId="0" fillId="6" borderId="0" xfId="0" applyFill="1" applyAlignment="1">
      <alignment horizontal="left"/>
    </xf>
    <xf numFmtId="0" fontId="0" fillId="7" borderId="3" xfId="0" applyFill="1" applyBorder="1"/>
    <xf numFmtId="0" fontId="8" fillId="7" borderId="4" xfId="0" applyFont="1" applyFill="1" applyBorder="1"/>
    <xf numFmtId="0" fontId="0" fillId="7" borderId="5" xfId="0" applyFill="1" applyBorder="1"/>
    <xf numFmtId="0" fontId="0" fillId="7" borderId="6" xfId="0" applyFill="1" applyBorder="1"/>
    <xf numFmtId="0" fontId="9" fillId="0" borderId="0" xfId="0" applyFont="1"/>
    <xf numFmtId="0" fontId="8" fillId="7" borderId="0" xfId="0" applyFont="1" applyFill="1"/>
    <xf numFmtId="0" fontId="0" fillId="7" borderId="7" xfId="0" applyFill="1" applyBorder="1"/>
    <xf numFmtId="0" fontId="5" fillId="6" borderId="0" xfId="0" applyFont="1" applyFill="1" applyAlignment="1">
      <alignment horizontal="left"/>
    </xf>
    <xf numFmtId="0" fontId="0" fillId="7" borderId="0" xfId="0" applyFill="1"/>
    <xf numFmtId="0" fontId="5" fillId="7" borderId="8" xfId="0" applyFont="1" applyFill="1" applyBorder="1"/>
    <xf numFmtId="0" fontId="5" fillId="7" borderId="9" xfId="0" applyFont="1" applyFill="1" applyBorder="1"/>
    <xf numFmtId="0" fontId="5" fillId="7" borderId="10" xfId="0" applyFont="1" applyFill="1" applyBorder="1"/>
    <xf numFmtId="0" fontId="6" fillId="7" borderId="9" xfId="7" applyFill="1" applyBorder="1" applyAlignment="1">
      <alignment vertical="top"/>
    </xf>
    <xf numFmtId="0" fontId="11" fillId="7" borderId="9" xfId="7" applyFont="1" applyFill="1" applyBorder="1" applyAlignment="1">
      <alignment vertical="top"/>
    </xf>
    <xf numFmtId="0" fontId="6" fillId="7" borderId="9" xfId="7" applyFill="1" applyBorder="1" applyAlignment="1">
      <alignment vertical="top" wrapText="1"/>
    </xf>
    <xf numFmtId="0" fontId="0" fillId="7" borderId="10" xfId="0" applyFill="1" applyBorder="1" applyAlignment="1">
      <alignment horizontal="left" vertical="top" wrapText="1"/>
    </xf>
    <xf numFmtId="0" fontId="6" fillId="7" borderId="11" xfId="7" applyFill="1" applyBorder="1" applyAlignment="1">
      <alignment vertical="top" wrapText="1"/>
    </xf>
    <xf numFmtId="0" fontId="10" fillId="7" borderId="12" xfId="0" applyFont="1" applyFill="1" applyBorder="1" applyAlignment="1">
      <alignment horizontal="left" vertical="top" wrapText="1"/>
    </xf>
    <xf numFmtId="0" fontId="0" fillId="7" borderId="0" xfId="0" applyFill="1" applyAlignment="1">
      <alignment horizontal="left"/>
    </xf>
    <xf numFmtId="0" fontId="0" fillId="6" borderId="4" xfId="0" applyFill="1" applyBorder="1"/>
    <xf numFmtId="0" fontId="5" fillId="6" borderId="4" xfId="0" applyFont="1" applyFill="1" applyBorder="1" applyAlignment="1">
      <alignment horizontal="left"/>
    </xf>
    <xf numFmtId="0" fontId="12" fillId="6" borderId="0" xfId="0" applyFont="1" applyFill="1"/>
    <xf numFmtId="0" fontId="5" fillId="7" borderId="8" xfId="0" applyFont="1" applyFill="1" applyBorder="1" applyAlignment="1">
      <alignment horizontal="left" vertical="top"/>
    </xf>
    <xf numFmtId="0" fontId="0" fillId="0" borderId="13" xfId="0" applyBorder="1" applyAlignment="1">
      <alignment vertical="top" wrapText="1"/>
    </xf>
    <xf numFmtId="0" fontId="5" fillId="7" borderId="10" xfId="0" applyFont="1" applyFill="1" applyBorder="1" applyAlignment="1">
      <alignment horizontal="left" vertical="top"/>
    </xf>
    <xf numFmtId="0" fontId="0" fillId="7" borderId="14" xfId="0" applyFill="1" applyBorder="1" applyAlignment="1">
      <alignment vertical="top" wrapText="1"/>
    </xf>
    <xf numFmtId="0" fontId="10" fillId="7" borderId="14" xfId="0" applyFont="1" applyFill="1" applyBorder="1" applyAlignment="1">
      <alignment vertical="top" wrapText="1"/>
    </xf>
    <xf numFmtId="0" fontId="13" fillId="0" borderId="14" xfId="0" applyFont="1" applyBorder="1" applyAlignment="1">
      <alignment vertical="top" wrapText="1"/>
    </xf>
    <xf numFmtId="0" fontId="0" fillId="7" borderId="10" xfId="0" applyFill="1" applyBorder="1"/>
    <xf numFmtId="0" fontId="0" fillId="7" borderId="14" xfId="0" applyFill="1" applyBorder="1"/>
    <xf numFmtId="0" fontId="5" fillId="7" borderId="10" xfId="0" applyFont="1" applyFill="1" applyBorder="1" applyAlignment="1">
      <alignment horizontal="left"/>
    </xf>
    <xf numFmtId="0" fontId="10" fillId="7" borderId="14" xfId="7" applyFont="1" applyFill="1" applyBorder="1" applyProtection="1"/>
    <xf numFmtId="0" fontId="5" fillId="7" borderId="11" xfId="0" applyFont="1" applyFill="1" applyBorder="1" applyAlignment="1">
      <alignment horizontal="left"/>
    </xf>
    <xf numFmtId="0" fontId="0" fillId="7" borderId="12" xfId="0" applyFill="1" applyBorder="1"/>
    <xf numFmtId="0" fontId="14" fillId="7" borderId="0" xfId="0" applyFont="1" applyFill="1"/>
    <xf numFmtId="0" fontId="14" fillId="0" borderId="0" xfId="0" applyFont="1"/>
    <xf numFmtId="0" fontId="0" fillId="0" borderId="0" xfId="0" quotePrefix="1"/>
    <xf numFmtId="0" fontId="5" fillId="8" borderId="17" xfId="0" applyFont="1" applyFill="1" applyBorder="1" applyAlignment="1">
      <alignment vertical="center"/>
    </xf>
    <xf numFmtId="0" fontId="5" fillId="8" borderId="18" xfId="0" applyFont="1" applyFill="1" applyBorder="1" applyAlignment="1">
      <alignment vertical="center"/>
    </xf>
    <xf numFmtId="0" fontId="0" fillId="0" borderId="19" xfId="0" applyBorder="1" applyAlignment="1">
      <alignment vertical="center"/>
    </xf>
    <xf numFmtId="0" fontId="0" fillId="0" borderId="6" xfId="0" applyBorder="1"/>
    <xf numFmtId="0" fontId="0" fillId="9" borderId="20" xfId="0" applyFill="1" applyBorder="1" applyAlignment="1">
      <alignment vertical="center"/>
    </xf>
    <xf numFmtId="0" fontId="0" fillId="0" borderId="20" xfId="0" applyBorder="1" applyAlignment="1">
      <alignment vertical="center"/>
    </xf>
    <xf numFmtId="15" fontId="0" fillId="0" borderId="22" xfId="0" applyNumberFormat="1" applyBorder="1" applyAlignment="1">
      <alignment horizontal="center" vertical="center"/>
    </xf>
    <xf numFmtId="15" fontId="0" fillId="9" borderId="22" xfId="0" applyNumberFormat="1" applyFill="1" applyBorder="1" applyAlignment="1">
      <alignment horizontal="center" vertical="center"/>
    </xf>
    <xf numFmtId="0" fontId="0" fillId="0" borderId="23" xfId="0" applyBorder="1" applyAlignment="1">
      <alignment vertical="center"/>
    </xf>
    <xf numFmtId="0" fontId="0" fillId="9" borderId="25" xfId="0" applyFill="1" applyBorder="1" applyAlignment="1">
      <alignment vertical="center"/>
    </xf>
    <xf numFmtId="15" fontId="0" fillId="9" borderId="26" xfId="0" applyNumberFormat="1" applyFill="1" applyBorder="1" applyAlignment="1">
      <alignment horizontal="center" vertical="center"/>
    </xf>
    <xf numFmtId="0" fontId="5" fillId="8" borderId="27" xfId="0" applyFont="1" applyFill="1" applyBorder="1" applyAlignment="1">
      <alignment vertical="center"/>
    </xf>
    <xf numFmtId="0" fontId="5" fillId="8" borderId="28" xfId="0" applyFont="1" applyFill="1" applyBorder="1" applyAlignment="1">
      <alignment vertical="center"/>
    </xf>
    <xf numFmtId="0" fontId="0" fillId="9" borderId="1" xfId="0" applyFill="1" applyBorder="1" applyAlignment="1">
      <alignment horizontal="center" vertical="center"/>
    </xf>
    <xf numFmtId="0" fontId="0" fillId="0" borderId="1" xfId="0" quotePrefix="1" applyBorder="1" applyAlignment="1">
      <alignment horizontal="center" vertical="center"/>
    </xf>
    <xf numFmtId="0" fontId="0" fillId="9" borderId="1" xfId="0" quotePrefix="1" applyFill="1" applyBorder="1" applyAlignment="1">
      <alignment horizontal="center" vertical="center"/>
    </xf>
    <xf numFmtId="0" fontId="10" fillId="0" borderId="20" xfId="0" applyFont="1" applyBorder="1" applyAlignment="1">
      <alignment vertical="center" wrapText="1"/>
    </xf>
    <xf numFmtId="4" fontId="0" fillId="0" borderId="0" xfId="0" applyNumberFormat="1"/>
    <xf numFmtId="0" fontId="5" fillId="8" borderId="32" xfId="0" applyFont="1" applyFill="1" applyBorder="1"/>
    <xf numFmtId="0" fontId="0" fillId="0" borderId="29" xfId="0" applyBorder="1" applyAlignment="1">
      <alignment vertical="center" wrapText="1"/>
    </xf>
    <xf numFmtId="0" fontId="0" fillId="9" borderId="25" xfId="0" applyFill="1" applyBorder="1" applyAlignment="1">
      <alignment vertical="center" wrapText="1"/>
    </xf>
    <xf numFmtId="0" fontId="0" fillId="7" borderId="29" xfId="0" applyFill="1" applyBorder="1"/>
    <xf numFmtId="0" fontId="0" fillId="7" borderId="30" xfId="0" applyFill="1" applyBorder="1"/>
    <xf numFmtId="0" fontId="0" fillId="9" borderId="20" xfId="0" applyFill="1" applyBorder="1"/>
    <xf numFmtId="0" fontId="0" fillId="9" borderId="1" xfId="0" applyFill="1" applyBorder="1"/>
    <xf numFmtId="3" fontId="0" fillId="9" borderId="1" xfId="0" applyNumberFormat="1" applyFill="1" applyBorder="1"/>
    <xf numFmtId="3" fontId="0" fillId="9" borderId="22" xfId="0" applyNumberFormat="1" applyFill="1" applyBorder="1"/>
    <xf numFmtId="0" fontId="0" fillId="0" borderId="20" xfId="0" applyBorder="1"/>
    <xf numFmtId="0" fontId="10" fillId="0" borderId="0" xfId="0" applyFont="1"/>
    <xf numFmtId="0" fontId="5" fillId="0" borderId="0" xfId="0" applyFont="1"/>
    <xf numFmtId="4" fontId="0" fillId="7" borderId="0" xfId="0" applyNumberFormat="1" applyFill="1"/>
    <xf numFmtId="4" fontId="5" fillId="0" borderId="0" xfId="0" applyNumberFormat="1" applyFont="1" applyAlignment="1">
      <alignment vertical="center"/>
    </xf>
    <xf numFmtId="0" fontId="5" fillId="0" borderId="0" xfId="0" applyFont="1" applyAlignment="1">
      <alignment vertical="center"/>
    </xf>
    <xf numFmtId="0" fontId="5" fillId="8" borderId="27" xfId="0" applyFont="1" applyFill="1" applyBorder="1" applyAlignment="1">
      <alignment horizontal="left" vertical="center" wrapText="1"/>
    </xf>
    <xf numFmtId="0" fontId="5" fillId="8" borderId="32" xfId="0" applyFont="1" applyFill="1" applyBorder="1" applyAlignment="1">
      <alignment horizontal="left" vertical="center" wrapText="1"/>
    </xf>
    <xf numFmtId="0" fontId="5" fillId="8" borderId="28" xfId="0" applyFont="1" applyFill="1" applyBorder="1" applyAlignment="1">
      <alignment horizontal="left" vertical="center" wrapText="1"/>
    </xf>
    <xf numFmtId="0" fontId="0" fillId="0" borderId="30" xfId="0" applyBorder="1" applyAlignment="1">
      <alignment horizontal="center" vertical="center"/>
    </xf>
    <xf numFmtId="0" fontId="0" fillId="0" borderId="30" xfId="0" quotePrefix="1" applyBorder="1" applyAlignment="1">
      <alignment horizontal="center" vertical="center"/>
    </xf>
    <xf numFmtId="0" fontId="20" fillId="9" borderId="12" xfId="0" applyFont="1" applyFill="1" applyBorder="1" applyAlignment="1">
      <alignment horizontal="center" vertical="center"/>
    </xf>
    <xf numFmtId="0" fontId="0" fillId="9" borderId="12" xfId="0" quotePrefix="1" applyFill="1" applyBorder="1" applyAlignment="1">
      <alignment horizontal="center" vertical="center"/>
    </xf>
    <xf numFmtId="4" fontId="0" fillId="3" borderId="22" xfId="0" applyNumberFormat="1" applyFill="1" applyBorder="1" applyProtection="1">
      <protection locked="0"/>
    </xf>
    <xf numFmtId="0" fontId="0" fillId="0" borderId="20"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9" borderId="20" xfId="0" applyFill="1" applyBorder="1" applyAlignment="1">
      <alignment vertical="center" wrapText="1"/>
    </xf>
    <xf numFmtId="0" fontId="0" fillId="9" borderId="1" xfId="0" applyFill="1" applyBorder="1" applyAlignment="1">
      <alignment horizontal="center" vertical="center" wrapText="1"/>
    </xf>
    <xf numFmtId="3" fontId="0" fillId="4" borderId="56" xfId="8" applyNumberFormat="1" applyFont="1" applyFill="1" applyBorder="1"/>
    <xf numFmtId="0" fontId="0" fillId="9" borderId="2" xfId="0" applyFill="1" applyBorder="1" applyAlignment="1">
      <alignment horizontal="center" vertical="center" wrapText="1"/>
    </xf>
    <xf numFmtId="0" fontId="0" fillId="9" borderId="49" xfId="0" applyFill="1" applyBorder="1" applyAlignment="1">
      <alignment horizontal="center" vertical="center" wrapText="1"/>
    </xf>
    <xf numFmtId="164" fontId="0" fillId="0" borderId="0" xfId="0" applyNumberFormat="1"/>
    <xf numFmtId="14" fontId="0" fillId="0" borderId="0" xfId="0" applyNumberFormat="1"/>
    <xf numFmtId="0" fontId="5" fillId="8" borderId="17" xfId="0" applyFont="1" applyFill="1" applyBorder="1" applyAlignment="1">
      <alignment vertical="center" wrapText="1"/>
    </xf>
    <xf numFmtId="0" fontId="21" fillId="8" borderId="57" xfId="0" applyFont="1" applyFill="1" applyBorder="1" applyAlignment="1">
      <alignment horizontal="center" vertical="center"/>
    </xf>
    <xf numFmtId="0" fontId="5" fillId="8" borderId="58" xfId="0" quotePrefix="1" applyFont="1" applyFill="1" applyBorder="1" applyAlignment="1">
      <alignment horizontal="center" vertical="center"/>
    </xf>
    <xf numFmtId="0" fontId="5" fillId="8" borderId="58" xfId="0" applyFont="1" applyFill="1" applyBorder="1" applyAlignment="1">
      <alignment horizontal="right" vertical="center"/>
    </xf>
    <xf numFmtId="0" fontId="5" fillId="8" borderId="55" xfId="0" applyFont="1" applyFill="1" applyBorder="1" applyAlignment="1">
      <alignment horizontal="right" vertical="center"/>
    </xf>
    <xf numFmtId="0" fontId="5" fillId="8" borderId="16" xfId="0" applyFont="1" applyFill="1" applyBorder="1" applyAlignment="1">
      <alignment horizontal="right" vertical="center"/>
    </xf>
    <xf numFmtId="0" fontId="0" fillId="0" borderId="19" xfId="0" applyBorder="1" applyAlignment="1">
      <alignment wrapText="1"/>
    </xf>
    <xf numFmtId="0" fontId="0" fillId="0" borderId="12" xfId="0" applyBorder="1" applyAlignment="1">
      <alignment horizontal="center" vertical="center"/>
    </xf>
    <xf numFmtId="0" fontId="0" fillId="0" borderId="12" xfId="0" quotePrefix="1" applyBorder="1" applyAlignment="1">
      <alignment horizontal="center" vertical="center"/>
    </xf>
    <xf numFmtId="0" fontId="0" fillId="9" borderId="20" xfId="0" applyFill="1" applyBorder="1" applyAlignment="1">
      <alignment wrapText="1"/>
    </xf>
    <xf numFmtId="0" fontId="0" fillId="0" borderId="20" xfId="0" applyBorder="1" applyAlignment="1">
      <alignment wrapText="1"/>
    </xf>
    <xf numFmtId="3" fontId="0" fillId="5" borderId="1" xfId="0" applyNumberFormat="1" applyFill="1" applyBorder="1"/>
    <xf numFmtId="3" fontId="0" fillId="5" borderId="22" xfId="0" applyNumberFormat="1" applyFill="1" applyBorder="1"/>
    <xf numFmtId="3" fontId="0" fillId="9" borderId="21" xfId="0" applyNumberFormat="1" applyFill="1" applyBorder="1"/>
    <xf numFmtId="0" fontId="0" fillId="0" borderId="25" xfId="0" applyBorder="1" applyAlignment="1">
      <alignment wrapText="1"/>
    </xf>
    <xf numFmtId="0" fontId="0" fillId="0" borderId="2" xfId="0" applyBorder="1" applyAlignment="1">
      <alignment horizontal="center" vertical="center"/>
    </xf>
    <xf numFmtId="0" fontId="0" fillId="0" borderId="2" xfId="0" quotePrefix="1" applyBorder="1" applyAlignment="1">
      <alignment horizontal="center" vertical="center"/>
    </xf>
    <xf numFmtId="4" fontId="0" fillId="5" borderId="2" xfId="0" applyNumberFormat="1" applyFill="1" applyBorder="1"/>
    <xf numFmtId="4" fontId="0" fillId="5" borderId="49" xfId="0" applyNumberFormat="1" applyFill="1" applyBorder="1"/>
    <xf numFmtId="4" fontId="0" fillId="5" borderId="26" xfId="0" applyNumberFormat="1" applyFill="1" applyBorder="1"/>
    <xf numFmtId="0" fontId="0" fillId="0" borderId="29" xfId="0" applyBorder="1"/>
    <xf numFmtId="0" fontId="0" fillId="3" borderId="30" xfId="0" applyFill="1" applyBorder="1" applyProtection="1">
      <protection locked="0"/>
    </xf>
    <xf numFmtId="0" fontId="0" fillId="3" borderId="33" xfId="0" applyFill="1" applyBorder="1" applyProtection="1">
      <protection locked="0"/>
    </xf>
    <xf numFmtId="0" fontId="5" fillId="8" borderId="48" xfId="0" applyFont="1" applyFill="1" applyBorder="1" applyAlignment="1">
      <alignment vertical="center" wrapText="1"/>
    </xf>
    <xf numFmtId="4" fontId="0" fillId="3" borderId="29" xfId="0" applyNumberFormat="1" applyFill="1" applyBorder="1" applyProtection="1">
      <protection locked="0"/>
    </xf>
    <xf numFmtId="4" fontId="0" fillId="3" borderId="50" xfId="0" applyNumberFormat="1" applyFill="1" applyBorder="1" applyProtection="1">
      <protection locked="0"/>
    </xf>
    <xf numFmtId="4" fontId="0" fillId="3" borderId="30" xfId="0" applyNumberFormat="1" applyFill="1" applyBorder="1" applyProtection="1">
      <protection locked="0"/>
    </xf>
    <xf numFmtId="4" fontId="0" fillId="3" borderId="41" xfId="0" applyNumberFormat="1" applyFill="1" applyBorder="1" applyProtection="1">
      <protection locked="0"/>
    </xf>
    <xf numFmtId="0" fontId="0" fillId="9" borderId="21" xfId="0" applyFill="1" applyBorder="1"/>
    <xf numFmtId="4" fontId="0" fillId="3" borderId="20" xfId="0" applyNumberFormat="1" applyFill="1" applyBorder="1" applyProtection="1">
      <protection locked="0"/>
    </xf>
    <xf numFmtId="4" fontId="0" fillId="3" borderId="52" xfId="0" applyNumberFormat="1" applyFill="1" applyBorder="1" applyProtection="1">
      <protection locked="0"/>
    </xf>
    <xf numFmtId="4" fontId="0" fillId="3" borderId="61" xfId="0" applyNumberFormat="1" applyFill="1" applyBorder="1" applyProtection="1">
      <protection locked="0"/>
    </xf>
    <xf numFmtId="4" fontId="0" fillId="3" borderId="12" xfId="0" applyNumberFormat="1" applyFill="1" applyBorder="1" applyProtection="1">
      <protection locked="0"/>
    </xf>
    <xf numFmtId="4" fontId="0" fillId="3" borderId="34" xfId="0" applyNumberFormat="1" applyFill="1" applyBorder="1" applyProtection="1">
      <protection locked="0"/>
    </xf>
    <xf numFmtId="4" fontId="0" fillId="0" borderId="6" xfId="0" applyNumberFormat="1" applyBorder="1"/>
    <xf numFmtId="4" fontId="0" fillId="3" borderId="1" xfId="0" applyNumberFormat="1" applyFill="1" applyBorder="1" applyProtection="1">
      <protection locked="0"/>
    </xf>
    <xf numFmtId="4" fontId="0" fillId="3" borderId="35" xfId="0" applyNumberFormat="1" applyFill="1" applyBorder="1" applyProtection="1">
      <protection locked="0"/>
    </xf>
    <xf numFmtId="4" fontId="0" fillId="3" borderId="21" xfId="0" applyNumberFormat="1" applyFill="1" applyBorder="1" applyProtection="1">
      <protection locked="0"/>
    </xf>
    <xf numFmtId="4" fontId="0" fillId="3" borderId="25" xfId="0" applyNumberFormat="1" applyFill="1" applyBorder="1" applyProtection="1">
      <protection locked="0"/>
    </xf>
    <xf numFmtId="4" fontId="0" fillId="3" borderId="2" xfId="0" applyNumberFormat="1" applyFill="1" applyBorder="1" applyProtection="1">
      <protection locked="0"/>
    </xf>
    <xf numFmtId="4" fontId="0" fillId="3" borderId="49" xfId="0" applyNumberFormat="1" applyFill="1" applyBorder="1" applyProtection="1">
      <protection locked="0"/>
    </xf>
    <xf numFmtId="4" fontId="0" fillId="3" borderId="26" xfId="0" applyNumberFormat="1" applyFill="1" applyBorder="1" applyProtection="1">
      <protection locked="0"/>
    </xf>
    <xf numFmtId="0" fontId="0" fillId="7" borderId="19" xfId="0" applyFill="1" applyBorder="1"/>
    <xf numFmtId="0" fontId="0" fillId="3" borderId="29" xfId="0" applyFill="1" applyBorder="1" applyProtection="1">
      <protection locked="0"/>
    </xf>
    <xf numFmtId="0" fontId="0" fillId="3" borderId="50" xfId="0" applyFill="1" applyBorder="1" applyProtection="1">
      <protection locked="0"/>
    </xf>
    <xf numFmtId="0" fontId="0" fillId="3" borderId="31" xfId="0" applyFill="1" applyBorder="1" applyProtection="1">
      <protection locked="0"/>
    </xf>
    <xf numFmtId="0" fontId="0" fillId="3" borderId="20" xfId="0" applyFill="1" applyBorder="1" applyProtection="1">
      <protection locked="0"/>
    </xf>
    <xf numFmtId="0" fontId="0" fillId="3" borderId="52" xfId="0" applyFill="1" applyBorder="1" applyProtection="1">
      <protection locked="0"/>
    </xf>
    <xf numFmtId="0" fontId="0" fillId="3" borderId="1" xfId="0" applyFill="1" applyBorder="1" applyProtection="1">
      <protection locked="0"/>
    </xf>
    <xf numFmtId="0" fontId="0" fillId="3" borderId="22" xfId="0" applyFill="1" applyBorder="1" applyProtection="1">
      <protection locked="0"/>
    </xf>
    <xf numFmtId="4" fontId="0" fillId="3" borderId="40" xfId="0" applyNumberFormat="1" applyFill="1" applyBorder="1" applyProtection="1">
      <protection locked="0"/>
    </xf>
    <xf numFmtId="4" fontId="0" fillId="3" borderId="31" xfId="0" applyNumberFormat="1" applyFill="1" applyBorder="1" applyProtection="1">
      <protection locked="0"/>
    </xf>
    <xf numFmtId="0" fontId="0" fillId="9" borderId="52" xfId="0" applyFill="1" applyBorder="1"/>
    <xf numFmtId="0" fontId="0" fillId="9" borderId="25" xfId="0" applyFill="1" applyBorder="1"/>
    <xf numFmtId="0" fontId="0" fillId="3" borderId="23" xfId="0" applyFill="1" applyBorder="1" applyProtection="1">
      <protection locked="0"/>
    </xf>
    <xf numFmtId="0" fontId="0" fillId="3" borderId="13" xfId="0" applyFill="1" applyBorder="1" applyProtection="1">
      <protection locked="0"/>
    </xf>
    <xf numFmtId="0" fontId="0" fillId="3" borderId="8" xfId="0" applyFill="1" applyBorder="1" applyProtection="1">
      <protection locked="0"/>
    </xf>
    <xf numFmtId="0" fontId="0" fillId="3" borderId="56" xfId="0" applyFill="1" applyBorder="1" applyProtection="1">
      <protection locked="0"/>
    </xf>
    <xf numFmtId="0" fontId="0" fillId="7" borderId="20" xfId="0" applyFill="1" applyBorder="1"/>
    <xf numFmtId="0" fontId="0" fillId="7" borderId="51" xfId="0" applyFill="1" applyBorder="1"/>
    <xf numFmtId="4" fontId="0" fillId="3" borderId="13" xfId="0" applyNumberFormat="1" applyFill="1" applyBorder="1" applyProtection="1">
      <protection locked="0"/>
    </xf>
    <xf numFmtId="4" fontId="0" fillId="3" borderId="71" xfId="0" applyNumberFormat="1" applyFill="1" applyBorder="1" applyProtection="1">
      <protection locked="0"/>
    </xf>
    <xf numFmtId="4" fontId="0" fillId="3" borderId="44" xfId="0" applyNumberFormat="1" applyFill="1" applyBorder="1" applyProtection="1">
      <protection locked="0"/>
    </xf>
    <xf numFmtId="4" fontId="0" fillId="3" borderId="67" xfId="0" applyNumberFormat="1" applyFill="1" applyBorder="1" applyProtection="1">
      <protection locked="0"/>
    </xf>
    <xf numFmtId="0" fontId="0" fillId="3" borderId="68" xfId="0" quotePrefix="1" applyFill="1" applyBorder="1" applyAlignment="1" applyProtection="1">
      <alignment horizontal="center"/>
      <protection locked="0"/>
    </xf>
    <xf numFmtId="4" fontId="0" fillId="3" borderId="60" xfId="0" applyNumberFormat="1" applyFill="1" applyBorder="1" applyProtection="1">
      <protection locked="0"/>
    </xf>
    <xf numFmtId="0" fontId="0" fillId="3" borderId="69" xfId="0" quotePrefix="1" applyFill="1" applyBorder="1" applyAlignment="1" applyProtection="1">
      <alignment horizontal="center"/>
      <protection locked="0"/>
    </xf>
    <xf numFmtId="0" fontId="0" fillId="3" borderId="25" xfId="0" applyFill="1" applyBorder="1" applyProtection="1">
      <protection locked="0"/>
    </xf>
    <xf numFmtId="0" fontId="0" fillId="3" borderId="72" xfId="0" quotePrefix="1" applyFill="1" applyBorder="1" applyAlignment="1" applyProtection="1">
      <alignment horizontal="center"/>
      <protection locked="0"/>
    </xf>
    <xf numFmtId="0" fontId="0" fillId="7" borderId="11" xfId="0" applyFill="1" applyBorder="1"/>
    <xf numFmtId="0" fontId="0" fillId="3" borderId="73" xfId="0" quotePrefix="1" applyFill="1" applyBorder="1" applyAlignment="1" applyProtection="1">
      <alignment horizontal="center"/>
      <protection locked="0"/>
    </xf>
    <xf numFmtId="0" fontId="0" fillId="3" borderId="43" xfId="0" quotePrefix="1" applyFill="1" applyBorder="1" applyAlignment="1" applyProtection="1">
      <alignment horizontal="center"/>
      <protection locked="0"/>
    </xf>
    <xf numFmtId="0" fontId="0" fillId="3" borderId="74" xfId="0" quotePrefix="1" applyFill="1" applyBorder="1" applyAlignment="1" applyProtection="1">
      <alignment horizontal="center"/>
      <protection locked="0"/>
    </xf>
    <xf numFmtId="4" fontId="0" fillId="3" borderId="14" xfId="0" applyNumberFormat="1" applyFill="1" applyBorder="1" applyProtection="1">
      <protection locked="0"/>
    </xf>
    <xf numFmtId="4" fontId="0" fillId="3" borderId="10" xfId="0" applyNumberFormat="1" applyFill="1" applyBorder="1" applyProtection="1">
      <protection locked="0"/>
    </xf>
    <xf numFmtId="4" fontId="0" fillId="3" borderId="9" xfId="0" applyNumberFormat="1" applyFill="1" applyBorder="1" applyProtection="1">
      <protection locked="0"/>
    </xf>
    <xf numFmtId="4" fontId="0" fillId="3" borderId="75" xfId="0" applyNumberFormat="1" applyFill="1" applyBorder="1" applyProtection="1">
      <protection locked="0"/>
    </xf>
    <xf numFmtId="0" fontId="0" fillId="3" borderId="70" xfId="0" quotePrefix="1" applyFill="1" applyBorder="1" applyAlignment="1" applyProtection="1">
      <alignment horizontal="center"/>
      <protection locked="0"/>
    </xf>
    <xf numFmtId="4" fontId="0" fillId="3" borderId="8" xfId="0" applyNumberFormat="1" applyFill="1" applyBorder="1" applyProtection="1">
      <protection locked="0"/>
    </xf>
    <xf numFmtId="4" fontId="0" fillId="3" borderId="24" xfId="0" applyNumberFormat="1" applyFill="1" applyBorder="1" applyProtection="1">
      <protection locked="0"/>
    </xf>
    <xf numFmtId="4" fontId="0" fillId="3" borderId="56" xfId="0" applyNumberFormat="1" applyFill="1" applyBorder="1" applyProtection="1">
      <protection locked="0"/>
    </xf>
    <xf numFmtId="0" fontId="0" fillId="9" borderId="22" xfId="0" applyFill="1" applyBorder="1"/>
    <xf numFmtId="0" fontId="0" fillId="7" borderId="22" xfId="0" applyFill="1" applyBorder="1"/>
    <xf numFmtId="0" fontId="0" fillId="9" borderId="26" xfId="0" applyFill="1" applyBorder="1"/>
    <xf numFmtId="4" fontId="0" fillId="3" borderId="19" xfId="0" applyNumberFormat="1" applyFill="1" applyBorder="1" applyProtection="1">
      <protection locked="0"/>
    </xf>
    <xf numFmtId="4" fontId="0" fillId="3" borderId="42" xfId="0" applyNumberFormat="1" applyFill="1" applyBorder="1" applyProtection="1">
      <protection locked="0"/>
    </xf>
    <xf numFmtId="4" fontId="0" fillId="3" borderId="33" xfId="0" applyNumberFormat="1" applyFill="1" applyBorder="1" applyProtection="1">
      <protection locked="0"/>
    </xf>
    <xf numFmtId="4" fontId="0" fillId="3" borderId="78" xfId="0" applyNumberFormat="1" applyFill="1" applyBorder="1" applyProtection="1">
      <protection locked="0"/>
    </xf>
    <xf numFmtId="4" fontId="0" fillId="3" borderId="17" xfId="0" applyNumberFormat="1" applyFill="1" applyBorder="1" applyProtection="1">
      <protection locked="0"/>
    </xf>
    <xf numFmtId="4" fontId="0" fillId="3" borderId="63" xfId="0" applyNumberFormat="1" applyFill="1" applyBorder="1" applyProtection="1">
      <protection locked="0"/>
    </xf>
    <xf numFmtId="4" fontId="0" fillId="3" borderId="18" xfId="0" applyNumberFormat="1" applyFill="1" applyBorder="1" applyProtection="1">
      <protection locked="0"/>
    </xf>
    <xf numFmtId="0" fontId="0" fillId="7" borderId="0" xfId="0" applyFill="1" applyAlignment="1">
      <alignment horizontal="center"/>
    </xf>
    <xf numFmtId="0" fontId="12" fillId="7" borderId="0" xfId="0" applyFont="1" applyFill="1" applyAlignment="1">
      <alignment vertical="center" wrapText="1"/>
    </xf>
    <xf numFmtId="0" fontId="0" fillId="12" borderId="0" xfId="0" applyFill="1"/>
    <xf numFmtId="0" fontId="10" fillId="12" borderId="0" xfId="0" applyFont="1" applyFill="1"/>
    <xf numFmtId="0" fontId="10" fillId="12" borderId="0" xfId="0" applyFont="1" applyFill="1" applyAlignment="1">
      <alignment horizontal="center"/>
    </xf>
    <xf numFmtId="0" fontId="10" fillId="7" borderId="0" xfId="0" applyFont="1" applyFill="1"/>
    <xf numFmtId="0" fontId="10" fillId="7" borderId="0" xfId="0" applyFont="1" applyFill="1" applyAlignment="1">
      <alignment horizontal="center"/>
    </xf>
    <xf numFmtId="0" fontId="0" fillId="13" borderId="0" xfId="0" applyFill="1"/>
    <xf numFmtId="0" fontId="10" fillId="13" borderId="0" xfId="0" applyFont="1" applyFill="1"/>
    <xf numFmtId="0" fontId="10" fillId="13" borderId="0" xfId="0" applyFont="1" applyFill="1" applyAlignment="1">
      <alignment horizontal="center"/>
    </xf>
    <xf numFmtId="0" fontId="10" fillId="5" borderId="0" xfId="0" applyFont="1" applyFill="1"/>
    <xf numFmtId="0" fontId="10" fillId="0" borderId="0" xfId="0" applyFont="1" applyAlignment="1">
      <alignment horizontal="center"/>
    </xf>
    <xf numFmtId="0" fontId="0" fillId="5" borderId="0" xfId="0" applyFill="1"/>
    <xf numFmtId="0" fontId="10" fillId="5" borderId="0" xfId="0" applyFont="1" applyFill="1" applyAlignment="1">
      <alignment horizontal="center"/>
    </xf>
    <xf numFmtId="0" fontId="0" fillId="0" borderId="0" xfId="0" applyAlignment="1">
      <alignment horizontal="center"/>
    </xf>
    <xf numFmtId="0" fontId="0" fillId="6" borderId="3" xfId="0" applyFill="1" applyBorder="1"/>
    <xf numFmtId="0" fontId="0" fillId="6" borderId="5" xfId="0" applyFill="1" applyBorder="1"/>
    <xf numFmtId="0" fontId="0" fillId="0" borderId="3" xfId="0" applyBorder="1" applyAlignment="1">
      <alignment horizontal="left" wrapText="1"/>
    </xf>
    <xf numFmtId="0" fontId="0" fillId="0" borderId="4" xfId="0" applyBorder="1" applyAlignment="1">
      <alignment horizontal="left" wrapText="1"/>
    </xf>
    <xf numFmtId="0" fontId="0" fillId="0" borderId="5" xfId="0" applyBorder="1" applyAlignment="1">
      <alignment horizontal="left" wrapText="1"/>
    </xf>
    <xf numFmtId="0" fontId="0" fillId="4" borderId="5" xfId="0" applyFill="1" applyBorder="1" applyAlignment="1">
      <alignment horizontal="right" wrapText="1"/>
    </xf>
    <xf numFmtId="0" fontId="0" fillId="5" borderId="6" xfId="0" applyFill="1" applyBorder="1" applyAlignment="1">
      <alignment wrapText="1"/>
    </xf>
    <xf numFmtId="0" fontId="0" fillId="5" borderId="7" xfId="0" applyFill="1" applyBorder="1" applyAlignment="1">
      <alignment horizontal="left"/>
    </xf>
    <xf numFmtId="0" fontId="0" fillId="4" borderId="7" xfId="0" applyFill="1" applyBorder="1" applyAlignment="1">
      <alignment horizontal="right"/>
    </xf>
    <xf numFmtId="0" fontId="0" fillId="0" borderId="6" xfId="0" applyBorder="1" applyAlignment="1">
      <alignment horizontal="left" wrapText="1"/>
    </xf>
    <xf numFmtId="0" fontId="0" fillId="0" borderId="0" xfId="0" applyAlignment="1">
      <alignment horizontal="left" wrapText="1"/>
    </xf>
    <xf numFmtId="0" fontId="0" fillId="0" borderId="7" xfId="0" applyBorder="1" applyAlignment="1">
      <alignment horizontal="left" wrapText="1"/>
    </xf>
    <xf numFmtId="0" fontId="0" fillId="4" borderId="7" xfId="0" applyFill="1" applyBorder="1" applyAlignment="1">
      <alignment horizontal="right" wrapText="1"/>
    </xf>
    <xf numFmtId="0" fontId="0" fillId="13" borderId="6" xfId="0" applyFill="1" applyBorder="1" applyAlignment="1">
      <alignment horizontal="left" wrapText="1"/>
    </xf>
    <xf numFmtId="0" fontId="0" fillId="13" borderId="0" xfId="0" applyFill="1" applyAlignment="1">
      <alignment horizontal="left" wrapText="1"/>
    </xf>
    <xf numFmtId="0" fontId="0" fillId="13" borderId="7" xfId="0" applyFill="1" applyBorder="1" applyAlignment="1">
      <alignment horizontal="left" wrapText="1"/>
    </xf>
    <xf numFmtId="0" fontId="0" fillId="0" borderId="6" xfId="0" applyBorder="1" applyAlignment="1">
      <alignment wrapText="1"/>
    </xf>
    <xf numFmtId="0" fontId="0" fillId="0" borderId="7" xfId="0" applyBorder="1" applyAlignment="1">
      <alignment horizontal="left"/>
    </xf>
    <xf numFmtId="0" fontId="0" fillId="13" borderId="6" xfId="0" applyFill="1" applyBorder="1" applyAlignment="1">
      <alignment wrapText="1"/>
    </xf>
    <xf numFmtId="0" fontId="0" fillId="13" borderId="7" xfId="0" applyFill="1" applyBorder="1" applyAlignment="1">
      <alignment horizontal="left"/>
    </xf>
    <xf numFmtId="0" fontId="0" fillId="13" borderId="45" xfId="0" applyFill="1" applyBorder="1" applyAlignment="1">
      <alignment wrapText="1"/>
    </xf>
    <xf numFmtId="0" fontId="0" fillId="13" borderId="47" xfId="0" applyFill="1" applyBorder="1"/>
    <xf numFmtId="0" fontId="0" fillId="13" borderId="77" xfId="0" applyFill="1" applyBorder="1" applyAlignment="1">
      <alignment horizontal="left"/>
    </xf>
    <xf numFmtId="0" fontId="0" fillId="4" borderId="77" xfId="0" applyFill="1" applyBorder="1" applyAlignment="1">
      <alignment horizontal="right"/>
    </xf>
    <xf numFmtId="2" fontId="0" fillId="0" borderId="0" xfId="0" applyNumberFormat="1"/>
    <xf numFmtId="0" fontId="0" fillId="0" borderId="0" xfId="0" applyAlignment="1">
      <alignment wrapText="1"/>
    </xf>
    <xf numFmtId="0" fontId="0" fillId="0" borderId="0" xfId="0" applyAlignment="1">
      <alignment horizontal="left"/>
    </xf>
    <xf numFmtId="0" fontId="0" fillId="0" borderId="0" xfId="0" applyAlignment="1">
      <alignment horizontal="right"/>
    </xf>
    <xf numFmtId="0" fontId="0" fillId="6" borderId="15" xfId="0" applyFill="1" applyBorder="1"/>
    <xf numFmtId="0" fontId="0" fillId="6" borderId="55" xfId="0" applyFill="1" applyBorder="1"/>
    <xf numFmtId="0" fontId="0" fillId="6" borderId="63" xfId="0" applyFill="1" applyBorder="1"/>
    <xf numFmtId="0" fontId="0" fillId="6" borderId="57" xfId="0" applyFill="1" applyBorder="1"/>
    <xf numFmtId="0" fontId="0" fillId="6" borderId="28" xfId="0" applyFill="1" applyBorder="1"/>
    <xf numFmtId="0" fontId="0" fillId="0" borderId="3" xfId="0" applyBorder="1" applyAlignment="1">
      <alignment wrapText="1"/>
    </xf>
    <xf numFmtId="0" fontId="0" fillId="0" borderId="4" xfId="0" applyBorder="1" applyAlignment="1">
      <alignment horizontal="left"/>
    </xf>
    <xf numFmtId="2" fontId="0" fillId="4" borderId="30" xfId="0" applyNumberFormat="1" applyFill="1" applyBorder="1" applyAlignment="1">
      <alignment horizontal="right"/>
    </xf>
    <xf numFmtId="2" fontId="0" fillId="4" borderId="40" xfId="0" applyNumberFormat="1" applyFill="1" applyBorder="1" applyAlignment="1">
      <alignment horizontal="right"/>
    </xf>
    <xf numFmtId="2" fontId="0" fillId="4" borderId="31" xfId="0" applyNumberFormat="1" applyFill="1" applyBorder="1" applyAlignment="1">
      <alignment horizontal="right"/>
    </xf>
    <xf numFmtId="0" fontId="0" fillId="13" borderId="14" xfId="0" applyFill="1" applyBorder="1" applyAlignment="1">
      <alignment horizontal="left" wrapText="1"/>
    </xf>
    <xf numFmtId="2" fontId="0" fillId="4" borderId="1" xfId="0" applyNumberFormat="1" applyFill="1" applyBorder="1" applyAlignment="1">
      <alignment horizontal="right"/>
    </xf>
    <xf numFmtId="2" fontId="0" fillId="4" borderId="21" xfId="0" applyNumberFormat="1" applyFill="1" applyBorder="1" applyAlignment="1">
      <alignment horizontal="right"/>
    </xf>
    <xf numFmtId="2" fontId="0" fillId="4" borderId="22" xfId="0" applyNumberFormat="1" applyFill="1" applyBorder="1" applyAlignment="1">
      <alignment horizontal="right"/>
    </xf>
    <xf numFmtId="2" fontId="0" fillId="4" borderId="37" xfId="0" applyNumberFormat="1" applyFill="1" applyBorder="1" applyAlignment="1">
      <alignment horizontal="right"/>
    </xf>
    <xf numFmtId="2" fontId="0" fillId="4" borderId="46" xfId="0" applyNumberFormat="1" applyFill="1" applyBorder="1" applyAlignment="1">
      <alignment horizontal="right"/>
    </xf>
    <xf numFmtId="2" fontId="0" fillId="4" borderId="38" xfId="0" applyNumberFormat="1" applyFill="1" applyBorder="1" applyAlignment="1">
      <alignment horizontal="right"/>
    </xf>
    <xf numFmtId="0" fontId="0" fillId="0" borderId="43" xfId="0" applyBorder="1" applyAlignment="1">
      <alignment wrapText="1"/>
    </xf>
    <xf numFmtId="0" fontId="0" fillId="0" borderId="44" xfId="0" applyBorder="1" applyAlignment="1">
      <alignment horizontal="center" vertical="center"/>
    </xf>
    <xf numFmtId="43" fontId="0" fillId="4" borderId="76" xfId="6" applyFont="1" applyFill="1" applyBorder="1"/>
    <xf numFmtId="9" fontId="0" fillId="0" borderId="0" xfId="0" applyNumberFormat="1"/>
    <xf numFmtId="43" fontId="0" fillId="0" borderId="0" xfId="0" applyNumberFormat="1"/>
    <xf numFmtId="43" fontId="0" fillId="4" borderId="5" xfId="6" applyFont="1" applyFill="1" applyBorder="1" applyAlignment="1">
      <alignment horizontal="right" wrapText="1"/>
    </xf>
    <xf numFmtId="43" fontId="0" fillId="4" borderId="7" xfId="6" applyFont="1" applyFill="1" applyBorder="1" applyAlignment="1">
      <alignment horizontal="right" wrapText="1"/>
    </xf>
    <xf numFmtId="43" fontId="0" fillId="4" borderId="77" xfId="6" applyFont="1" applyFill="1" applyBorder="1" applyAlignment="1">
      <alignment horizontal="right" wrapText="1"/>
    </xf>
    <xf numFmtId="0" fontId="25" fillId="0" borderId="0" xfId="0" applyFont="1"/>
    <xf numFmtId="0" fontId="0" fillId="0" borderId="31" xfId="0" applyBorder="1"/>
    <xf numFmtId="0" fontId="0" fillId="0" borderId="22" xfId="0" applyBorder="1"/>
    <xf numFmtId="0" fontId="0" fillId="9" borderId="25" xfId="0" applyFill="1" applyBorder="1" applyAlignment="1">
      <alignment wrapText="1"/>
    </xf>
    <xf numFmtId="0" fontId="0" fillId="0" borderId="33" xfId="0" applyBorder="1"/>
    <xf numFmtId="0" fontId="0" fillId="0" borderId="17" xfId="0" applyBorder="1"/>
    <xf numFmtId="0" fontId="0" fillId="0" borderId="18" xfId="0" applyBorder="1"/>
    <xf numFmtId="4" fontId="0" fillId="0" borderId="0" xfId="8" applyNumberFormat="1" applyFont="1" applyProtection="1"/>
    <xf numFmtId="0" fontId="0" fillId="9" borderId="17" xfId="0" applyFill="1" applyBorder="1" applyAlignment="1">
      <alignment wrapText="1"/>
    </xf>
    <xf numFmtId="0" fontId="0" fillId="0" borderId="23" xfId="0" applyBorder="1"/>
    <xf numFmtId="0" fontId="0" fillId="0" borderId="56" xfId="0" applyBorder="1"/>
    <xf numFmtId="0" fontId="0" fillId="9" borderId="18" xfId="0" applyFill="1" applyBorder="1" applyAlignment="1">
      <alignment wrapText="1"/>
    </xf>
    <xf numFmtId="4" fontId="0" fillId="9" borderId="20" xfId="0" applyNumberFormat="1" applyFill="1" applyBorder="1" applyAlignment="1">
      <alignment wrapText="1"/>
    </xf>
    <xf numFmtId="4" fontId="0" fillId="0" borderId="20" xfId="0" applyNumberFormat="1" applyBorder="1" applyAlignment="1">
      <alignment wrapText="1"/>
    </xf>
    <xf numFmtId="49" fontId="0" fillId="9" borderId="22" xfId="0" applyNumberFormat="1" applyFill="1" applyBorder="1"/>
    <xf numFmtId="49" fontId="0" fillId="7" borderId="22" xfId="0" applyNumberFormat="1" applyFill="1" applyBorder="1"/>
    <xf numFmtId="4" fontId="0" fillId="7" borderId="25" xfId="0" applyNumberFormat="1" applyFill="1" applyBorder="1" applyAlignment="1">
      <alignment wrapText="1"/>
    </xf>
    <xf numFmtId="0" fontId="26" fillId="0" borderId="0" xfId="0" applyFont="1"/>
    <xf numFmtId="0" fontId="27" fillId="0" borderId="0" xfId="0" applyFont="1"/>
    <xf numFmtId="0" fontId="16" fillId="0" borderId="0" xfId="0" applyFont="1" applyAlignment="1">
      <alignment wrapText="1"/>
    </xf>
    <xf numFmtId="0" fontId="16" fillId="0" borderId="0" xfId="0" applyFont="1"/>
    <xf numFmtId="4" fontId="5" fillId="0" borderId="0" xfId="0" applyNumberFormat="1" applyFont="1"/>
    <xf numFmtId="0" fontId="5" fillId="8" borderId="27" xfId="0" applyFont="1" applyFill="1" applyBorder="1" applyAlignment="1">
      <alignment horizontal="left" wrapText="1"/>
    </xf>
    <xf numFmtId="0" fontId="5" fillId="8" borderId="32" xfId="0" applyFont="1" applyFill="1" applyBorder="1" applyAlignment="1">
      <alignment horizontal="left" wrapText="1"/>
    </xf>
    <xf numFmtId="0" fontId="5" fillId="8" borderId="28" xfId="0" applyFont="1" applyFill="1" applyBorder="1" applyAlignment="1">
      <alignment horizontal="center" wrapText="1"/>
    </xf>
    <xf numFmtId="0" fontId="0" fillId="0" borderId="29" xfId="0" applyBorder="1" applyAlignment="1">
      <alignment wrapText="1"/>
    </xf>
    <xf numFmtId="0" fontId="0" fillId="0" borderId="30" xfId="0" applyBorder="1"/>
    <xf numFmtId="0" fontId="0" fillId="0" borderId="40" xfId="0" applyBorder="1" applyAlignment="1">
      <alignment horizontal="center"/>
    </xf>
    <xf numFmtId="1" fontId="0" fillId="16" borderId="59" xfId="0" applyNumberFormat="1" applyFill="1" applyBorder="1" applyAlignment="1">
      <alignment horizontal="center"/>
    </xf>
    <xf numFmtId="0" fontId="0" fillId="9" borderId="21" xfId="0" applyFill="1" applyBorder="1" applyAlignment="1">
      <alignment horizontal="center"/>
    </xf>
    <xf numFmtId="0" fontId="0" fillId="0" borderId="2" xfId="0" applyBorder="1" applyAlignment="1">
      <alignment wrapText="1"/>
    </xf>
    <xf numFmtId="0" fontId="0" fillId="0" borderId="49" xfId="0" applyBorder="1" applyAlignment="1">
      <alignment wrapText="1"/>
    </xf>
    <xf numFmtId="4" fontId="0" fillId="16" borderId="80" xfId="0" applyNumberFormat="1" applyFill="1" applyBorder="1" applyAlignment="1">
      <alignment horizontal="center"/>
    </xf>
    <xf numFmtId="0" fontId="0" fillId="9" borderId="36" xfId="0" applyFill="1" applyBorder="1" applyAlignment="1">
      <alignment wrapText="1"/>
    </xf>
    <xf numFmtId="0" fontId="28" fillId="9" borderId="54" xfId="0" applyFont="1" applyFill="1" applyBorder="1" applyAlignment="1">
      <alignment horizontal="center" vertical="top"/>
    </xf>
    <xf numFmtId="0" fontId="0" fillId="9" borderId="38" xfId="0" applyFill="1" applyBorder="1" applyAlignment="1">
      <alignment horizontal="center"/>
    </xf>
    <xf numFmtId="4" fontId="0" fillId="4" borderId="38" xfId="0" applyNumberFormat="1" applyFill="1" applyBorder="1" applyAlignment="1">
      <alignment horizontal="center"/>
    </xf>
    <xf numFmtId="0" fontId="16" fillId="0" borderId="55" xfId="0" applyFont="1" applyBorder="1"/>
    <xf numFmtId="4" fontId="0" fillId="0" borderId="0" xfId="0" applyNumberFormat="1" applyAlignment="1">
      <alignment wrapText="1"/>
    </xf>
    <xf numFmtId="4" fontId="0" fillId="0" borderId="0" xfId="6" applyNumberFormat="1" applyFont="1" applyProtection="1"/>
    <xf numFmtId="4" fontId="5" fillId="0" borderId="0" xfId="0" applyNumberFormat="1" applyFont="1" applyAlignment="1">
      <alignment wrapText="1"/>
    </xf>
    <xf numFmtId="4" fontId="5" fillId="0" borderId="0" xfId="6" applyNumberFormat="1" applyFont="1" applyProtection="1"/>
    <xf numFmtId="0" fontId="0" fillId="0" borderId="32" xfId="0" applyBorder="1" applyAlignment="1">
      <alignment horizontal="center" wrapText="1"/>
    </xf>
    <xf numFmtId="0" fontId="0" fillId="0" borderId="31" xfId="0" applyBorder="1" applyAlignment="1">
      <alignment horizontal="left"/>
    </xf>
    <xf numFmtId="3" fontId="0" fillId="17" borderId="68" xfId="6" applyNumberFormat="1" applyFont="1" applyFill="1" applyBorder="1" applyAlignment="1" applyProtection="1">
      <alignment horizontal="center"/>
    </xf>
    <xf numFmtId="0" fontId="0" fillId="9" borderId="1" xfId="0" applyFill="1" applyBorder="1" applyAlignment="1">
      <alignment horizontal="center" wrapText="1"/>
    </xf>
    <xf numFmtId="0" fontId="0" fillId="9" borderId="22" xfId="0" applyFill="1" applyBorder="1" applyAlignment="1">
      <alignment horizontal="left" wrapText="1"/>
    </xf>
    <xf numFmtId="3" fontId="0" fillId="17" borderId="69" xfId="6" applyNumberFormat="1" applyFont="1" applyFill="1" applyBorder="1" applyAlignment="1" applyProtection="1">
      <alignment horizontal="center"/>
    </xf>
    <xf numFmtId="0" fontId="0" fillId="0" borderId="1" xfId="0" applyBorder="1" applyAlignment="1">
      <alignment horizontal="center" wrapText="1"/>
    </xf>
    <xf numFmtId="0" fontId="0" fillId="0" borderId="22" xfId="0" applyBorder="1" applyAlignment="1">
      <alignment horizontal="left" wrapText="1"/>
    </xf>
    <xf numFmtId="0" fontId="0" fillId="9" borderId="22" xfId="0" applyFill="1" applyBorder="1" applyAlignment="1">
      <alignment horizontal="left"/>
    </xf>
    <xf numFmtId="0" fontId="0" fillId="9" borderId="37" xfId="0" applyFill="1" applyBorder="1" applyAlignment="1">
      <alignment horizontal="center" wrapText="1"/>
    </xf>
    <xf numFmtId="0" fontId="0" fillId="9" borderId="38" xfId="0" applyFill="1" applyBorder="1" applyAlignment="1">
      <alignment horizontal="left" wrapText="1"/>
    </xf>
    <xf numFmtId="3" fontId="0" fillId="17" borderId="72" xfId="6" applyNumberFormat="1" applyFont="1" applyFill="1" applyBorder="1" applyAlignment="1" applyProtection="1">
      <alignment horizontal="center"/>
    </xf>
    <xf numFmtId="0" fontId="0" fillId="0" borderId="30" xfId="0" applyBorder="1" applyAlignment="1">
      <alignment horizontal="center" wrapText="1"/>
    </xf>
    <xf numFmtId="0" fontId="0" fillId="0" borderId="8" xfId="0" applyBorder="1" applyAlignment="1">
      <alignment horizontal="center" wrapText="1"/>
    </xf>
    <xf numFmtId="0" fontId="0" fillId="9" borderId="2" xfId="0" applyFill="1" applyBorder="1" applyAlignment="1">
      <alignment horizontal="center" wrapText="1"/>
    </xf>
    <xf numFmtId="4" fontId="0" fillId="0" borderId="0" xfId="6" applyNumberFormat="1" applyFont="1"/>
    <xf numFmtId="0" fontId="5" fillId="8" borderId="45" xfId="0" applyFont="1" applyFill="1" applyBorder="1"/>
    <xf numFmtId="0" fontId="5" fillId="8" borderId="37" xfId="0" applyFont="1" applyFill="1" applyBorder="1"/>
    <xf numFmtId="0" fontId="5" fillId="8" borderId="77" xfId="0" applyFont="1" applyFill="1" applyBorder="1"/>
    <xf numFmtId="1" fontId="5" fillId="8" borderId="55" xfId="0" applyNumberFormat="1" applyFont="1" applyFill="1" applyBorder="1"/>
    <xf numFmtId="0" fontId="5" fillId="8" borderId="55" xfId="0" applyFont="1" applyFill="1" applyBorder="1"/>
    <xf numFmtId="0" fontId="5" fillId="8" borderId="16" xfId="0" applyFont="1" applyFill="1" applyBorder="1"/>
    <xf numFmtId="0" fontId="0" fillId="0" borderId="12" xfId="0" applyBorder="1" applyAlignment="1">
      <alignment wrapText="1"/>
    </xf>
    <xf numFmtId="4" fontId="0" fillId="13" borderId="61" xfId="0" applyNumberFormat="1" applyFill="1" applyBorder="1"/>
    <xf numFmtId="0" fontId="0" fillId="9" borderId="1" xfId="0" applyFill="1" applyBorder="1" applyAlignment="1">
      <alignment wrapText="1"/>
    </xf>
    <xf numFmtId="0" fontId="0" fillId="9" borderId="22" xfId="0" applyFill="1" applyBorder="1" applyAlignment="1">
      <alignment wrapText="1"/>
    </xf>
    <xf numFmtId="4" fontId="0" fillId="13" borderId="52" xfId="0" applyNumberFormat="1" applyFill="1" applyBorder="1"/>
    <xf numFmtId="4" fontId="0" fillId="13" borderId="1" xfId="0" applyNumberFormat="1" applyFill="1" applyBorder="1"/>
    <xf numFmtId="0" fontId="0" fillId="0" borderId="1" xfId="0" applyBorder="1" applyAlignment="1">
      <alignment wrapText="1"/>
    </xf>
    <xf numFmtId="0" fontId="0" fillId="0" borderId="22" xfId="0" applyBorder="1" applyAlignment="1">
      <alignment wrapText="1"/>
    </xf>
    <xf numFmtId="0" fontId="0" fillId="0" borderId="23" xfId="0" applyBorder="1" applyAlignment="1">
      <alignment wrapText="1"/>
    </xf>
    <xf numFmtId="0" fontId="0" fillId="0" borderId="8" xfId="0" applyBorder="1" applyAlignment="1">
      <alignment wrapText="1"/>
    </xf>
    <xf numFmtId="0" fontId="0" fillId="0" borderId="56" xfId="0" applyBorder="1" applyAlignment="1">
      <alignment wrapText="1"/>
    </xf>
    <xf numFmtId="4" fontId="0" fillId="13" borderId="23" xfId="0" applyNumberFormat="1" applyFill="1" applyBorder="1"/>
    <xf numFmtId="4" fontId="0" fillId="13" borderId="8" xfId="0" applyNumberFormat="1" applyFill="1" applyBorder="1"/>
    <xf numFmtId="0" fontId="0" fillId="9" borderId="57" xfId="0" applyFill="1" applyBorder="1" applyAlignment="1">
      <alignment wrapText="1"/>
    </xf>
    <xf numFmtId="4" fontId="0" fillId="13" borderId="63" xfId="0" applyNumberFormat="1" applyFill="1" applyBorder="1"/>
    <xf numFmtId="4" fontId="5" fillId="7" borderId="0" xfId="0" applyNumberFormat="1" applyFont="1" applyFill="1"/>
    <xf numFmtId="1" fontId="5" fillId="8" borderId="15" xfId="0" applyNumberFormat="1" applyFont="1" applyFill="1" applyBorder="1"/>
    <xf numFmtId="0" fontId="0" fillId="0" borderId="27" xfId="0" applyBorder="1"/>
    <xf numFmtId="0" fontId="0" fillId="0" borderId="65" xfId="0" applyBorder="1"/>
    <xf numFmtId="0" fontId="0" fillId="0" borderId="28" xfId="0" applyBorder="1"/>
    <xf numFmtId="0" fontId="0" fillId="9" borderId="29" xfId="0" applyFill="1" applyBorder="1"/>
    <xf numFmtId="0" fontId="0" fillId="9" borderId="30" xfId="0" applyFill="1" applyBorder="1"/>
    <xf numFmtId="0" fontId="0" fillId="9" borderId="31" xfId="0" applyFill="1" applyBorder="1"/>
    <xf numFmtId="4" fontId="0" fillId="13" borderId="50" xfId="0" applyNumberFormat="1" applyFill="1" applyBorder="1"/>
    <xf numFmtId="0" fontId="0" fillId="0" borderId="1" xfId="0" applyBorder="1"/>
    <xf numFmtId="0" fontId="0" fillId="0" borderId="8" xfId="0" applyBorder="1"/>
    <xf numFmtId="4" fontId="0" fillId="13" borderId="13" xfId="0" applyNumberFormat="1" applyFill="1" applyBorder="1"/>
    <xf numFmtId="0" fontId="0" fillId="9" borderId="40" xfId="0" applyFill="1" applyBorder="1"/>
    <xf numFmtId="0" fontId="0" fillId="9" borderId="31" xfId="0" applyFill="1" applyBorder="1" applyAlignment="1">
      <alignment wrapText="1"/>
    </xf>
    <xf numFmtId="0" fontId="0" fillId="0" borderId="25" xfId="0" applyBorder="1" applyAlignment="1">
      <alignment vertical="center" wrapText="1"/>
    </xf>
    <xf numFmtId="0" fontId="0" fillId="0" borderId="2" xfId="0" applyBorder="1"/>
    <xf numFmtId="0" fontId="0" fillId="0" borderId="38" xfId="0" applyBorder="1" applyAlignment="1">
      <alignment wrapText="1"/>
    </xf>
    <xf numFmtId="4" fontId="0" fillId="0" borderId="2" xfId="6" applyNumberFormat="1" applyFont="1" applyBorder="1" applyProtection="1"/>
    <xf numFmtId="0" fontId="5" fillId="8" borderId="3" xfId="0" applyFont="1" applyFill="1" applyBorder="1"/>
    <xf numFmtId="0" fontId="5" fillId="8" borderId="5" xfId="0" applyFont="1" applyFill="1" applyBorder="1"/>
    <xf numFmtId="1" fontId="5" fillId="8" borderId="3" xfId="0" applyNumberFormat="1" applyFont="1" applyFill="1" applyBorder="1"/>
    <xf numFmtId="0" fontId="5" fillId="8" borderId="4" xfId="0" applyFont="1" applyFill="1" applyBorder="1"/>
    <xf numFmtId="0" fontId="0" fillId="0" borderId="32" xfId="0" applyBorder="1" applyAlignment="1">
      <alignment wrapText="1"/>
    </xf>
    <xf numFmtId="0" fontId="0" fillId="0" borderId="28" xfId="0" applyBorder="1" applyAlignment="1">
      <alignment wrapText="1"/>
    </xf>
    <xf numFmtId="4" fontId="0" fillId="0" borderId="50" xfId="0" applyNumberFormat="1" applyBorder="1" applyAlignment="1">
      <alignment wrapText="1"/>
    </xf>
    <xf numFmtId="4" fontId="0" fillId="0" borderId="42" xfId="0" applyNumberFormat="1" applyBorder="1" applyAlignment="1">
      <alignment wrapText="1"/>
    </xf>
    <xf numFmtId="4" fontId="0" fillId="9" borderId="52" xfId="0" applyNumberFormat="1" applyFill="1" applyBorder="1" applyAlignment="1">
      <alignment wrapText="1"/>
    </xf>
    <xf numFmtId="4" fontId="0" fillId="0" borderId="52" xfId="0" applyNumberFormat="1" applyBorder="1" applyAlignment="1">
      <alignment wrapText="1"/>
    </xf>
    <xf numFmtId="4" fontId="0" fillId="0" borderId="61" xfId="0" applyNumberFormat="1" applyBorder="1" applyAlignment="1">
      <alignment wrapText="1"/>
    </xf>
    <xf numFmtId="0" fontId="0" fillId="9" borderId="2" xfId="0" applyFill="1" applyBorder="1" applyAlignment="1">
      <alignment wrapText="1"/>
    </xf>
    <xf numFmtId="0" fontId="0" fillId="9" borderId="26" xfId="0" applyFill="1" applyBorder="1" applyAlignment="1">
      <alignment wrapText="1"/>
    </xf>
    <xf numFmtId="4" fontId="0" fillId="9" borderId="25" xfId="0" applyNumberFormat="1" applyFill="1" applyBorder="1" applyAlignment="1">
      <alignment wrapText="1"/>
    </xf>
    <xf numFmtId="4" fontId="0" fillId="9" borderId="44" xfId="0" applyNumberFormat="1" applyFill="1" applyBorder="1" applyAlignment="1">
      <alignment wrapText="1"/>
    </xf>
    <xf numFmtId="4" fontId="0" fillId="9" borderId="76" xfId="0" applyNumberFormat="1" applyFill="1" applyBorder="1" applyAlignment="1">
      <alignment wrapText="1"/>
    </xf>
    <xf numFmtId="0" fontId="0" fillId="0" borderId="30" xfId="0" applyBorder="1" applyAlignment="1">
      <alignment wrapText="1"/>
    </xf>
    <xf numFmtId="0" fontId="0" fillId="0" borderId="31" xfId="0" applyBorder="1" applyAlignment="1">
      <alignment wrapText="1"/>
    </xf>
    <xf numFmtId="0" fontId="0" fillId="9" borderId="37" xfId="0" applyFill="1" applyBorder="1" applyAlignment="1">
      <alignment wrapText="1"/>
    </xf>
    <xf numFmtId="0" fontId="0" fillId="9" borderId="38" xfId="0" applyFill="1" applyBorder="1" applyAlignment="1">
      <alignment wrapText="1"/>
    </xf>
    <xf numFmtId="4" fontId="0" fillId="7" borderId="0" xfId="8" applyNumberFormat="1" applyFont="1" applyFill="1" applyProtection="1"/>
    <xf numFmtId="0" fontId="5" fillId="8" borderId="15" xfId="0" applyFont="1" applyFill="1" applyBorder="1"/>
    <xf numFmtId="0" fontId="5" fillId="8" borderId="57" xfId="0" applyFont="1" applyFill="1" applyBorder="1"/>
    <xf numFmtId="0" fontId="0" fillId="0" borderId="63" xfId="0" applyBorder="1"/>
    <xf numFmtId="0" fontId="0" fillId="0" borderId="58" xfId="0" quotePrefix="1" applyBorder="1" applyAlignment="1">
      <alignment horizontal="center" vertical="center"/>
    </xf>
    <xf numFmtId="0" fontId="0" fillId="7" borderId="0" xfId="0" applyFill="1" applyAlignment="1">
      <alignment wrapText="1"/>
    </xf>
    <xf numFmtId="4" fontId="0" fillId="7" borderId="0" xfId="0" applyNumberFormat="1" applyFill="1" applyAlignment="1">
      <alignment wrapText="1"/>
    </xf>
    <xf numFmtId="0" fontId="5" fillId="8" borderId="17" xfId="0" applyFont="1" applyFill="1" applyBorder="1"/>
    <xf numFmtId="4" fontId="0" fillId="4" borderId="52" xfId="0" applyNumberFormat="1" applyFill="1" applyBorder="1" applyAlignment="1">
      <alignment horizontal="right"/>
    </xf>
    <xf numFmtId="4" fontId="0" fillId="4" borderId="1" xfId="0" applyNumberFormat="1" applyFill="1" applyBorder="1" applyAlignment="1">
      <alignment horizontal="right"/>
    </xf>
    <xf numFmtId="0" fontId="0" fillId="0" borderId="64" xfId="0" applyBorder="1" applyAlignment="1">
      <alignment wrapText="1"/>
    </xf>
    <xf numFmtId="0" fontId="0" fillId="7" borderId="1" xfId="0" applyFill="1" applyBorder="1"/>
    <xf numFmtId="0" fontId="0" fillId="0" borderId="22" xfId="0" quotePrefix="1" applyBorder="1" applyAlignment="1">
      <alignment horizontal="left"/>
    </xf>
    <xf numFmtId="2" fontId="0" fillId="4" borderId="52" xfId="0" applyNumberFormat="1" applyFill="1" applyBorder="1" applyAlignment="1">
      <alignment horizontal="right"/>
    </xf>
    <xf numFmtId="0" fontId="0" fillId="0" borderId="75" xfId="0" quotePrefix="1" applyBorder="1" applyAlignment="1">
      <alignment horizontal="left"/>
    </xf>
    <xf numFmtId="0" fontId="0" fillId="0" borderId="33" xfId="0" quotePrefix="1" applyBorder="1" applyAlignment="1">
      <alignment horizontal="left"/>
    </xf>
    <xf numFmtId="0" fontId="0" fillId="9" borderId="64" xfId="0" applyFill="1" applyBorder="1" applyAlignment="1">
      <alignment wrapText="1"/>
    </xf>
    <xf numFmtId="0" fontId="0" fillId="9" borderId="10" xfId="0" applyFill="1" applyBorder="1"/>
    <xf numFmtId="0" fontId="5" fillId="0" borderId="25" xfId="0" applyFont="1" applyBorder="1" applyAlignment="1">
      <alignment wrapText="1"/>
    </xf>
    <xf numFmtId="0" fontId="0" fillId="0" borderId="26" xfId="0" applyBorder="1"/>
    <xf numFmtId="0" fontId="5" fillId="8" borderId="32" xfId="0" applyFont="1" applyFill="1" applyBorder="1" applyAlignment="1">
      <alignment vertical="center"/>
    </xf>
    <xf numFmtId="0" fontId="12" fillId="0" borderId="30" xfId="0" applyFont="1" applyBorder="1" applyAlignment="1">
      <alignment horizontal="center" vertical="top"/>
    </xf>
    <xf numFmtId="4" fontId="0" fillId="0" borderId="31" xfId="8" applyNumberFormat="1" applyFont="1" applyBorder="1" applyProtection="1"/>
    <xf numFmtId="0" fontId="12" fillId="9" borderId="1" xfId="0" applyFont="1" applyFill="1" applyBorder="1" applyAlignment="1">
      <alignment horizontal="center" vertical="top"/>
    </xf>
    <xf numFmtId="166" fontId="0" fillId="9" borderId="22" xfId="0" applyNumberFormat="1" applyFill="1" applyBorder="1" applyAlignment="1">
      <alignment vertical="center"/>
    </xf>
    <xf numFmtId="0" fontId="29" fillId="0" borderId="1" xfId="0" applyFont="1" applyBorder="1" applyAlignment="1">
      <alignment horizontal="center" vertical="top"/>
    </xf>
    <xf numFmtId="0" fontId="0" fillId="0" borderId="1" xfId="0" quotePrefix="1" applyBorder="1" applyAlignment="1">
      <alignment horizontal="center"/>
    </xf>
    <xf numFmtId="4" fontId="0" fillId="0" borderId="22" xfId="8" applyNumberFormat="1" applyFont="1" applyBorder="1" applyProtection="1"/>
    <xf numFmtId="0" fontId="0" fillId="9" borderId="1" xfId="0" applyFill="1" applyBorder="1" applyAlignment="1">
      <alignment horizontal="center"/>
    </xf>
    <xf numFmtId="4" fontId="0" fillId="9" borderId="22" xfId="8" applyNumberFormat="1" applyFont="1" applyFill="1" applyBorder="1" applyProtection="1"/>
    <xf numFmtId="0" fontId="12" fillId="0" borderId="1" xfId="0" applyFont="1" applyBorder="1" applyAlignment="1">
      <alignment horizontal="center" vertical="top"/>
    </xf>
    <xf numFmtId="0" fontId="0" fillId="0" borderId="1" xfId="0" applyBorder="1" applyAlignment="1">
      <alignment horizontal="center"/>
    </xf>
    <xf numFmtId="0" fontId="12" fillId="9" borderId="2" xfId="0" applyFont="1" applyFill="1" applyBorder="1" applyAlignment="1">
      <alignment horizontal="center" vertical="top"/>
    </xf>
    <xf numFmtId="0" fontId="0" fillId="9" borderId="2" xfId="0" quotePrefix="1" applyFill="1" applyBorder="1" applyAlignment="1">
      <alignment horizontal="center"/>
    </xf>
    <xf numFmtId="10" fontId="0" fillId="9" borderId="26" xfId="8" applyNumberFormat="1" applyFont="1" applyFill="1" applyBorder="1" applyProtection="1"/>
    <xf numFmtId="43" fontId="0" fillId="0" borderId="0" xfId="6" applyFont="1"/>
    <xf numFmtId="0" fontId="18" fillId="0" borderId="0" xfId="0" applyFont="1"/>
    <xf numFmtId="0" fontId="18" fillId="0" borderId="0" xfId="0" applyFont="1" applyAlignment="1">
      <alignment wrapText="1"/>
    </xf>
    <xf numFmtId="0" fontId="14" fillId="0" borderId="0" xfId="0" applyFont="1" applyAlignment="1">
      <alignment wrapText="1"/>
    </xf>
    <xf numFmtId="0" fontId="30" fillId="0" borderId="0" xfId="0" applyFont="1"/>
    <xf numFmtId="0" fontId="30" fillId="0" borderId="0" xfId="0" applyFont="1" applyAlignment="1">
      <alignment wrapText="1"/>
    </xf>
    <xf numFmtId="43" fontId="0" fillId="0" borderId="25" xfId="6" applyFont="1" applyBorder="1"/>
    <xf numFmtId="43" fontId="0" fillId="0" borderId="2" xfId="6" applyFont="1" applyBorder="1"/>
    <xf numFmtId="43" fontId="0" fillId="0" borderId="18" xfId="6" applyFont="1" applyBorder="1"/>
    <xf numFmtId="167" fontId="0" fillId="0" borderId="0" xfId="0" applyNumberFormat="1"/>
    <xf numFmtId="167" fontId="10" fillId="0" borderId="0" xfId="0" applyNumberFormat="1" applyFont="1"/>
    <xf numFmtId="0" fontId="0" fillId="0" borderId="47" xfId="0" applyBorder="1"/>
    <xf numFmtId="1" fontId="36" fillId="4" borderId="29" xfId="3" applyNumberFormat="1" applyBorder="1">
      <alignment horizontal="right"/>
    </xf>
    <xf numFmtId="1" fontId="36" fillId="4" borderId="30" xfId="3" applyNumberFormat="1" applyBorder="1">
      <alignment horizontal="right"/>
    </xf>
    <xf numFmtId="1" fontId="36" fillId="4" borderId="31" xfId="3" applyNumberFormat="1" applyBorder="1">
      <alignment horizontal="right"/>
    </xf>
    <xf numFmtId="1" fontId="36" fillId="4" borderId="20" xfId="3" applyNumberFormat="1" applyBorder="1">
      <alignment horizontal="right"/>
    </xf>
    <xf numFmtId="1" fontId="36" fillId="4" borderId="1" xfId="3" applyNumberFormat="1">
      <alignment horizontal="right"/>
    </xf>
    <xf numFmtId="1" fontId="36" fillId="4" borderId="22" xfId="3" applyNumberFormat="1" applyBorder="1">
      <alignment horizontal="right"/>
    </xf>
    <xf numFmtId="1" fontId="36" fillId="4" borderId="25" xfId="3" applyNumberFormat="1" applyBorder="1">
      <alignment horizontal="right"/>
    </xf>
    <xf numFmtId="1" fontId="36" fillId="4" borderId="2" xfId="3" applyNumberFormat="1" applyBorder="1">
      <alignment horizontal="right"/>
    </xf>
    <xf numFmtId="1" fontId="36" fillId="4" borderId="26" xfId="3" applyNumberFormat="1" applyBorder="1">
      <alignment horizontal="right"/>
    </xf>
    <xf numFmtId="167" fontId="18" fillId="0" borderId="0" xfId="0" applyNumberFormat="1" applyFont="1"/>
    <xf numFmtId="0" fontId="5" fillId="8" borderId="45" xfId="0" applyFont="1" applyFill="1" applyBorder="1" applyAlignment="1">
      <alignment wrapText="1"/>
    </xf>
    <xf numFmtId="9" fontId="0" fillId="4" borderId="29" xfId="8" applyFont="1" applyFill="1" applyBorder="1" applyAlignment="1">
      <alignment horizontal="right"/>
    </xf>
    <xf numFmtId="9" fontId="0" fillId="4" borderId="30" xfId="8" applyFont="1" applyFill="1" applyBorder="1" applyAlignment="1">
      <alignment horizontal="right"/>
    </xf>
    <xf numFmtId="9" fontId="0" fillId="4" borderId="31" xfId="8" applyFont="1" applyFill="1" applyBorder="1" applyAlignment="1">
      <alignment horizontal="right"/>
    </xf>
    <xf numFmtId="9" fontId="0" fillId="4" borderId="20" xfId="8" applyFont="1" applyFill="1" applyBorder="1" applyAlignment="1">
      <alignment horizontal="right"/>
    </xf>
    <xf numFmtId="9" fontId="0" fillId="4" borderId="1" xfId="8" applyFont="1" applyFill="1" applyBorder="1" applyAlignment="1">
      <alignment horizontal="right"/>
    </xf>
    <xf numFmtId="9" fontId="0" fillId="4" borderId="22" xfId="8" applyFont="1" applyFill="1" applyBorder="1" applyAlignment="1">
      <alignment horizontal="right"/>
    </xf>
    <xf numFmtId="9" fontId="0" fillId="4" borderId="25" xfId="8" applyFont="1" applyFill="1" applyBorder="1" applyAlignment="1">
      <alignment horizontal="right"/>
    </xf>
    <xf numFmtId="9" fontId="0" fillId="4" borderId="2" xfId="8" applyFont="1" applyFill="1" applyBorder="1" applyAlignment="1">
      <alignment horizontal="right"/>
    </xf>
    <xf numFmtId="9" fontId="0" fillId="4" borderId="26" xfId="8" applyFont="1" applyFill="1" applyBorder="1" applyAlignment="1">
      <alignment horizontal="right"/>
    </xf>
    <xf numFmtId="0" fontId="31" fillId="0" borderId="0" xfId="0" applyFont="1" applyAlignment="1">
      <alignment wrapText="1"/>
    </xf>
    <xf numFmtId="0" fontId="5" fillId="8" borderId="17" xfId="0" applyFont="1" applyFill="1" applyBorder="1" applyAlignment="1">
      <alignment wrapText="1"/>
    </xf>
    <xf numFmtId="2" fontId="36" fillId="4" borderId="29" xfId="3" applyBorder="1">
      <alignment horizontal="right"/>
    </xf>
    <xf numFmtId="2" fontId="36" fillId="4" borderId="30" xfId="3" applyBorder="1">
      <alignment horizontal="right"/>
    </xf>
    <xf numFmtId="2" fontId="36" fillId="4" borderId="31" xfId="3" applyBorder="1">
      <alignment horizontal="right"/>
    </xf>
    <xf numFmtId="2" fontId="36" fillId="4" borderId="20" xfId="3" applyBorder="1">
      <alignment horizontal="right"/>
    </xf>
    <xf numFmtId="2" fontId="36" fillId="4" borderId="1" xfId="3">
      <alignment horizontal="right"/>
    </xf>
    <xf numFmtId="2" fontId="36" fillId="4" borderId="22" xfId="3" applyBorder="1">
      <alignment horizontal="right"/>
    </xf>
    <xf numFmtId="2" fontId="36" fillId="4" borderId="25" xfId="3" applyBorder="1">
      <alignment horizontal="right"/>
    </xf>
    <xf numFmtId="2" fontId="36" fillId="4" borderId="2" xfId="3" applyBorder="1">
      <alignment horizontal="right"/>
    </xf>
    <xf numFmtId="2" fontId="36" fillId="4" borderId="26" xfId="3" applyBorder="1">
      <alignment horizontal="right"/>
    </xf>
    <xf numFmtId="2" fontId="36" fillId="5" borderId="29" xfId="4" applyNumberFormat="1" applyBorder="1">
      <alignment wrapText="1"/>
    </xf>
    <xf numFmtId="2" fontId="36" fillId="5" borderId="30" xfId="4" applyNumberFormat="1" applyBorder="1">
      <alignment wrapText="1"/>
    </xf>
    <xf numFmtId="2" fontId="36" fillId="5" borderId="50" xfId="4" applyNumberFormat="1" applyBorder="1">
      <alignment wrapText="1"/>
    </xf>
    <xf numFmtId="2" fontId="36" fillId="5" borderId="19" xfId="4" applyNumberFormat="1" applyBorder="1">
      <alignment wrapText="1"/>
    </xf>
    <xf numFmtId="2" fontId="36" fillId="5" borderId="12" xfId="4" applyNumberFormat="1" applyBorder="1">
      <alignment wrapText="1"/>
    </xf>
    <xf numFmtId="2" fontId="36" fillId="5" borderId="66" xfId="4" applyNumberFormat="1" applyBorder="1">
      <alignment wrapText="1"/>
    </xf>
    <xf numFmtId="2" fontId="36" fillId="5" borderId="1" xfId="4" applyNumberFormat="1">
      <alignment wrapText="1"/>
    </xf>
    <xf numFmtId="2" fontId="36" fillId="5" borderId="20" xfId="4" applyNumberFormat="1" applyBorder="1">
      <alignment wrapText="1"/>
    </xf>
    <xf numFmtId="2" fontId="36" fillId="5" borderId="52" xfId="4" applyNumberFormat="1" applyBorder="1">
      <alignment wrapText="1"/>
    </xf>
    <xf numFmtId="2" fontId="36" fillId="5" borderId="36" xfId="4" applyNumberFormat="1" applyBorder="1">
      <alignment wrapText="1"/>
    </xf>
    <xf numFmtId="2" fontId="36" fillId="5" borderId="37" xfId="4" applyNumberFormat="1" applyBorder="1">
      <alignment wrapText="1"/>
    </xf>
    <xf numFmtId="2" fontId="36" fillId="5" borderId="49" xfId="4" applyNumberFormat="1" applyBorder="1">
      <alignment wrapText="1"/>
    </xf>
    <xf numFmtId="2" fontId="36" fillId="5" borderId="2" xfId="4" applyNumberFormat="1" applyBorder="1">
      <alignment wrapText="1"/>
    </xf>
    <xf numFmtId="0" fontId="0" fillId="0" borderId="2" xfId="0" applyBorder="1" applyAlignment="1">
      <alignment horizontal="center" wrapText="1"/>
    </xf>
    <xf numFmtId="2" fontId="36" fillId="5" borderId="17" xfId="4" applyNumberFormat="1" applyBorder="1">
      <alignment wrapText="1"/>
    </xf>
    <xf numFmtId="2" fontId="36" fillId="5" borderId="57" xfId="4" applyNumberFormat="1" applyBorder="1">
      <alignment wrapText="1"/>
    </xf>
    <xf numFmtId="2" fontId="36" fillId="5" borderId="18" xfId="4" applyNumberFormat="1" applyBorder="1">
      <alignment wrapText="1"/>
    </xf>
    <xf numFmtId="0" fontId="5" fillId="8" borderId="27" xfId="0" applyFont="1" applyFill="1" applyBorder="1" applyAlignment="1">
      <alignment wrapText="1"/>
    </xf>
    <xf numFmtId="0" fontId="0" fillId="0" borderId="17" xfId="0" applyBorder="1" applyAlignment="1">
      <alignment wrapText="1"/>
    </xf>
    <xf numFmtId="0" fontId="0" fillId="0" borderId="57" xfId="0" applyBorder="1" applyAlignment="1">
      <alignment horizontal="center" wrapText="1"/>
    </xf>
    <xf numFmtId="0" fontId="0" fillId="0" borderId="0" xfId="0" applyAlignment="1">
      <alignment horizontal="center" wrapText="1"/>
    </xf>
    <xf numFmtId="0" fontId="0" fillId="0" borderId="7" xfId="0" applyBorder="1"/>
    <xf numFmtId="4" fontId="36" fillId="0" borderId="0" xfId="4" applyFill="1" applyBorder="1">
      <alignment wrapText="1"/>
    </xf>
    <xf numFmtId="0" fontId="0" fillId="0" borderId="27" xfId="0" applyBorder="1" applyAlignment="1">
      <alignment wrapText="1"/>
    </xf>
    <xf numFmtId="2" fontId="36" fillId="5" borderId="31" xfId="4" applyNumberFormat="1" applyBorder="1">
      <alignment wrapText="1"/>
    </xf>
    <xf numFmtId="0" fontId="0" fillId="9" borderId="44" xfId="0" applyFill="1" applyBorder="1" applyAlignment="1">
      <alignment horizontal="center" wrapText="1"/>
    </xf>
    <xf numFmtId="0" fontId="0" fillId="9" borderId="76" xfId="0" applyFill="1" applyBorder="1"/>
    <xf numFmtId="2" fontId="36" fillId="5" borderId="44" xfId="4" applyNumberFormat="1" applyBorder="1">
      <alignment wrapText="1"/>
    </xf>
    <xf numFmtId="2" fontId="36" fillId="5" borderId="26" xfId="4" applyNumberFormat="1" applyBorder="1">
      <alignment wrapText="1"/>
    </xf>
    <xf numFmtId="43" fontId="10" fillId="0" borderId="0" xfId="6" applyFont="1"/>
    <xf numFmtId="2" fontId="36" fillId="5" borderId="25" xfId="4" applyNumberFormat="1" applyBorder="1">
      <alignment wrapText="1"/>
    </xf>
    <xf numFmtId="0" fontId="0" fillId="0" borderId="45" xfId="0" applyBorder="1" applyAlignment="1">
      <alignment wrapText="1"/>
    </xf>
    <xf numFmtId="0" fontId="0" fillId="0" borderId="77" xfId="0" applyBorder="1"/>
    <xf numFmtId="167" fontId="10" fillId="0" borderId="0" xfId="6" applyNumberFormat="1" applyFont="1"/>
    <xf numFmtId="4" fontId="0" fillId="0" borderId="29" xfId="0" applyNumberFormat="1" applyBorder="1" applyAlignment="1">
      <alignment wrapText="1"/>
    </xf>
    <xf numFmtId="0" fontId="0" fillId="0" borderId="15" xfId="0" applyBorder="1"/>
    <xf numFmtId="4" fontId="36" fillId="5" borderId="29" xfId="4" applyBorder="1">
      <alignment wrapText="1"/>
    </xf>
    <xf numFmtId="4" fontId="36" fillId="5" borderId="30" xfId="4" applyBorder="1">
      <alignment wrapText="1"/>
    </xf>
    <xf numFmtId="4" fontId="36" fillId="5" borderId="31" xfId="4" applyBorder="1">
      <alignment wrapText="1"/>
    </xf>
    <xf numFmtId="4" fontId="36" fillId="5" borderId="20" xfId="4" applyBorder="1">
      <alignment wrapText="1"/>
    </xf>
    <xf numFmtId="4" fontId="36" fillId="5" borderId="1" xfId="4">
      <alignment wrapText="1"/>
    </xf>
    <xf numFmtId="4" fontId="36" fillId="5" borderId="22" xfId="4" applyBorder="1">
      <alignment wrapText="1"/>
    </xf>
    <xf numFmtId="4" fontId="36" fillId="5" borderId="25" xfId="4" applyBorder="1">
      <alignment wrapText="1"/>
    </xf>
    <xf numFmtId="4" fontId="36" fillId="5" borderId="2" xfId="4" applyBorder="1">
      <alignment wrapText="1"/>
    </xf>
    <xf numFmtId="4" fontId="36" fillId="5" borderId="26" xfId="4" applyBorder="1">
      <alignment wrapText="1"/>
    </xf>
    <xf numFmtId="0" fontId="5" fillId="0" borderId="6" xfId="0" applyFont="1" applyBorder="1" applyAlignment="1">
      <alignment wrapText="1"/>
    </xf>
    <xf numFmtId="4" fontId="10" fillId="0" borderId="0" xfId="0" applyNumberFormat="1" applyFont="1"/>
    <xf numFmtId="0" fontId="36" fillId="5" borderId="48" xfId="4" applyNumberFormat="1" applyBorder="1">
      <alignment wrapText="1"/>
    </xf>
    <xf numFmtId="4" fontId="36" fillId="5" borderId="17" xfId="4" applyBorder="1">
      <alignment wrapText="1"/>
    </xf>
    <xf numFmtId="4" fontId="36" fillId="5" borderId="57" xfId="4" applyBorder="1">
      <alignment wrapText="1"/>
    </xf>
    <xf numFmtId="0" fontId="0" fillId="7" borderId="29" xfId="0" applyFill="1" applyBorder="1" applyAlignment="1">
      <alignment wrapText="1"/>
    </xf>
    <xf numFmtId="0" fontId="0" fillId="0" borderId="28" xfId="0" applyBorder="1" applyAlignment="1">
      <alignment horizontal="center" wrapText="1"/>
    </xf>
    <xf numFmtId="0" fontId="0" fillId="0" borderId="42" xfId="0" applyBorder="1"/>
    <xf numFmtId="0" fontId="0" fillId="9" borderId="23" xfId="0" applyFill="1" applyBorder="1" applyAlignment="1">
      <alignment horizontal="left" wrapText="1"/>
    </xf>
    <xf numFmtId="0" fontId="0" fillId="9" borderId="56" xfId="0" applyFill="1" applyBorder="1" applyAlignment="1">
      <alignment horizontal="center" wrapText="1"/>
    </xf>
    <xf numFmtId="0" fontId="0" fillId="9" borderId="71" xfId="0" applyFill="1" applyBorder="1"/>
    <xf numFmtId="4" fontId="0" fillId="9" borderId="23" xfId="0" applyNumberFormat="1" applyFill="1" applyBorder="1" applyAlignment="1">
      <alignment wrapText="1"/>
    </xf>
    <xf numFmtId="0" fontId="0" fillId="7" borderId="20" xfId="0" applyFill="1" applyBorder="1" applyAlignment="1">
      <alignment wrapText="1"/>
    </xf>
    <xf numFmtId="0" fontId="0" fillId="0" borderId="22" xfId="0" applyBorder="1" applyAlignment="1">
      <alignment horizontal="center" wrapText="1"/>
    </xf>
    <xf numFmtId="0" fontId="0" fillId="0" borderId="35" xfId="0" applyBorder="1"/>
    <xf numFmtId="4" fontId="0" fillId="0" borderId="70" xfId="0" applyNumberFormat="1" applyBorder="1" applyAlignment="1">
      <alignment wrapText="1"/>
    </xf>
    <xf numFmtId="167" fontId="0" fillId="7" borderId="0" xfId="0" applyNumberFormat="1" applyFill="1"/>
    <xf numFmtId="0" fontId="0" fillId="9" borderId="25" xfId="0" applyFill="1" applyBorder="1" applyAlignment="1">
      <alignment horizontal="left" wrapText="1"/>
    </xf>
    <xf numFmtId="0" fontId="0" fillId="9" borderId="26" xfId="0" applyFill="1" applyBorder="1" applyAlignment="1">
      <alignment horizontal="center" wrapText="1"/>
    </xf>
    <xf numFmtId="0" fontId="0" fillId="9" borderId="72" xfId="0" applyFill="1" applyBorder="1"/>
    <xf numFmtId="4" fontId="0" fillId="9" borderId="57" xfId="0" applyNumberFormat="1" applyFill="1" applyBorder="1" applyAlignment="1">
      <alignment wrapText="1"/>
    </xf>
    <xf numFmtId="4" fontId="0" fillId="9" borderId="63" xfId="0" applyNumberFormat="1" applyFill="1" applyBorder="1" applyAlignment="1">
      <alignment wrapText="1"/>
    </xf>
    <xf numFmtId="0" fontId="5" fillId="0" borderId="0" xfId="0" applyFont="1" applyAlignment="1">
      <alignment wrapText="1"/>
    </xf>
    <xf numFmtId="4" fontId="0" fillId="0" borderId="68" xfId="0" applyNumberFormat="1" applyBorder="1" applyAlignment="1">
      <alignment wrapText="1"/>
    </xf>
    <xf numFmtId="4" fontId="0" fillId="9" borderId="69" xfId="0" applyNumberFormat="1" applyFill="1" applyBorder="1" applyAlignment="1">
      <alignment wrapText="1"/>
    </xf>
    <xf numFmtId="4" fontId="0" fillId="0" borderId="69" xfId="0" applyNumberFormat="1" applyBorder="1" applyAlignment="1">
      <alignment wrapText="1"/>
    </xf>
    <xf numFmtId="4" fontId="0" fillId="9" borderId="72" xfId="0" applyNumberFormat="1" applyFill="1" applyBorder="1" applyAlignment="1">
      <alignment wrapText="1"/>
    </xf>
    <xf numFmtId="0" fontId="0" fillId="0" borderId="57" xfId="0" applyBorder="1" applyAlignment="1">
      <alignment wrapText="1"/>
    </xf>
    <xf numFmtId="43" fontId="0" fillId="0" borderId="17" xfId="0" applyNumberFormat="1" applyBorder="1"/>
    <xf numFmtId="43" fontId="0" fillId="0" borderId="57" xfId="0" applyNumberFormat="1" applyBorder="1"/>
    <xf numFmtId="0" fontId="0" fillId="0" borderId="4" xfId="0" applyBorder="1"/>
    <xf numFmtId="0" fontId="31" fillId="0" borderId="0" xfId="0" applyFont="1"/>
    <xf numFmtId="4" fontId="0" fillId="0" borderId="19" xfId="0" applyNumberFormat="1" applyBorder="1" applyAlignment="1">
      <alignment wrapText="1"/>
    </xf>
    <xf numFmtId="0" fontId="34" fillId="0" borderId="6" xfId="0" applyFont="1" applyBorder="1" applyAlignment="1">
      <alignment wrapText="1"/>
    </xf>
    <xf numFmtId="0" fontId="0" fillId="0" borderId="12" xfId="0" applyBorder="1" applyAlignment="1">
      <alignment horizontal="center" wrapText="1"/>
    </xf>
    <xf numFmtId="0" fontId="0" fillId="0" borderId="33" xfId="0" applyBorder="1" applyAlignment="1">
      <alignment horizontal="left"/>
    </xf>
    <xf numFmtId="0" fontId="5" fillId="8" borderId="60" xfId="0" applyFont="1" applyFill="1" applyBorder="1"/>
    <xf numFmtId="0" fontId="5" fillId="8" borderId="18" xfId="0" applyFont="1" applyFill="1" applyBorder="1"/>
    <xf numFmtId="4" fontId="0" fillId="0" borderId="65" xfId="0" applyNumberFormat="1" applyBorder="1" applyAlignment="1">
      <alignment wrapText="1"/>
    </xf>
    <xf numFmtId="0" fontId="0" fillId="9" borderId="53" xfId="0" applyFill="1" applyBorder="1" applyAlignment="1">
      <alignment wrapText="1"/>
    </xf>
    <xf numFmtId="0" fontId="0" fillId="9" borderId="8" xfId="0" applyFill="1" applyBorder="1" applyAlignment="1">
      <alignment horizontal="center" wrapText="1"/>
    </xf>
    <xf numFmtId="4" fontId="0" fillId="9" borderId="49" xfId="0" applyNumberFormat="1" applyFill="1" applyBorder="1" applyAlignment="1">
      <alignment wrapText="1"/>
    </xf>
    <xf numFmtId="4" fontId="0" fillId="9" borderId="13" xfId="0" applyNumberFormat="1" applyFill="1" applyBorder="1" applyAlignment="1">
      <alignment wrapText="1"/>
    </xf>
    <xf numFmtId="0" fontId="0" fillId="0" borderId="15" xfId="0" applyBorder="1" applyAlignment="1">
      <alignment wrapText="1"/>
    </xf>
    <xf numFmtId="0" fontId="0" fillId="0" borderId="16" xfId="0" applyBorder="1"/>
    <xf numFmtId="43" fontId="0" fillId="0" borderId="4" xfId="6" applyFont="1" applyBorder="1"/>
    <xf numFmtId="0" fontId="0" fillId="9" borderId="26" xfId="0" applyFill="1" applyBorder="1" applyAlignment="1">
      <alignment horizontal="left" wrapText="1"/>
    </xf>
    <xf numFmtId="0" fontId="5" fillId="8" borderId="15" xfId="0" applyFont="1" applyFill="1" applyBorder="1" applyAlignment="1">
      <alignment wrapText="1"/>
    </xf>
    <xf numFmtId="43" fontId="30" fillId="0" borderId="0" xfId="6" applyFont="1"/>
    <xf numFmtId="4" fontId="34" fillId="0" borderId="0" xfId="0" applyNumberFormat="1" applyFont="1" applyAlignment="1">
      <alignment horizontal="right"/>
    </xf>
    <xf numFmtId="0" fontId="0" fillId="0" borderId="18" xfId="0" applyBorder="1" applyAlignment="1">
      <alignment horizontal="left"/>
    </xf>
    <xf numFmtId="4" fontId="0" fillId="0" borderId="17" xfId="0" applyNumberFormat="1" applyBorder="1" applyAlignment="1">
      <alignment wrapText="1"/>
    </xf>
    <xf numFmtId="4" fontId="0" fillId="0" borderId="63" xfId="0" applyNumberFormat="1" applyBorder="1" applyAlignment="1">
      <alignment wrapText="1"/>
    </xf>
    <xf numFmtId="168" fontId="0" fillId="0" borderId="63" xfId="0" applyNumberFormat="1" applyBorder="1" applyAlignment="1">
      <alignment wrapText="1"/>
    </xf>
    <xf numFmtId="43" fontId="31" fillId="0" borderId="0" xfId="6" applyFont="1"/>
    <xf numFmtId="169" fontId="0" fillId="0" borderId="0" xfId="6" applyNumberFormat="1" applyFont="1"/>
    <xf numFmtId="169" fontId="0" fillId="0" borderId="6" xfId="6" applyNumberFormat="1" applyFont="1" applyBorder="1"/>
    <xf numFmtId="0" fontId="0" fillId="0" borderId="18" xfId="0" applyBorder="1" applyAlignment="1">
      <alignment wrapText="1"/>
    </xf>
    <xf numFmtId="4" fontId="36" fillId="5" borderId="55" xfId="4" applyBorder="1">
      <alignment wrapText="1"/>
    </xf>
    <xf numFmtId="4" fontId="36" fillId="5" borderId="58" xfId="4" applyBorder="1">
      <alignment wrapText="1"/>
    </xf>
    <xf numFmtId="4" fontId="36" fillId="0" borderId="17" xfId="4" applyFill="1" applyBorder="1">
      <alignment wrapText="1"/>
    </xf>
    <xf numFmtId="4" fontId="36" fillId="0" borderId="57" xfId="4" applyFill="1" applyBorder="1">
      <alignment wrapText="1"/>
    </xf>
    <xf numFmtId="0" fontId="0" fillId="7" borderId="39" xfId="0" applyFill="1" applyBorder="1"/>
    <xf numFmtId="0" fontId="5" fillId="7" borderId="30" xfId="0" applyFont="1" applyFill="1" applyBorder="1"/>
    <xf numFmtId="0" fontId="0" fillId="7" borderId="42" xfId="0" applyFill="1" applyBorder="1"/>
    <xf numFmtId="4" fontId="10" fillId="0" borderId="29" xfId="0" applyNumberFormat="1" applyFont="1" applyBorder="1"/>
    <xf numFmtId="4" fontId="10" fillId="0" borderId="57" xfId="0" applyNumberFormat="1" applyFont="1" applyBorder="1"/>
    <xf numFmtId="4" fontId="10" fillId="0" borderId="63" xfId="0" applyNumberFormat="1" applyFont="1" applyBorder="1"/>
    <xf numFmtId="4" fontId="10" fillId="7" borderId="63" xfId="0" applyNumberFormat="1" applyFont="1" applyFill="1" applyBorder="1"/>
    <xf numFmtId="0" fontId="0" fillId="9" borderId="6" xfId="0" applyFill="1" applyBorder="1"/>
    <xf numFmtId="0" fontId="5" fillId="9" borderId="10" xfId="0" applyFont="1" applyFill="1" applyBorder="1"/>
    <xf numFmtId="0" fontId="0" fillId="9" borderId="7" xfId="0" applyFill="1" applyBorder="1"/>
    <xf numFmtId="4" fontId="10" fillId="9" borderId="69" xfId="0" applyNumberFormat="1" applyFont="1" applyFill="1" applyBorder="1"/>
    <xf numFmtId="4" fontId="10" fillId="7" borderId="0" xfId="0" applyNumberFormat="1" applyFont="1" applyFill="1"/>
    <xf numFmtId="0" fontId="0" fillId="7" borderId="25" xfId="0" applyFill="1" applyBorder="1" applyAlignment="1">
      <alignment wrapText="1"/>
    </xf>
    <xf numFmtId="0" fontId="0" fillId="7" borderId="2" xfId="0" applyFill="1" applyBorder="1" applyAlignment="1">
      <alignment horizontal="center" wrapText="1"/>
    </xf>
    <xf numFmtId="0" fontId="0" fillId="7" borderId="26" xfId="0" applyFill="1" applyBorder="1" applyAlignment="1">
      <alignment horizontal="left"/>
    </xf>
    <xf numFmtId="4" fontId="0" fillId="7" borderId="57" xfId="0" applyNumberFormat="1" applyFill="1" applyBorder="1" applyAlignment="1">
      <alignment wrapText="1"/>
    </xf>
    <xf numFmtId="4" fontId="0" fillId="7" borderId="63" xfId="0" applyNumberFormat="1" applyFill="1" applyBorder="1" applyAlignment="1">
      <alignment wrapText="1"/>
    </xf>
    <xf numFmtId="43" fontId="0" fillId="7" borderId="0" xfId="6" applyFont="1" applyFill="1"/>
    <xf numFmtId="4" fontId="34" fillId="7" borderId="0" xfId="0" applyNumberFormat="1" applyFont="1" applyFill="1"/>
    <xf numFmtId="0" fontId="35" fillId="7" borderId="0" xfId="0" applyFont="1" applyFill="1" applyAlignment="1">
      <alignment horizontal="left" vertical="center" indent="1"/>
    </xf>
    <xf numFmtId="0" fontId="35" fillId="0" borderId="0" xfId="0" applyFont="1" applyAlignment="1">
      <alignment horizontal="left" vertical="center" indent="1"/>
    </xf>
    <xf numFmtId="43" fontId="0" fillId="0" borderId="26" xfId="6" applyFont="1" applyBorder="1"/>
    <xf numFmtId="0" fontId="0" fillId="0" borderId="28" xfId="0" applyBorder="1" applyAlignment="1">
      <alignment horizontal="left" wrapText="1"/>
    </xf>
    <xf numFmtId="4" fontId="0" fillId="0" borderId="27" xfId="0" applyNumberFormat="1" applyBorder="1" applyAlignment="1">
      <alignment wrapText="1"/>
    </xf>
    <xf numFmtId="4" fontId="0" fillId="7" borderId="65" xfId="0" applyNumberFormat="1" applyFill="1" applyBorder="1" applyAlignment="1">
      <alignment wrapText="1"/>
    </xf>
    <xf numFmtId="4" fontId="0" fillId="9" borderId="22" xfId="0" applyNumberFormat="1" applyFill="1" applyBorder="1" applyAlignment="1">
      <alignment wrapText="1"/>
    </xf>
    <xf numFmtId="0" fontId="0" fillId="0" borderId="49" xfId="0" applyBorder="1" applyAlignment="1">
      <alignment horizontal="left"/>
    </xf>
    <xf numFmtId="0" fontId="0" fillId="7" borderId="44" xfId="0" applyFill="1" applyBorder="1" applyAlignment="1">
      <alignment wrapText="1"/>
    </xf>
    <xf numFmtId="0" fontId="0" fillId="7" borderId="67" xfId="0" applyFill="1" applyBorder="1" applyAlignment="1">
      <alignment wrapText="1"/>
    </xf>
    <xf numFmtId="0" fontId="0" fillId="7" borderId="47" xfId="0" applyFill="1" applyBorder="1" applyAlignment="1">
      <alignment wrapText="1"/>
    </xf>
    <xf numFmtId="0" fontId="0" fillId="7" borderId="0" xfId="0" applyFill="1" applyAlignment="1">
      <alignment horizontal="center" wrapText="1"/>
    </xf>
    <xf numFmtId="0" fontId="0" fillId="7" borderId="0" xfId="0" applyFill="1" applyAlignment="1">
      <alignment horizontal="left" wrapText="1"/>
    </xf>
    <xf numFmtId="9" fontId="0" fillId="7" borderId="29" xfId="8" applyFont="1" applyFill="1" applyBorder="1" applyAlignment="1">
      <alignment wrapText="1"/>
    </xf>
    <xf numFmtId="9" fontId="0" fillId="7" borderId="50" xfId="8" applyFont="1" applyFill="1" applyBorder="1" applyAlignment="1">
      <alignment wrapText="1"/>
    </xf>
    <xf numFmtId="0" fontId="0" fillId="9" borderId="44" xfId="0" applyFill="1" applyBorder="1" applyAlignment="1">
      <alignment wrapText="1"/>
    </xf>
    <xf numFmtId="0" fontId="0" fillId="7" borderId="4" xfId="0" applyFill="1" applyBorder="1" applyAlignment="1">
      <alignment wrapText="1"/>
    </xf>
    <xf numFmtId="0" fontId="5" fillId="0" borderId="30" xfId="0" applyFont="1" applyBorder="1" applyAlignment="1">
      <alignment horizontal="left" vertical="top" wrapText="1"/>
    </xf>
    <xf numFmtId="0" fontId="0" fillId="0" borderId="31" xfId="0" applyBorder="1" applyAlignment="1">
      <alignment horizontal="left" vertical="top" wrapText="1"/>
    </xf>
    <xf numFmtId="9" fontId="0" fillId="0" borderId="3" xfId="8" applyFont="1" applyBorder="1"/>
    <xf numFmtId="9" fontId="0" fillId="0" borderId="60" xfId="8" applyFont="1" applyBorder="1"/>
    <xf numFmtId="9" fontId="0" fillId="0" borderId="30" xfId="8" applyFont="1" applyBorder="1"/>
    <xf numFmtId="9" fontId="0" fillId="0" borderId="32" xfId="8" applyFont="1" applyBorder="1"/>
    <xf numFmtId="9" fontId="0" fillId="0" borderId="4" xfId="8" applyFont="1" applyBorder="1"/>
    <xf numFmtId="43" fontId="0" fillId="9" borderId="25" xfId="6" applyFont="1" applyFill="1" applyBorder="1"/>
    <xf numFmtId="43" fontId="0" fillId="9" borderId="2" xfId="6" applyFont="1" applyFill="1" applyBorder="1"/>
    <xf numFmtId="43" fontId="0" fillId="9" borderId="26" xfId="6" applyFont="1" applyFill="1" applyBorder="1"/>
    <xf numFmtId="0" fontId="0" fillId="0" borderId="4" xfId="0" applyBorder="1" applyAlignment="1">
      <alignment wrapText="1"/>
    </xf>
    <xf numFmtId="0" fontId="0" fillId="7" borderId="29" xfId="0" applyFill="1" applyBorder="1" applyAlignment="1">
      <alignment horizontal="left" vertical="top" wrapText="1"/>
    </xf>
    <xf numFmtId="0" fontId="5" fillId="7" borderId="30" xfId="0" applyFont="1" applyFill="1" applyBorder="1" applyAlignment="1">
      <alignment horizontal="left" vertical="top" wrapText="1"/>
    </xf>
    <xf numFmtId="10" fontId="0" fillId="7" borderId="30" xfId="6" applyNumberFormat="1" applyFont="1" applyFill="1" applyBorder="1"/>
    <xf numFmtId="10" fontId="0" fillId="7" borderId="31" xfId="6" applyNumberFormat="1" applyFont="1" applyFill="1" applyBorder="1"/>
    <xf numFmtId="0" fontId="0" fillId="9" borderId="19" xfId="0" applyFill="1" applyBorder="1" applyAlignment="1">
      <alignment horizontal="left" vertical="top" wrapText="1"/>
    </xf>
    <xf numFmtId="0" fontId="5" fillId="9" borderId="61" xfId="0" applyFont="1" applyFill="1" applyBorder="1" applyAlignment="1">
      <alignment horizontal="left" vertical="top" wrapText="1"/>
    </xf>
    <xf numFmtId="10" fontId="0" fillId="9" borderId="61" xfId="6" applyNumberFormat="1" applyFont="1" applyFill="1" applyBorder="1"/>
    <xf numFmtId="0" fontId="0" fillId="7" borderId="2" xfId="0" applyFill="1" applyBorder="1" applyAlignment="1">
      <alignment wrapText="1"/>
    </xf>
    <xf numFmtId="0" fontId="0" fillId="7" borderId="49" xfId="0" applyFill="1" applyBorder="1" applyAlignment="1">
      <alignment wrapText="1"/>
    </xf>
    <xf numFmtId="0" fontId="0" fillId="0" borderId="47" xfId="0" applyBorder="1" applyAlignment="1">
      <alignment wrapText="1"/>
    </xf>
    <xf numFmtId="0" fontId="0" fillId="7" borderId="27" xfId="0" applyFill="1" applyBorder="1" applyAlignment="1">
      <alignment wrapText="1"/>
    </xf>
    <xf numFmtId="0" fontId="0" fillId="7" borderId="32" xfId="0" applyFill="1" applyBorder="1" applyAlignment="1">
      <alignment horizontal="center" wrapText="1"/>
    </xf>
    <xf numFmtId="43" fontId="0" fillId="7" borderId="32" xfId="6" applyFont="1" applyFill="1" applyBorder="1"/>
    <xf numFmtId="43" fontId="0" fillId="9" borderId="1" xfId="6" applyFont="1" applyFill="1" applyBorder="1"/>
    <xf numFmtId="0" fontId="0" fillId="7" borderId="1" xfId="0" applyFill="1" applyBorder="1" applyAlignment="1">
      <alignment horizontal="center" wrapText="1"/>
    </xf>
    <xf numFmtId="1" fontId="0" fillId="7" borderId="1" xfId="0" applyNumberFormat="1" applyFill="1" applyBorder="1" applyAlignment="1">
      <alignment wrapText="1"/>
    </xf>
    <xf numFmtId="1" fontId="0" fillId="7" borderId="22" xfId="0" applyNumberFormat="1" applyFill="1" applyBorder="1" applyAlignment="1">
      <alignment wrapText="1"/>
    </xf>
    <xf numFmtId="0" fontId="0" fillId="0" borderId="55" xfId="0" applyBorder="1" applyAlignment="1">
      <alignment wrapText="1"/>
    </xf>
    <xf numFmtId="0" fontId="0" fillId="9" borderId="10" xfId="0" applyFill="1" applyBorder="1" applyAlignment="1">
      <alignment horizontal="center" wrapText="1"/>
    </xf>
    <xf numFmtId="0" fontId="0" fillId="9" borderId="75" xfId="0" applyFill="1" applyBorder="1" applyAlignment="1">
      <alignment horizontal="left"/>
    </xf>
    <xf numFmtId="0" fontId="0" fillId="7" borderId="26" xfId="0" applyFill="1" applyBorder="1" applyAlignment="1">
      <alignment horizontal="left" wrapText="1"/>
    </xf>
    <xf numFmtId="43" fontId="0" fillId="7" borderId="25" xfId="6" applyFont="1" applyFill="1" applyBorder="1"/>
    <xf numFmtId="43" fontId="0" fillId="7" borderId="2" xfId="6" applyFont="1" applyFill="1" applyBorder="1"/>
    <xf numFmtId="43" fontId="0" fillId="7" borderId="44" xfId="6" applyFont="1" applyFill="1" applyBorder="1"/>
    <xf numFmtId="43" fontId="0" fillId="7" borderId="26" xfId="6" applyFont="1" applyFill="1" applyBorder="1"/>
    <xf numFmtId="43" fontId="0" fillId="7" borderId="4" xfId="6" applyFont="1" applyFill="1" applyBorder="1"/>
    <xf numFmtId="43" fontId="0" fillId="7" borderId="48" xfId="6" applyFont="1" applyFill="1" applyBorder="1"/>
    <xf numFmtId="0" fontId="0" fillId="7" borderId="55" xfId="0" applyFill="1" applyBorder="1" applyAlignment="1">
      <alignment wrapText="1"/>
    </xf>
    <xf numFmtId="1" fontId="5" fillId="0" borderId="6" xfId="6" applyNumberFormat="1" applyFont="1" applyBorder="1"/>
    <xf numFmtId="1" fontId="5" fillId="0" borderId="0" xfId="6" applyNumberFormat="1" applyFont="1"/>
    <xf numFmtId="0" fontId="0" fillId="0" borderId="51" xfId="0" applyBorder="1" applyAlignment="1">
      <alignment wrapText="1"/>
    </xf>
    <xf numFmtId="0" fontId="0" fillId="0" borderId="35" xfId="0" applyBorder="1" applyAlignment="1">
      <alignment wrapText="1"/>
    </xf>
    <xf numFmtId="9" fontId="0" fillId="0" borderId="29" xfId="8" applyFont="1" applyBorder="1"/>
    <xf numFmtId="9" fontId="0" fillId="0" borderId="50" xfId="8" applyFont="1" applyBorder="1"/>
    <xf numFmtId="9" fontId="0" fillId="7" borderId="50" xfId="8" applyFont="1" applyFill="1" applyBorder="1"/>
    <xf numFmtId="9" fontId="0" fillId="7" borderId="31" xfId="8" applyFont="1" applyFill="1" applyBorder="1"/>
    <xf numFmtId="0" fontId="0" fillId="9" borderId="51" xfId="0" applyFill="1" applyBorder="1" applyAlignment="1">
      <alignment wrapText="1"/>
    </xf>
    <xf numFmtId="0" fontId="0" fillId="9" borderId="35" xfId="0" applyFill="1" applyBorder="1" applyAlignment="1">
      <alignment wrapText="1"/>
    </xf>
    <xf numFmtId="9" fontId="0" fillId="9" borderId="19" xfId="8" applyFont="1" applyFill="1" applyBorder="1"/>
    <xf numFmtId="9" fontId="0" fillId="9" borderId="61" xfId="8" applyFont="1" applyFill="1" applyBorder="1"/>
    <xf numFmtId="9" fontId="0" fillId="9" borderId="12" xfId="8" applyFont="1" applyFill="1" applyBorder="1"/>
    <xf numFmtId="9" fontId="0" fillId="9" borderId="33" xfId="8" applyFont="1" applyFill="1" applyBorder="1"/>
    <xf numFmtId="9" fontId="0" fillId="0" borderId="19" xfId="8" applyFont="1" applyBorder="1"/>
    <xf numFmtId="9" fontId="0" fillId="0" borderId="61" xfId="8" applyFont="1" applyBorder="1"/>
    <xf numFmtId="9" fontId="0" fillId="0" borderId="12" xfId="8" applyFont="1" applyBorder="1"/>
    <xf numFmtId="9" fontId="0" fillId="7" borderId="61" xfId="8" applyFont="1" applyFill="1" applyBorder="1"/>
    <xf numFmtId="9" fontId="0" fillId="7" borderId="33" xfId="8" applyFont="1" applyFill="1" applyBorder="1"/>
    <xf numFmtId="0" fontId="0" fillId="7" borderId="51" xfId="0" applyFill="1" applyBorder="1" applyAlignment="1">
      <alignment wrapText="1"/>
    </xf>
    <xf numFmtId="0" fontId="0" fillId="7" borderId="1" xfId="0" applyFill="1" applyBorder="1" applyAlignment="1">
      <alignment wrapText="1"/>
    </xf>
    <xf numFmtId="9" fontId="0" fillId="7" borderId="19" xfId="8" applyFont="1" applyFill="1" applyBorder="1"/>
    <xf numFmtId="9" fontId="0" fillId="7" borderId="12" xfId="8" applyFont="1" applyFill="1" applyBorder="1"/>
    <xf numFmtId="0" fontId="0" fillId="9" borderId="43" xfId="0" applyFill="1" applyBorder="1" applyAlignment="1">
      <alignment wrapText="1"/>
    </xf>
    <xf numFmtId="0" fontId="0" fillId="9" borderId="76" xfId="0" applyFill="1" applyBorder="1" applyAlignment="1">
      <alignment wrapText="1"/>
    </xf>
    <xf numFmtId="9" fontId="0" fillId="9" borderId="54" xfId="8" applyFont="1" applyFill="1" applyBorder="1"/>
    <xf numFmtId="9" fontId="0" fillId="9" borderId="37" xfId="8" applyFont="1" applyFill="1" applyBorder="1"/>
    <xf numFmtId="9" fontId="0" fillId="9" borderId="38" xfId="8" applyFont="1" applyFill="1" applyBorder="1"/>
    <xf numFmtId="0" fontId="0" fillId="7" borderId="62" xfId="0" applyFill="1" applyBorder="1" applyAlignment="1">
      <alignment wrapText="1"/>
    </xf>
    <xf numFmtId="0" fontId="0" fillId="7" borderId="12" xfId="0" applyFill="1" applyBorder="1" applyAlignment="1">
      <alignment wrapText="1"/>
    </xf>
    <xf numFmtId="0" fontId="0" fillId="7" borderId="79" xfId="0" applyFill="1" applyBorder="1" applyAlignment="1">
      <alignment wrapText="1"/>
    </xf>
    <xf numFmtId="0" fontId="0" fillId="7" borderId="35" xfId="0" applyFill="1" applyBorder="1" applyAlignment="1">
      <alignment wrapText="1"/>
    </xf>
    <xf numFmtId="0" fontId="0" fillId="9" borderId="8" xfId="0" applyFill="1" applyBorder="1" applyAlignment="1">
      <alignment wrapText="1"/>
    </xf>
    <xf numFmtId="0" fontId="0" fillId="9" borderId="71" xfId="0" applyFill="1" applyBorder="1" applyAlignment="1">
      <alignment wrapText="1"/>
    </xf>
    <xf numFmtId="9" fontId="0" fillId="9" borderId="14" xfId="8" applyFont="1" applyFill="1" applyBorder="1"/>
    <xf numFmtId="9" fontId="0" fillId="9" borderId="10" xfId="8" applyFont="1" applyFill="1" applyBorder="1"/>
    <xf numFmtId="0" fontId="0" fillId="7" borderId="39" xfId="0" applyFill="1" applyBorder="1" applyAlignment="1">
      <alignment wrapText="1"/>
    </xf>
    <xf numFmtId="0" fontId="0" fillId="7" borderId="30" xfId="0" applyFill="1" applyBorder="1" applyAlignment="1">
      <alignment wrapText="1"/>
    </xf>
    <xf numFmtId="0" fontId="0" fillId="7" borderId="42" xfId="0" applyFill="1" applyBorder="1" applyAlignment="1">
      <alignment wrapText="1"/>
    </xf>
    <xf numFmtId="9" fontId="0" fillId="7" borderId="29" xfId="8" applyFont="1" applyFill="1" applyBorder="1"/>
    <xf numFmtId="9" fontId="0" fillId="7" borderId="30" xfId="8" applyFont="1" applyFill="1" applyBorder="1"/>
    <xf numFmtId="9" fontId="0" fillId="9" borderId="23" xfId="8" applyFont="1" applyFill="1" applyBorder="1"/>
    <xf numFmtId="9" fontId="0" fillId="9" borderId="13" xfId="8" applyFont="1" applyFill="1" applyBorder="1"/>
    <xf numFmtId="9" fontId="0" fillId="9" borderId="8" xfId="8" applyFont="1" applyFill="1" applyBorder="1"/>
    <xf numFmtId="9" fontId="0" fillId="9" borderId="26" xfId="8" applyFont="1" applyFill="1" applyBorder="1"/>
    <xf numFmtId="0" fontId="0" fillId="9" borderId="62" xfId="0" applyFill="1" applyBorder="1" applyAlignment="1">
      <alignment wrapText="1"/>
    </xf>
    <xf numFmtId="0" fontId="0" fillId="9" borderId="12" xfId="0" applyFill="1" applyBorder="1" applyAlignment="1">
      <alignment wrapText="1"/>
    </xf>
    <xf numFmtId="0" fontId="0" fillId="9" borderId="79" xfId="0" applyFill="1" applyBorder="1" applyAlignment="1">
      <alignment wrapText="1"/>
    </xf>
    <xf numFmtId="0" fontId="0" fillId="9" borderId="45" xfId="0" applyFill="1" applyBorder="1" applyAlignment="1">
      <alignment wrapText="1"/>
    </xf>
    <xf numFmtId="0" fontId="0" fillId="9" borderId="77" xfId="0" applyFill="1" applyBorder="1" applyAlignment="1">
      <alignment wrapText="1"/>
    </xf>
    <xf numFmtId="0" fontId="0" fillId="9" borderId="6" xfId="0" applyFill="1" applyBorder="1" applyAlignment="1">
      <alignment wrapText="1"/>
    </xf>
    <xf numFmtId="0" fontId="0" fillId="9" borderId="10" xfId="0" applyFill="1" applyBorder="1" applyAlignment="1">
      <alignment wrapText="1"/>
    </xf>
    <xf numFmtId="0" fontId="0" fillId="9" borderId="7" xfId="0" applyFill="1" applyBorder="1" applyAlignment="1">
      <alignment wrapText="1"/>
    </xf>
    <xf numFmtId="0" fontId="0" fillId="7" borderId="22" xfId="0" applyFill="1" applyBorder="1" applyAlignment="1">
      <alignment wrapText="1"/>
    </xf>
    <xf numFmtId="0" fontId="0" fillId="7" borderId="33" xfId="0" applyFill="1" applyBorder="1" applyAlignment="1">
      <alignment wrapText="1"/>
    </xf>
    <xf numFmtId="9" fontId="0" fillId="7" borderId="20" xfId="8" applyFont="1" applyFill="1" applyBorder="1"/>
    <xf numFmtId="9" fontId="0" fillId="7" borderId="52" xfId="8" applyFont="1" applyFill="1" applyBorder="1"/>
    <xf numFmtId="9" fontId="0" fillId="7" borderId="1" xfId="8" applyFont="1" applyFill="1" applyBorder="1"/>
    <xf numFmtId="9" fontId="0" fillId="7" borderId="22" xfId="8" applyFont="1" applyFill="1" applyBorder="1"/>
    <xf numFmtId="0" fontId="0" fillId="9" borderId="75" xfId="0" applyFill="1" applyBorder="1" applyAlignment="1">
      <alignment wrapText="1"/>
    </xf>
    <xf numFmtId="9" fontId="0" fillId="9" borderId="75" xfId="8" applyFont="1" applyFill="1" applyBorder="1"/>
    <xf numFmtId="0" fontId="0" fillId="7" borderId="31" xfId="0" applyFill="1" applyBorder="1" applyAlignment="1">
      <alignment wrapText="1"/>
    </xf>
    <xf numFmtId="0" fontId="0" fillId="9" borderId="56" xfId="0" applyFill="1" applyBorder="1" applyAlignment="1">
      <alignment wrapText="1"/>
    </xf>
    <xf numFmtId="9" fontId="0" fillId="9" borderId="64" xfId="8" applyFont="1" applyFill="1" applyBorder="1"/>
    <xf numFmtId="0" fontId="7" fillId="7" borderId="39" xfId="0" applyFont="1" applyFill="1" applyBorder="1" applyAlignment="1">
      <alignment wrapText="1"/>
    </xf>
    <xf numFmtId="0" fontId="7" fillId="7" borderId="30" xfId="0" applyFont="1" applyFill="1" applyBorder="1" applyAlignment="1">
      <alignment wrapText="1"/>
    </xf>
    <xf numFmtId="0" fontId="7" fillId="7" borderId="31" xfId="0" applyFont="1" applyFill="1" applyBorder="1" applyAlignment="1">
      <alignment wrapText="1"/>
    </xf>
    <xf numFmtId="9" fontId="7" fillId="7" borderId="29" xfId="8" applyFont="1" applyFill="1" applyBorder="1"/>
    <xf numFmtId="9" fontId="7" fillId="7" borderId="50" xfId="8" applyFont="1" applyFill="1" applyBorder="1"/>
    <xf numFmtId="9" fontId="7" fillId="7" borderId="30" xfId="8" applyFont="1" applyFill="1" applyBorder="1"/>
    <xf numFmtId="9" fontId="7" fillId="7" borderId="31" xfId="8" applyFont="1" applyFill="1" applyBorder="1"/>
    <xf numFmtId="9" fontId="0" fillId="9" borderId="20" xfId="8" applyFont="1" applyFill="1" applyBorder="1"/>
    <xf numFmtId="9" fontId="0" fillId="9" borderId="52" xfId="8" applyFont="1" applyFill="1" applyBorder="1"/>
    <xf numFmtId="9" fontId="0" fillId="9" borderId="1" xfId="8" applyFont="1" applyFill="1" applyBorder="1"/>
    <xf numFmtId="9" fontId="0" fillId="9" borderId="22" xfId="8" applyFont="1" applyFill="1" applyBorder="1"/>
    <xf numFmtId="9" fontId="0" fillId="7" borderId="14" xfId="8" applyFont="1" applyFill="1" applyBorder="1"/>
    <xf numFmtId="9" fontId="0" fillId="7" borderId="10" xfId="8" applyFont="1" applyFill="1" applyBorder="1"/>
    <xf numFmtId="9" fontId="0" fillId="7" borderId="75" xfId="8" applyFont="1" applyFill="1" applyBorder="1"/>
    <xf numFmtId="9" fontId="0" fillId="9" borderId="56" xfId="8" applyFont="1" applyFill="1" applyBorder="1"/>
    <xf numFmtId="9" fontId="0" fillId="9" borderId="25" xfId="8" applyFont="1" applyFill="1" applyBorder="1"/>
    <xf numFmtId="9" fontId="0" fillId="9" borderId="44" xfId="8" applyFont="1" applyFill="1" applyBorder="1"/>
    <xf numFmtId="9" fontId="0" fillId="9" borderId="67" xfId="8" applyFont="1" applyFill="1" applyBorder="1"/>
    <xf numFmtId="9" fontId="0" fillId="9" borderId="2" xfId="8" applyFont="1" applyFill="1" applyBorder="1"/>
    <xf numFmtId="1" fontId="0" fillId="0" borderId="29" xfId="6" applyNumberFormat="1" applyFont="1" applyBorder="1"/>
    <xf numFmtId="1" fontId="0" fillId="0" borderId="50" xfId="6" applyNumberFormat="1" applyFont="1" applyBorder="1"/>
    <xf numFmtId="1" fontId="0" fillId="0" borderId="31" xfId="6" applyNumberFormat="1" applyFont="1" applyBorder="1"/>
    <xf numFmtId="1" fontId="0" fillId="9" borderId="19" xfId="6" applyNumberFormat="1" applyFont="1" applyFill="1" applyBorder="1"/>
    <xf numFmtId="1" fontId="0" fillId="9" borderId="61" xfId="6" applyNumberFormat="1" applyFont="1" applyFill="1" applyBorder="1"/>
    <xf numFmtId="1" fontId="0" fillId="9" borderId="33" xfId="6" applyNumberFormat="1" applyFont="1" applyFill="1" applyBorder="1"/>
    <xf numFmtId="1" fontId="0" fillId="0" borderId="19" xfId="6" applyNumberFormat="1" applyFont="1" applyBorder="1"/>
    <xf numFmtId="1" fontId="0" fillId="0" borderId="61" xfId="6" applyNumberFormat="1" applyFont="1" applyBorder="1"/>
    <xf numFmtId="1" fontId="0" fillId="0" borderId="33" xfId="6" applyNumberFormat="1" applyFont="1" applyBorder="1"/>
    <xf numFmtId="0" fontId="0" fillId="9" borderId="19" xfId="0" applyFill="1" applyBorder="1" applyAlignment="1">
      <alignment wrapText="1"/>
    </xf>
    <xf numFmtId="0" fontId="0" fillId="9" borderId="12" xfId="0" applyFill="1" applyBorder="1" applyAlignment="1">
      <alignment horizontal="center" wrapText="1"/>
    </xf>
    <xf numFmtId="0" fontId="0" fillId="9" borderId="33" xfId="0" applyFill="1" applyBorder="1" applyAlignment="1">
      <alignment horizontal="left"/>
    </xf>
    <xf numFmtId="0" fontId="0" fillId="7" borderId="19" xfId="0" applyFill="1" applyBorder="1" applyAlignment="1">
      <alignment wrapText="1"/>
    </xf>
    <xf numFmtId="0" fontId="0" fillId="7" borderId="12" xfId="0" applyFill="1" applyBorder="1" applyAlignment="1">
      <alignment horizontal="center" wrapText="1"/>
    </xf>
    <xf numFmtId="0" fontId="0" fillId="7" borderId="33" xfId="0" applyFill="1" applyBorder="1" applyAlignment="1">
      <alignment horizontal="left"/>
    </xf>
    <xf numFmtId="1" fontId="0" fillId="7" borderId="19" xfId="6" applyNumberFormat="1" applyFont="1" applyFill="1" applyBorder="1"/>
    <xf numFmtId="1" fontId="0" fillId="7" borderId="61" xfId="6" applyNumberFormat="1" applyFont="1" applyFill="1" applyBorder="1"/>
    <xf numFmtId="1" fontId="0" fillId="7" borderId="33" xfId="6" applyNumberFormat="1" applyFont="1" applyFill="1" applyBorder="1"/>
    <xf numFmtId="0" fontId="0" fillId="9" borderId="38" xfId="0" applyFill="1" applyBorder="1" applyAlignment="1">
      <alignment horizontal="left"/>
    </xf>
    <xf numFmtId="1" fontId="0" fillId="9" borderId="36" xfId="6" applyNumberFormat="1" applyFont="1" applyFill="1" applyBorder="1"/>
    <xf numFmtId="1" fontId="0" fillId="9" borderId="54" xfId="6" applyNumberFormat="1" applyFont="1" applyFill="1" applyBorder="1"/>
    <xf numFmtId="1" fontId="0" fillId="9" borderId="38" xfId="6" applyNumberFormat="1" applyFont="1" applyFill="1" applyBorder="1"/>
    <xf numFmtId="0" fontId="0" fillId="7" borderId="30" xfId="0" applyFill="1" applyBorder="1" applyAlignment="1">
      <alignment horizontal="center" wrapText="1"/>
    </xf>
    <xf numFmtId="0" fontId="0" fillId="7" borderId="31" xfId="0" applyFill="1" applyBorder="1" applyAlignment="1">
      <alignment horizontal="left"/>
    </xf>
    <xf numFmtId="1" fontId="0" fillId="7" borderId="29" xfId="6" applyNumberFormat="1" applyFont="1" applyFill="1" applyBorder="1"/>
    <xf numFmtId="1" fontId="0" fillId="7" borderId="50" xfId="6" applyNumberFormat="1" applyFont="1" applyFill="1" applyBorder="1"/>
    <xf numFmtId="1" fontId="0" fillId="7" borderId="31" xfId="6" applyNumberFormat="1" applyFont="1" applyFill="1" applyBorder="1"/>
    <xf numFmtId="0" fontId="0" fillId="9" borderId="26" xfId="0" applyFill="1" applyBorder="1" applyAlignment="1">
      <alignment horizontal="left"/>
    </xf>
    <xf numFmtId="1" fontId="0" fillId="9" borderId="25" xfId="6" applyNumberFormat="1" applyFont="1" applyFill="1" applyBorder="1"/>
    <xf numFmtId="1" fontId="0" fillId="9" borderId="44" xfId="6" applyNumberFormat="1" applyFont="1" applyFill="1" applyBorder="1"/>
    <xf numFmtId="1" fontId="0" fillId="9" borderId="26" xfId="6" applyNumberFormat="1" applyFont="1" applyFill="1" applyBorder="1"/>
    <xf numFmtId="0" fontId="0" fillId="7" borderId="36" xfId="0" applyFill="1" applyBorder="1" applyAlignment="1">
      <alignment wrapText="1"/>
    </xf>
    <xf numFmtId="0" fontId="0" fillId="7" borderId="37" xfId="0" applyFill="1" applyBorder="1" applyAlignment="1">
      <alignment horizontal="center" wrapText="1"/>
    </xf>
    <xf numFmtId="0" fontId="0" fillId="7" borderId="38" xfId="0" applyFill="1" applyBorder="1" applyAlignment="1">
      <alignment horizontal="left"/>
    </xf>
    <xf numFmtId="43" fontId="0" fillId="7" borderId="36" xfId="6" applyFont="1" applyFill="1" applyBorder="1"/>
    <xf numFmtId="43" fontId="0" fillId="7" borderId="54" xfId="6" applyFont="1" applyFill="1" applyBorder="1"/>
    <xf numFmtId="43" fontId="0" fillId="7" borderId="38" xfId="6" applyFont="1" applyFill="1" applyBorder="1"/>
    <xf numFmtId="4" fontId="0" fillId="7" borderId="50" xfId="0" applyNumberFormat="1" applyFill="1" applyBorder="1" applyAlignment="1">
      <alignment wrapText="1"/>
    </xf>
    <xf numFmtId="4" fontId="0" fillId="7" borderId="31" xfId="0" applyNumberFormat="1" applyFill="1" applyBorder="1" applyAlignment="1">
      <alignment wrapText="1"/>
    </xf>
    <xf numFmtId="0" fontId="0" fillId="9" borderId="56" xfId="0" applyFill="1" applyBorder="1" applyAlignment="1">
      <alignment horizontal="left" wrapText="1"/>
    </xf>
    <xf numFmtId="4" fontId="0" fillId="7" borderId="52" xfId="0" applyNumberFormat="1" applyFill="1" applyBorder="1" applyAlignment="1">
      <alignment wrapText="1"/>
    </xf>
    <xf numFmtId="4" fontId="0" fillId="7" borderId="61" xfId="0" applyNumberFormat="1" applyFill="1" applyBorder="1" applyAlignment="1">
      <alignment wrapText="1"/>
    </xf>
    <xf numFmtId="0" fontId="0" fillId="9" borderId="23" xfId="0" applyFill="1" applyBorder="1" applyAlignment="1">
      <alignment wrapText="1"/>
    </xf>
    <xf numFmtId="4" fontId="0" fillId="9" borderId="64" xfId="0" applyNumberFormat="1" applyFill="1" applyBorder="1" applyAlignment="1">
      <alignment wrapText="1"/>
    </xf>
    <xf numFmtId="4" fontId="0" fillId="9" borderId="14" xfId="0" applyNumberFormat="1" applyFill="1" applyBorder="1" applyAlignment="1">
      <alignment wrapText="1"/>
    </xf>
    <xf numFmtId="0" fontId="0" fillId="0" borderId="22" xfId="0" quotePrefix="1" applyBorder="1" applyAlignment="1">
      <alignment horizontal="left" wrapText="1"/>
    </xf>
    <xf numFmtId="0" fontId="0" fillId="9" borderId="19" xfId="0" applyFill="1" applyBorder="1"/>
    <xf numFmtId="0" fontId="0" fillId="9" borderId="12" xfId="0" applyFill="1" applyBorder="1"/>
    <xf numFmtId="0" fontId="5" fillId="9" borderId="33" xfId="0" quotePrefix="1" applyFont="1" applyFill="1" applyBorder="1" applyAlignment="1">
      <alignment horizontal="center"/>
    </xf>
    <xf numFmtId="170" fontId="0" fillId="9" borderId="19" xfId="0" applyNumberFormat="1" applyFill="1" applyBorder="1"/>
    <xf numFmtId="170" fontId="0" fillId="9" borderId="12" xfId="0" applyNumberFormat="1" applyFill="1" applyBorder="1"/>
    <xf numFmtId="170" fontId="0" fillId="9" borderId="11" xfId="0" applyNumberFormat="1" applyFill="1" applyBorder="1"/>
    <xf numFmtId="4" fontId="0" fillId="7" borderId="47" xfId="0" applyNumberFormat="1" applyFill="1" applyBorder="1" applyAlignment="1">
      <alignment wrapText="1"/>
    </xf>
    <xf numFmtId="4" fontId="0" fillId="7" borderId="46" xfId="0" applyNumberFormat="1" applyFill="1" applyBorder="1" applyAlignment="1">
      <alignment wrapText="1"/>
    </xf>
    <xf numFmtId="15" fontId="0" fillId="0" borderId="33" xfId="0" applyNumberFormat="1" applyBorder="1" applyAlignment="1">
      <alignment horizontal="center" vertical="center"/>
    </xf>
    <xf numFmtId="15" fontId="0" fillId="0" borderId="56" xfId="0" applyNumberFormat="1" applyBorder="1" applyAlignment="1">
      <alignment horizontal="center" vertical="center"/>
    </xf>
    <xf numFmtId="0" fontId="5" fillId="8" borderId="58" xfId="0" applyFont="1" applyFill="1" applyBorder="1"/>
    <xf numFmtId="43" fontId="0" fillId="7" borderId="63" xfId="6" applyFont="1" applyFill="1" applyBorder="1"/>
    <xf numFmtId="43" fontId="0" fillId="7" borderId="57" xfId="6" applyFont="1" applyFill="1" applyBorder="1"/>
    <xf numFmtId="43" fontId="0" fillId="7" borderId="18" xfId="6" applyFont="1" applyFill="1" applyBorder="1"/>
    <xf numFmtId="0" fontId="5" fillId="8" borderId="48" xfId="0" applyFont="1" applyFill="1" applyBorder="1" applyAlignment="1">
      <alignment vertical="center"/>
    </xf>
    <xf numFmtId="0" fontId="0" fillId="7" borderId="72" xfId="0" applyFill="1" applyBorder="1"/>
    <xf numFmtId="1" fontId="0" fillId="7" borderId="17" xfId="6" applyNumberFormat="1" applyFont="1" applyFill="1" applyBorder="1"/>
    <xf numFmtId="1" fontId="0" fillId="7" borderId="55" xfId="6" applyNumberFormat="1" applyFont="1" applyFill="1" applyBorder="1"/>
    <xf numFmtId="1" fontId="0" fillId="7" borderId="58" xfId="6" applyNumberFormat="1" applyFont="1" applyFill="1" applyBorder="1"/>
    <xf numFmtId="1" fontId="0" fillId="7" borderId="57" xfId="6" applyNumberFormat="1" applyFont="1" applyFill="1" applyBorder="1"/>
    <xf numFmtId="1" fontId="0" fillId="7" borderId="16" xfId="6" applyNumberFormat="1" applyFont="1" applyFill="1" applyBorder="1"/>
    <xf numFmtId="1" fontId="0" fillId="7" borderId="0" xfId="6" applyNumberFormat="1" applyFont="1" applyFill="1"/>
    <xf numFmtId="0" fontId="0" fillId="7" borderId="48" xfId="0" applyFill="1" applyBorder="1"/>
    <xf numFmtId="0" fontId="0" fillId="7" borderId="68" xfId="0" applyFill="1" applyBorder="1"/>
    <xf numFmtId="0" fontId="0" fillId="9" borderId="73" xfId="0" applyFill="1" applyBorder="1"/>
    <xf numFmtId="0" fontId="0" fillId="7" borderId="73" xfId="0" applyFill="1" applyBorder="1"/>
    <xf numFmtId="0" fontId="0" fillId="9" borderId="74" xfId="0" applyFill="1" applyBorder="1"/>
    <xf numFmtId="0" fontId="0" fillId="7" borderId="50" xfId="0" applyFill="1" applyBorder="1"/>
    <xf numFmtId="0" fontId="0" fillId="9" borderId="69" xfId="0" applyFill="1" applyBorder="1"/>
    <xf numFmtId="0" fontId="0" fillId="9" borderId="35" xfId="0" applyFill="1" applyBorder="1"/>
    <xf numFmtId="0" fontId="0" fillId="7" borderId="61" xfId="0" applyFill="1" applyBorder="1"/>
    <xf numFmtId="0" fontId="0" fillId="7" borderId="79" xfId="0" applyFill="1" applyBorder="1"/>
    <xf numFmtId="0" fontId="0" fillId="9" borderId="61" xfId="0" applyFill="1" applyBorder="1"/>
    <xf numFmtId="0" fontId="0" fillId="9" borderId="11" xfId="0" applyFill="1" applyBorder="1"/>
    <xf numFmtId="0" fontId="0" fillId="9" borderId="79" xfId="0" applyFill="1" applyBorder="1"/>
    <xf numFmtId="0" fontId="0" fillId="7" borderId="80" xfId="0" applyFill="1" applyBorder="1"/>
    <xf numFmtId="0" fontId="0" fillId="7" borderId="36" xfId="0" applyFill="1" applyBorder="1"/>
    <xf numFmtId="0" fontId="0" fillId="7" borderId="37" xfId="0" applyFill="1" applyBorder="1"/>
    <xf numFmtId="0" fontId="0" fillId="7" borderId="54" xfId="0" applyFill="1" applyBorder="1"/>
    <xf numFmtId="0" fontId="0" fillId="7" borderId="46" xfId="0" applyFill="1" applyBorder="1"/>
    <xf numFmtId="0" fontId="0" fillId="7" borderId="26" xfId="0" applyFill="1" applyBorder="1"/>
    <xf numFmtId="0" fontId="0" fillId="7" borderId="69" xfId="0" applyFill="1" applyBorder="1"/>
    <xf numFmtId="0" fontId="0" fillId="7" borderId="52" xfId="0" applyFill="1" applyBorder="1"/>
    <xf numFmtId="0" fontId="0" fillId="7" borderId="35" xfId="0" applyFill="1" applyBorder="1"/>
    <xf numFmtId="0" fontId="0" fillId="7" borderId="47" xfId="0" applyFill="1" applyBorder="1"/>
    <xf numFmtId="0" fontId="0" fillId="7" borderId="77" xfId="0" applyFill="1" applyBorder="1"/>
    <xf numFmtId="1" fontId="0" fillId="7" borderId="63" xfId="6" applyNumberFormat="1" applyFont="1" applyFill="1" applyBorder="1"/>
    <xf numFmtId="0" fontId="5" fillId="8" borderId="59" xfId="0" applyFont="1" applyFill="1" applyBorder="1" applyAlignment="1">
      <alignment vertical="center"/>
    </xf>
    <xf numFmtId="0" fontId="0" fillId="7" borderId="16" xfId="0" applyFill="1" applyBorder="1"/>
    <xf numFmtId="0" fontId="0" fillId="19" borderId="0" xfId="0" applyFill="1"/>
    <xf numFmtId="4" fontId="5" fillId="0" borderId="6" xfId="0" applyNumberFormat="1" applyFont="1" applyBorder="1"/>
    <xf numFmtId="4" fontId="0" fillId="0" borderId="40" xfId="0" applyNumberFormat="1" applyBorder="1" applyAlignment="1">
      <alignment wrapText="1"/>
    </xf>
    <xf numFmtId="4" fontId="0" fillId="9" borderId="21" xfId="0" applyNumberFormat="1" applyFill="1" applyBorder="1" applyAlignment="1">
      <alignment wrapText="1"/>
    </xf>
    <xf numFmtId="4" fontId="0" fillId="0" borderId="21" xfId="0" applyNumberFormat="1" applyBorder="1" applyAlignment="1">
      <alignment wrapText="1"/>
    </xf>
    <xf numFmtId="4" fontId="0" fillId="0" borderId="11" xfId="0" applyNumberFormat="1" applyBorder="1" applyAlignment="1">
      <alignment wrapText="1"/>
    </xf>
    <xf numFmtId="4" fontId="0" fillId="9" borderId="26" xfId="0" applyNumberFormat="1" applyFill="1" applyBorder="1" applyAlignment="1">
      <alignment wrapText="1"/>
    </xf>
    <xf numFmtId="4" fontId="0" fillId="0" borderId="22" xfId="0" applyNumberFormat="1" applyBorder="1" applyAlignment="1">
      <alignment wrapText="1"/>
    </xf>
    <xf numFmtId="4" fontId="0" fillId="0" borderId="31" xfId="0" applyNumberFormat="1" applyBorder="1" applyAlignment="1">
      <alignment wrapText="1"/>
    </xf>
    <xf numFmtId="4" fontId="0" fillId="4" borderId="21" xfId="0" applyNumberFormat="1" applyFill="1" applyBorder="1" applyAlignment="1">
      <alignment horizontal="right"/>
    </xf>
    <xf numFmtId="4" fontId="0" fillId="4" borderId="22" xfId="0" applyNumberFormat="1" applyFill="1" applyBorder="1" applyAlignment="1">
      <alignment horizontal="right"/>
    </xf>
    <xf numFmtId="2" fontId="36" fillId="5" borderId="33" xfId="4" applyNumberFormat="1" applyBorder="1">
      <alignment wrapText="1"/>
    </xf>
    <xf numFmtId="2" fontId="36" fillId="5" borderId="22" xfId="4" applyNumberFormat="1" applyBorder="1">
      <alignment wrapText="1"/>
    </xf>
    <xf numFmtId="2" fontId="36" fillId="5" borderId="38" xfId="4" applyNumberFormat="1" applyBorder="1">
      <alignment wrapText="1"/>
    </xf>
    <xf numFmtId="4" fontId="0" fillId="9" borderId="18" xfId="0" applyNumberFormat="1" applyFill="1" applyBorder="1" applyAlignment="1">
      <alignment wrapText="1"/>
    </xf>
    <xf numFmtId="4" fontId="0" fillId="9" borderId="35" xfId="0" applyNumberFormat="1" applyFill="1" applyBorder="1" applyAlignment="1">
      <alignment wrapText="1"/>
    </xf>
    <xf numFmtId="4" fontId="0" fillId="0" borderId="35" xfId="0" applyNumberFormat="1" applyBorder="1" applyAlignment="1">
      <alignment wrapText="1"/>
    </xf>
    <xf numFmtId="43" fontId="0" fillId="0" borderId="18" xfId="0" applyNumberFormat="1" applyBorder="1"/>
    <xf numFmtId="2" fontId="0" fillId="0" borderId="29" xfId="6" applyNumberFormat="1" applyFont="1" applyBorder="1" applyAlignment="1">
      <alignment wrapText="1"/>
    </xf>
    <xf numFmtId="4" fontId="36" fillId="5" borderId="18" xfId="4" applyBorder="1">
      <alignment wrapText="1"/>
    </xf>
    <xf numFmtId="4" fontId="10" fillId="7" borderId="18" xfId="0" applyNumberFormat="1" applyFont="1" applyFill="1" applyBorder="1"/>
    <xf numFmtId="0" fontId="0" fillId="7" borderId="76" xfId="0" applyFill="1" applyBorder="1" applyAlignment="1">
      <alignment wrapText="1"/>
    </xf>
    <xf numFmtId="9" fontId="0" fillId="0" borderId="31" xfId="8" applyFont="1" applyFill="1" applyBorder="1" applyAlignment="1">
      <alignment wrapText="1"/>
    </xf>
    <xf numFmtId="10" fontId="0" fillId="9" borderId="33" xfId="6" applyNumberFormat="1" applyFont="1" applyFill="1" applyBorder="1"/>
    <xf numFmtId="0" fontId="0" fillId="7" borderId="26" xfId="0" applyFill="1" applyBorder="1" applyAlignment="1">
      <alignment wrapText="1"/>
    </xf>
    <xf numFmtId="43" fontId="0" fillId="0" borderId="0" xfId="6" applyFont="1" applyBorder="1"/>
    <xf numFmtId="4" fontId="0" fillId="0" borderId="22" xfId="8" applyNumberFormat="1" applyFont="1" applyBorder="1"/>
    <xf numFmtId="9" fontId="0" fillId="0" borderId="31" xfId="8" applyFont="1" applyFill="1" applyBorder="1"/>
    <xf numFmtId="9" fontId="0" fillId="0" borderId="33" xfId="8" applyFont="1" applyFill="1" applyBorder="1"/>
    <xf numFmtId="9" fontId="0" fillId="18" borderId="33" xfId="8" applyFont="1" applyFill="1" applyBorder="1"/>
    <xf numFmtId="9" fontId="0" fillId="18" borderId="38" xfId="8" applyFont="1" applyFill="1" applyBorder="1"/>
    <xf numFmtId="9" fontId="0" fillId="18" borderId="26" xfId="8" applyFont="1" applyFill="1" applyBorder="1"/>
    <xf numFmtId="4" fontId="0" fillId="19" borderId="0" xfId="0" applyNumberFormat="1" applyFill="1"/>
    <xf numFmtId="4" fontId="0" fillId="19" borderId="6" xfId="0" applyNumberFormat="1" applyFill="1" applyBorder="1"/>
    <xf numFmtId="4" fontId="0" fillId="19" borderId="17" xfId="0" applyNumberFormat="1" applyFill="1" applyBorder="1"/>
    <xf numFmtId="4" fontId="0" fillId="19" borderId="57" xfId="0" applyNumberFormat="1" applyFill="1" applyBorder="1"/>
    <xf numFmtId="4" fontId="0" fillId="19" borderId="55" xfId="0" applyNumberFormat="1" applyFill="1" applyBorder="1"/>
    <xf numFmtId="4" fontId="0" fillId="19" borderId="58" xfId="0" applyNumberFormat="1" applyFill="1" applyBorder="1"/>
    <xf numFmtId="4" fontId="0" fillId="19" borderId="18" xfId="0" applyNumberFormat="1" applyFill="1" applyBorder="1"/>
    <xf numFmtId="0" fontId="5" fillId="20" borderId="4" xfId="0" applyFont="1" applyFill="1" applyBorder="1"/>
    <xf numFmtId="0" fontId="5" fillId="20" borderId="16" xfId="0" applyFont="1" applyFill="1" applyBorder="1"/>
    <xf numFmtId="0" fontId="5" fillId="20" borderId="55" xfId="0" applyFont="1" applyFill="1" applyBorder="1"/>
    <xf numFmtId="4" fontId="0" fillId="19" borderId="3" xfId="0" applyNumberFormat="1" applyFill="1" applyBorder="1"/>
    <xf numFmtId="4" fontId="0" fillId="19" borderId="4" xfId="0" applyNumberFormat="1" applyFill="1" applyBorder="1"/>
    <xf numFmtId="4" fontId="0" fillId="19" borderId="0" xfId="6" applyNumberFormat="1" applyFont="1" applyFill="1"/>
    <xf numFmtId="4" fontId="5" fillId="19" borderId="6" xfId="0" applyNumberFormat="1" applyFont="1" applyFill="1" applyBorder="1"/>
    <xf numFmtId="4" fontId="0" fillId="13" borderId="29" xfId="0" applyNumberFormat="1" applyFill="1" applyBorder="1"/>
    <xf numFmtId="4" fontId="0" fillId="13" borderId="42" xfId="0" applyNumberFormat="1" applyFill="1" applyBorder="1"/>
    <xf numFmtId="4" fontId="0" fillId="13" borderId="20" xfId="0" applyNumberFormat="1" applyFill="1" applyBorder="1"/>
    <xf numFmtId="4" fontId="0" fillId="13" borderId="22" xfId="0" applyNumberFormat="1" applyFill="1" applyBorder="1"/>
    <xf numFmtId="4" fontId="0" fillId="13" borderId="35" xfId="0" applyNumberFormat="1" applyFill="1" applyBorder="1"/>
    <xf numFmtId="4" fontId="0" fillId="13" borderId="71" xfId="0" applyNumberFormat="1" applyFill="1" applyBorder="1"/>
    <xf numFmtId="4" fontId="0" fillId="0" borderId="25" xfId="6" applyNumberFormat="1" applyFont="1" applyBorder="1" applyProtection="1"/>
    <xf numFmtId="4" fontId="0" fillId="0" borderId="26" xfId="6" applyNumberFormat="1" applyFont="1" applyBorder="1" applyProtection="1"/>
    <xf numFmtId="0" fontId="0" fillId="7" borderId="60" xfId="0" applyFill="1" applyBorder="1"/>
    <xf numFmtId="0" fontId="0" fillId="7" borderId="21" xfId="0" applyFill="1" applyBorder="1" applyAlignment="1">
      <alignment horizontal="left"/>
    </xf>
    <xf numFmtId="0" fontId="0" fillId="9" borderId="49" xfId="0" applyFill="1" applyBorder="1" applyAlignment="1">
      <alignment horizontal="left" wrapText="1"/>
    </xf>
    <xf numFmtId="43" fontId="0" fillId="7" borderId="27" xfId="6" applyFont="1" applyFill="1" applyBorder="1"/>
    <xf numFmtId="43" fontId="0" fillId="7" borderId="28" xfId="6" applyFont="1" applyFill="1" applyBorder="1"/>
    <xf numFmtId="43" fontId="0" fillId="9" borderId="20" xfId="6" applyFont="1" applyFill="1" applyBorder="1"/>
    <xf numFmtId="43" fontId="0" fillId="9" borderId="22" xfId="6" applyFont="1" applyFill="1" applyBorder="1"/>
    <xf numFmtId="1" fontId="0" fillId="7" borderId="20" xfId="0" applyNumberFormat="1" applyFill="1" applyBorder="1" applyAlignment="1">
      <alignment wrapText="1"/>
    </xf>
    <xf numFmtId="0" fontId="0" fillId="19" borderId="6" xfId="0" applyFill="1" applyBorder="1"/>
    <xf numFmtId="4" fontId="0" fillId="7" borderId="18" xfId="0" applyNumberFormat="1" applyFill="1" applyBorder="1" applyAlignment="1">
      <alignment wrapText="1"/>
    </xf>
    <xf numFmtId="4" fontId="36" fillId="5" borderId="49" xfId="4" applyBorder="1">
      <alignment wrapText="1"/>
    </xf>
    <xf numFmtId="0" fontId="30" fillId="19" borderId="0" xfId="0" applyFont="1" applyFill="1"/>
    <xf numFmtId="43" fontId="0" fillId="19" borderId="25" xfId="6" applyFont="1" applyFill="1" applyBorder="1"/>
    <xf numFmtId="43" fontId="0" fillId="19" borderId="2" xfId="6" applyFont="1" applyFill="1" applyBorder="1"/>
    <xf numFmtId="43" fontId="0" fillId="19" borderId="57" xfId="6" applyFont="1" applyFill="1" applyBorder="1"/>
    <xf numFmtId="43" fontId="0" fillId="19" borderId="16" xfId="6" applyFont="1" applyFill="1" applyBorder="1"/>
    <xf numFmtId="0" fontId="0" fillId="7" borderId="40" xfId="0" applyFill="1" applyBorder="1" applyAlignment="1">
      <alignment horizontal="left"/>
    </xf>
    <xf numFmtId="10" fontId="0" fillId="7" borderId="29" xfId="6" applyNumberFormat="1" applyFont="1" applyFill="1" applyBorder="1"/>
    <xf numFmtId="0" fontId="0" fillId="9" borderId="11" xfId="0" applyFill="1" applyBorder="1" applyAlignment="1">
      <alignment horizontal="left"/>
    </xf>
    <xf numFmtId="10" fontId="0" fillId="9" borderId="20" xfId="6" applyNumberFormat="1" applyFont="1" applyFill="1" applyBorder="1"/>
    <xf numFmtId="4" fontId="0" fillId="7" borderId="4" xfId="0" applyNumberFormat="1" applyFill="1" applyBorder="1" applyAlignment="1">
      <alignment wrapText="1"/>
    </xf>
    <xf numFmtId="4" fontId="0" fillId="9" borderId="34" xfId="0" applyNumberFormat="1" applyFill="1" applyBorder="1" applyAlignment="1">
      <alignment wrapText="1"/>
    </xf>
    <xf numFmtId="0" fontId="5" fillId="8" borderId="64" xfId="0" applyFont="1" applyFill="1" applyBorder="1" applyAlignment="1">
      <alignment horizontal="left" wrapText="1"/>
    </xf>
    <xf numFmtId="0" fontId="5" fillId="8" borderId="10" xfId="0" applyFont="1" applyFill="1" applyBorder="1" applyAlignment="1">
      <alignment horizontal="left" wrapText="1"/>
    </xf>
    <xf numFmtId="0" fontId="5" fillId="8" borderId="75" xfId="0" applyFont="1" applyFill="1" applyBorder="1" applyAlignment="1">
      <alignment horizontal="center" wrapText="1"/>
    </xf>
    <xf numFmtId="0" fontId="6" fillId="7" borderId="14" xfId="7" applyFill="1" applyBorder="1" applyProtection="1"/>
    <xf numFmtId="0" fontId="5" fillId="19" borderId="0" xfId="0" applyFont="1" applyFill="1"/>
    <xf numFmtId="9" fontId="0" fillId="19" borderId="0" xfId="0" applyNumberFormat="1" applyFill="1"/>
    <xf numFmtId="43" fontId="0" fillId="19" borderId="0" xfId="6" applyFont="1" applyFill="1" applyBorder="1"/>
    <xf numFmtId="9" fontId="0" fillId="0" borderId="28" xfId="8" applyFont="1" applyBorder="1"/>
    <xf numFmtId="4" fontId="0" fillId="21" borderId="50" xfId="0" applyNumberFormat="1" applyFill="1" applyBorder="1" applyProtection="1">
      <protection locked="0"/>
    </xf>
    <xf numFmtId="4" fontId="0" fillId="21" borderId="52" xfId="0" applyNumberFormat="1" applyFill="1" applyBorder="1" applyProtection="1">
      <protection locked="0"/>
    </xf>
    <xf numFmtId="4" fontId="0" fillId="21" borderId="13" xfId="0" applyNumberFormat="1" applyFill="1" applyBorder="1" applyProtection="1">
      <protection locked="0"/>
    </xf>
    <xf numFmtId="4" fontId="0" fillId="21" borderId="25" xfId="0" applyNumberFormat="1" applyFill="1" applyBorder="1" applyProtection="1">
      <protection locked="0"/>
    </xf>
    <xf numFmtId="4" fontId="0" fillId="21" borderId="44" xfId="0" applyNumberFormat="1" applyFill="1" applyBorder="1" applyProtection="1">
      <protection locked="0"/>
    </xf>
    <xf numFmtId="165" fontId="0" fillId="21" borderId="54" xfId="0" applyNumberFormat="1" applyFill="1" applyBorder="1" applyProtection="1">
      <protection locked="0"/>
    </xf>
    <xf numFmtId="43" fontId="18" fillId="7" borderId="0" xfId="6" applyFont="1" applyFill="1"/>
    <xf numFmtId="165" fontId="0" fillId="21" borderId="47" xfId="0" applyNumberFormat="1" applyFill="1" applyBorder="1" applyProtection="1">
      <protection locked="0"/>
    </xf>
    <xf numFmtId="4" fontId="0" fillId="9" borderId="56" xfId="0" applyNumberFormat="1" applyFill="1" applyBorder="1" applyAlignment="1">
      <alignment wrapText="1"/>
    </xf>
    <xf numFmtId="3" fontId="5" fillId="19" borderId="17" xfId="0" applyNumberFormat="1" applyFont="1" applyFill="1" applyBorder="1"/>
    <xf numFmtId="3" fontId="0" fillId="0" borderId="57" xfId="0" applyNumberFormat="1" applyBorder="1"/>
    <xf numFmtId="3" fontId="0" fillId="0" borderId="18" xfId="0" applyNumberFormat="1" applyBorder="1"/>
    <xf numFmtId="4" fontId="0" fillId="21" borderId="71" xfId="0" applyNumberFormat="1" applyFill="1" applyBorder="1" applyProtection="1">
      <protection locked="0"/>
    </xf>
    <xf numFmtId="4" fontId="0" fillId="21" borderId="29" xfId="0" applyNumberFormat="1" applyFill="1" applyBorder="1" applyProtection="1">
      <protection locked="0"/>
    </xf>
    <xf numFmtId="4" fontId="0" fillId="21" borderId="42" xfId="0" applyNumberFormat="1" applyFill="1" applyBorder="1" applyProtection="1">
      <protection locked="0"/>
    </xf>
    <xf numFmtId="4" fontId="0" fillId="21" borderId="20" xfId="0" applyNumberFormat="1" applyFill="1" applyBorder="1" applyProtection="1">
      <protection locked="0"/>
    </xf>
    <xf numFmtId="4" fontId="0" fillId="21" borderId="35" xfId="0" applyNumberFormat="1" applyFill="1" applyBorder="1" applyProtection="1">
      <protection locked="0"/>
    </xf>
    <xf numFmtId="4" fontId="0" fillId="21" borderId="23" xfId="0" applyNumberFormat="1" applyFill="1" applyBorder="1" applyProtection="1">
      <protection locked="0"/>
    </xf>
    <xf numFmtId="4" fontId="0" fillId="21" borderId="76" xfId="0" applyNumberFormat="1" applyFill="1" applyBorder="1" applyProtection="1">
      <protection locked="0"/>
    </xf>
    <xf numFmtId="4" fontId="0" fillId="3" borderId="66" xfId="0" applyNumberFormat="1" applyFill="1" applyBorder="1" applyProtection="1">
      <protection locked="0"/>
    </xf>
    <xf numFmtId="0" fontId="5" fillId="8" borderId="55" xfId="0" applyFont="1" applyFill="1" applyBorder="1" applyAlignment="1">
      <alignment horizontal="right"/>
    </xf>
    <xf numFmtId="0" fontId="5" fillId="8" borderId="16" xfId="0" applyFont="1" applyFill="1" applyBorder="1" applyAlignment="1">
      <alignment horizontal="right"/>
    </xf>
    <xf numFmtId="0" fontId="5" fillId="8" borderId="58" xfId="0" applyFont="1" applyFill="1" applyBorder="1" applyAlignment="1">
      <alignment horizontal="right"/>
    </xf>
    <xf numFmtId="0" fontId="16" fillId="7" borderId="0" xfId="0" applyFont="1" applyFill="1" applyAlignment="1">
      <alignment horizontal="center" vertical="center"/>
    </xf>
    <xf numFmtId="0" fontId="5" fillId="7" borderId="0" xfId="0" applyFont="1" applyFill="1" applyAlignment="1">
      <alignment vertical="center"/>
    </xf>
    <xf numFmtId="0" fontId="0" fillId="0" borderId="29" xfId="0" applyBorder="1" applyAlignment="1">
      <alignment vertical="center"/>
    </xf>
    <xf numFmtId="15" fontId="0" fillId="0" borderId="30" xfId="0" applyNumberFormat="1" applyBorder="1" applyAlignment="1">
      <alignment horizontal="center" vertical="center"/>
    </xf>
    <xf numFmtId="14" fontId="0" fillId="0" borderId="31" xfId="0" applyNumberFormat="1" applyBorder="1" applyAlignment="1">
      <alignment horizontal="center" vertical="center"/>
    </xf>
    <xf numFmtId="0" fontId="0" fillId="0" borderId="0" xfId="0" applyAlignment="1">
      <alignment vertical="center"/>
    </xf>
    <xf numFmtId="2" fontId="0" fillId="9" borderId="20" xfId="0" applyNumberFormat="1" applyFill="1" applyBorder="1" applyAlignment="1">
      <alignment vertical="center"/>
    </xf>
    <xf numFmtId="49" fontId="0" fillId="9" borderId="1" xfId="0" applyNumberFormat="1" applyFill="1" applyBorder="1" applyAlignment="1">
      <alignment horizontal="center" vertical="center"/>
    </xf>
    <xf numFmtId="4" fontId="0" fillId="9" borderId="22" xfId="0" applyNumberFormat="1" applyFill="1" applyBorder="1" applyAlignment="1">
      <alignment horizontal="center" vertical="center"/>
    </xf>
    <xf numFmtId="15" fontId="0" fillId="0" borderId="1" xfId="0" applyNumberFormat="1" applyBorder="1" applyAlignment="1">
      <alignment horizontal="center" vertical="center"/>
    </xf>
    <xf numFmtId="10" fontId="0" fillId="0" borderId="22" xfId="0" applyNumberFormat="1" applyBorder="1" applyAlignment="1">
      <alignment horizontal="center" vertical="center"/>
    </xf>
    <xf numFmtId="3" fontId="5" fillId="9" borderId="22" xfId="0" applyNumberFormat="1" applyFont="1" applyFill="1" applyBorder="1" applyAlignment="1">
      <alignment horizontal="center" vertical="center"/>
    </xf>
    <xf numFmtId="4" fontId="0" fillId="0" borderId="22" xfId="0" applyNumberFormat="1" applyBorder="1" applyAlignment="1">
      <alignment horizontal="center" vertical="center"/>
    </xf>
    <xf numFmtId="2" fontId="10" fillId="0" borderId="20" xfId="0" applyNumberFormat="1" applyFont="1" applyBorder="1" applyAlignment="1">
      <alignment vertical="center"/>
    </xf>
    <xf numFmtId="2" fontId="0" fillId="0" borderId="1" xfId="0" applyNumberFormat="1" applyBorder="1" applyAlignment="1">
      <alignment horizontal="center" vertical="center"/>
    </xf>
    <xf numFmtId="2" fontId="0" fillId="0" borderId="22" xfId="0" applyNumberFormat="1" applyBorder="1" applyAlignment="1">
      <alignment horizontal="center" vertical="center"/>
    </xf>
    <xf numFmtId="0" fontId="10" fillId="9" borderId="20" xfId="0" applyFont="1" applyFill="1" applyBorder="1" applyAlignment="1">
      <alignment vertical="center"/>
    </xf>
    <xf numFmtId="15" fontId="0" fillId="9" borderId="1" xfId="0" applyNumberFormat="1" applyFill="1" applyBorder="1" applyAlignment="1">
      <alignment horizontal="center" vertical="center"/>
    </xf>
    <xf numFmtId="10" fontId="0" fillId="9" borderId="22" xfId="0" applyNumberFormat="1" applyFill="1" applyBorder="1" applyAlignment="1">
      <alignment horizontal="center" vertical="center"/>
    </xf>
    <xf numFmtId="0" fontId="0" fillId="7" borderId="0" xfId="0" applyFill="1" applyAlignment="1">
      <alignment vertical="center"/>
    </xf>
    <xf numFmtId="15" fontId="0" fillId="0" borderId="1" xfId="0" quotePrefix="1" applyNumberFormat="1" applyBorder="1" applyAlignment="1">
      <alignment horizontal="center" vertical="center"/>
    </xf>
    <xf numFmtId="10" fontId="5" fillId="0" borderId="22" xfId="0" applyNumberFormat="1" applyFont="1" applyBorder="1" applyAlignment="1">
      <alignment horizontal="center" vertical="center"/>
    </xf>
    <xf numFmtId="2" fontId="13" fillId="9" borderId="25" xfId="0" applyNumberFormat="1" applyFont="1" applyFill="1" applyBorder="1" applyAlignment="1">
      <alignment vertical="center"/>
    </xf>
    <xf numFmtId="2" fontId="0" fillId="9" borderId="2" xfId="0" applyNumberFormat="1" applyFill="1" applyBorder="1" applyAlignment="1">
      <alignment horizontal="center" vertical="center"/>
    </xf>
    <xf numFmtId="2" fontId="0" fillId="9" borderId="26" xfId="0" applyNumberFormat="1" applyFill="1" applyBorder="1" applyAlignment="1">
      <alignment horizontal="center" vertical="center"/>
    </xf>
    <xf numFmtId="0" fontId="5" fillId="8" borderId="27" xfId="0" applyFont="1" applyFill="1" applyBorder="1"/>
    <xf numFmtId="1" fontId="5" fillId="8" borderId="32" xfId="0" applyNumberFormat="1" applyFont="1" applyFill="1" applyBorder="1"/>
    <xf numFmtId="1" fontId="5" fillId="8" borderId="28" xfId="0" applyNumberFormat="1" applyFont="1" applyFill="1" applyBorder="1"/>
    <xf numFmtId="0" fontId="0" fillId="0" borderId="30" xfId="0" quotePrefix="1" applyBorder="1" applyAlignment="1">
      <alignment horizontal="center"/>
    </xf>
    <xf numFmtId="0" fontId="5" fillId="0" borderId="30" xfId="0" quotePrefix="1" applyFont="1" applyBorder="1" applyAlignment="1">
      <alignment horizontal="center" vertical="center"/>
    </xf>
    <xf numFmtId="3" fontId="5" fillId="0" borderId="30" xfId="0" applyNumberFormat="1" applyFont="1" applyBorder="1" applyAlignment="1">
      <alignment horizontal="center" vertical="center"/>
    </xf>
    <xf numFmtId="3" fontId="5" fillId="0" borderId="31" xfId="0" applyNumberFormat="1" applyFont="1" applyBorder="1" applyAlignment="1">
      <alignment horizontal="center" vertical="center"/>
    </xf>
    <xf numFmtId="0" fontId="0" fillId="9" borderId="19" xfId="0" applyFill="1" applyBorder="1" applyAlignment="1">
      <alignment vertical="center" wrapText="1"/>
    </xf>
    <xf numFmtId="0" fontId="0" fillId="9" borderId="12" xfId="0" applyFill="1" applyBorder="1" applyAlignment="1">
      <alignment horizontal="center"/>
    </xf>
    <xf numFmtId="0" fontId="5" fillId="9" borderId="12" xfId="0" applyFont="1" applyFill="1" applyBorder="1" applyAlignment="1">
      <alignment horizontal="center" vertical="center"/>
    </xf>
    <xf numFmtId="3" fontId="5" fillId="9" borderId="1" xfId="0" applyNumberFormat="1" applyFont="1" applyFill="1" applyBorder="1" applyAlignment="1">
      <alignment horizontal="center" vertical="center"/>
    </xf>
    <xf numFmtId="0" fontId="0" fillId="0" borderId="19" xfId="0" applyBorder="1" applyAlignment="1">
      <alignment vertical="center" wrapText="1"/>
    </xf>
    <xf numFmtId="0" fontId="0" fillId="0" borderId="12" xfId="0" applyBorder="1" applyAlignment="1">
      <alignment horizontal="center"/>
    </xf>
    <xf numFmtId="0" fontId="5" fillId="0" borderId="12" xfId="0" applyFont="1" applyBorder="1" applyAlignment="1">
      <alignment horizontal="center" vertical="center"/>
    </xf>
    <xf numFmtId="3" fontId="5" fillId="9" borderId="12" xfId="0" applyNumberFormat="1" applyFont="1" applyFill="1" applyBorder="1" applyAlignment="1">
      <alignment horizontal="center" vertical="center"/>
    </xf>
    <xf numFmtId="3" fontId="5" fillId="9" borderId="33" xfId="0" applyNumberFormat="1" applyFont="1" applyFill="1" applyBorder="1" applyAlignment="1">
      <alignment horizontal="center" vertical="center"/>
    </xf>
    <xf numFmtId="0" fontId="0" fillId="7" borderId="19" xfId="0" applyFill="1" applyBorder="1" applyAlignment="1">
      <alignment vertical="center" wrapText="1"/>
    </xf>
    <xf numFmtId="0" fontId="0" fillId="7" borderId="12" xfId="0" applyFill="1" applyBorder="1" applyAlignment="1">
      <alignment horizontal="center"/>
    </xf>
    <xf numFmtId="0" fontId="5" fillId="7" borderId="12" xfId="0" applyFont="1" applyFill="1" applyBorder="1" applyAlignment="1">
      <alignment horizontal="center" vertical="center" wrapText="1"/>
    </xf>
    <xf numFmtId="3" fontId="5" fillId="7" borderId="1" xfId="0" applyNumberFormat="1" applyFont="1" applyFill="1" applyBorder="1" applyAlignment="1">
      <alignment horizontal="center" vertical="center" wrapText="1"/>
    </xf>
    <xf numFmtId="3" fontId="5" fillId="7" borderId="22" xfId="0" applyNumberFormat="1" applyFont="1" applyFill="1" applyBorder="1" applyAlignment="1">
      <alignment horizontal="center" vertical="center" wrapText="1"/>
    </xf>
    <xf numFmtId="0" fontId="0" fillId="9" borderId="19" xfId="0" applyFill="1" applyBorder="1" applyAlignment="1">
      <alignment vertical="center"/>
    </xf>
    <xf numFmtId="0" fontId="5" fillId="7" borderId="11" xfId="0" applyFont="1" applyFill="1" applyBorder="1" applyAlignment="1">
      <alignment horizontal="center" vertical="center"/>
    </xf>
    <xf numFmtId="0" fontId="0" fillId="9" borderId="2" xfId="0" applyFill="1" applyBorder="1" applyAlignment="1">
      <alignment horizontal="center"/>
    </xf>
    <xf numFmtId="0" fontId="5" fillId="9" borderId="2" xfId="0" applyFont="1" applyFill="1" applyBorder="1" applyAlignment="1">
      <alignment horizontal="center" vertical="center"/>
    </xf>
    <xf numFmtId="3" fontId="5" fillId="9" borderId="2" xfId="0" applyNumberFormat="1" applyFont="1" applyFill="1" applyBorder="1" applyAlignment="1">
      <alignment horizontal="center" vertical="center"/>
    </xf>
    <xf numFmtId="3" fontId="5" fillId="9" borderId="26" xfId="0" applyNumberFormat="1" applyFont="1" applyFill="1" applyBorder="1" applyAlignment="1">
      <alignment horizontal="center" vertical="center"/>
    </xf>
    <xf numFmtId="0" fontId="16" fillId="0" borderId="0" xfId="0" applyFont="1" applyAlignment="1">
      <alignment horizontal="center" vertical="center"/>
    </xf>
    <xf numFmtId="3" fontId="0" fillId="0" borderId="30" xfId="0" applyNumberFormat="1" applyBorder="1"/>
    <xf numFmtId="3" fontId="0" fillId="7" borderId="30" xfId="0" applyNumberFormat="1" applyFill="1" applyBorder="1"/>
    <xf numFmtId="3" fontId="0" fillId="7" borderId="31" xfId="0" applyNumberFormat="1" applyFill="1" applyBorder="1"/>
    <xf numFmtId="0" fontId="5" fillId="0" borderId="1" xfId="0" applyFont="1" applyBorder="1" applyAlignment="1">
      <alignment horizontal="center" vertical="center"/>
    </xf>
    <xf numFmtId="3" fontId="5" fillId="0" borderId="1" xfId="0" applyNumberFormat="1" applyFont="1" applyBorder="1" applyAlignment="1">
      <alignment horizontal="center" vertical="center"/>
    </xf>
    <xf numFmtId="3" fontId="5" fillId="7" borderId="1" xfId="0" applyNumberFormat="1" applyFont="1" applyFill="1" applyBorder="1" applyAlignment="1">
      <alignment horizontal="center" vertical="center"/>
    </xf>
    <xf numFmtId="3" fontId="5" fillId="7" borderId="22" xfId="0" applyNumberFormat="1" applyFont="1" applyFill="1" applyBorder="1" applyAlignment="1">
      <alignment horizontal="center" vertical="center"/>
    </xf>
    <xf numFmtId="0" fontId="0" fillId="9" borderId="36" xfId="0" applyFill="1" applyBorder="1"/>
    <xf numFmtId="0" fontId="0" fillId="9" borderId="37" xfId="0" applyFill="1" applyBorder="1"/>
    <xf numFmtId="3" fontId="0" fillId="9" borderId="37" xfId="0" applyNumberFormat="1" applyFill="1" applyBorder="1"/>
    <xf numFmtId="3" fontId="0" fillId="9" borderId="38" xfId="0" applyNumberFormat="1" applyFill="1" applyBorder="1"/>
    <xf numFmtId="2" fontId="0" fillId="21" borderId="12" xfId="0" applyNumberFormat="1" applyFill="1" applyBorder="1" applyProtection="1">
      <protection locked="0"/>
    </xf>
    <xf numFmtId="2" fontId="0" fillId="21" borderId="33" xfId="0" applyNumberFormat="1" applyFill="1" applyBorder="1" applyProtection="1">
      <protection locked="0"/>
    </xf>
    <xf numFmtId="2" fontId="0" fillId="21" borderId="1" xfId="0" applyNumberFormat="1" applyFill="1" applyBorder="1" applyProtection="1">
      <protection locked="0"/>
    </xf>
    <xf numFmtId="2" fontId="0" fillId="21" borderId="22" xfId="0" applyNumberFormat="1" applyFill="1" applyBorder="1" applyProtection="1">
      <protection locked="0"/>
    </xf>
    <xf numFmtId="2" fontId="0" fillId="21" borderId="2" xfId="0" applyNumberFormat="1" applyFill="1" applyBorder="1" applyProtection="1">
      <protection locked="0"/>
    </xf>
    <xf numFmtId="2" fontId="0" fillId="21" borderId="10" xfId="0" applyNumberFormat="1" applyFill="1" applyBorder="1" applyProtection="1">
      <protection locked="0"/>
    </xf>
    <xf numFmtId="2" fontId="0" fillId="21" borderId="26" xfId="0" applyNumberFormat="1" applyFill="1" applyBorder="1" applyProtection="1">
      <protection locked="0"/>
    </xf>
    <xf numFmtId="2" fontId="0" fillId="21" borderId="30" xfId="0" applyNumberFormat="1" applyFill="1" applyBorder="1" applyProtection="1">
      <protection locked="0"/>
    </xf>
    <xf numFmtId="2" fontId="0" fillId="21" borderId="50" xfId="0" applyNumberFormat="1" applyFill="1" applyBorder="1" applyProtection="1">
      <protection locked="0"/>
    </xf>
    <xf numFmtId="2" fontId="0" fillId="21" borderId="31" xfId="0" applyNumberFormat="1" applyFill="1" applyBorder="1" applyProtection="1">
      <protection locked="0"/>
    </xf>
    <xf numFmtId="2" fontId="0" fillId="21" borderId="61" xfId="0" applyNumberFormat="1" applyFill="1" applyBorder="1" applyProtection="1">
      <protection locked="0"/>
    </xf>
    <xf numFmtId="2" fontId="0" fillId="21" borderId="54" xfId="0" applyNumberFormat="1" applyFill="1" applyBorder="1" applyProtection="1">
      <protection locked="0"/>
    </xf>
    <xf numFmtId="2" fontId="0" fillId="21" borderId="38" xfId="0" applyNumberFormat="1" applyFill="1" applyBorder="1" applyProtection="1">
      <protection locked="0"/>
    </xf>
    <xf numFmtId="14" fontId="0" fillId="7" borderId="0" xfId="0" applyNumberFormat="1" applyFill="1"/>
    <xf numFmtId="0" fontId="12" fillId="7" borderId="0" xfId="0" applyFont="1" applyFill="1" applyAlignment="1">
      <alignment wrapText="1"/>
    </xf>
    <xf numFmtId="0" fontId="12" fillId="7" borderId="0" xfId="0" applyFont="1" applyFill="1" applyAlignment="1">
      <alignment horizontal="left" wrapText="1"/>
    </xf>
    <xf numFmtId="0" fontId="12" fillId="0" borderId="0" xfId="0" applyFont="1" applyAlignment="1">
      <alignment horizontal="left" wrapText="1"/>
    </xf>
    <xf numFmtId="0" fontId="18" fillId="7" borderId="0" xfId="0" applyFont="1" applyFill="1"/>
    <xf numFmtId="0" fontId="5" fillId="6" borderId="29" xfId="0" applyFont="1" applyFill="1" applyBorder="1" applyAlignment="1">
      <alignment horizontal="left" vertical="center" wrapText="1"/>
    </xf>
    <xf numFmtId="0" fontId="0" fillId="5" borderId="31" xfId="0" applyFill="1" applyBorder="1" applyAlignment="1">
      <alignment horizontal="center" vertical="center"/>
    </xf>
    <xf numFmtId="0" fontId="5" fillId="6" borderId="19" xfId="0" applyFont="1" applyFill="1" applyBorder="1" applyAlignment="1">
      <alignment horizontal="left" vertical="center" wrapText="1"/>
    </xf>
    <xf numFmtId="14" fontId="0" fillId="7" borderId="6" xfId="0" applyNumberFormat="1" applyFill="1" applyBorder="1"/>
    <xf numFmtId="0" fontId="5" fillId="6" borderId="20" xfId="0" applyFont="1" applyFill="1" applyBorder="1" applyAlignment="1">
      <alignment horizontal="left" vertical="center" wrapText="1"/>
    </xf>
    <xf numFmtId="0" fontId="5" fillId="6" borderId="23" xfId="0" applyFont="1" applyFill="1" applyBorder="1" applyAlignment="1">
      <alignment horizontal="left" vertical="center" wrapText="1"/>
    </xf>
    <xf numFmtId="0" fontId="5" fillId="6" borderId="25" xfId="0" applyFont="1" applyFill="1" applyBorder="1" applyAlignment="1">
      <alignment horizontal="left" vertical="center" wrapText="1"/>
    </xf>
    <xf numFmtId="0" fontId="5" fillId="6" borderId="40" xfId="0" applyFont="1" applyFill="1" applyBorder="1" applyAlignment="1">
      <alignment vertical="center"/>
    </xf>
    <xf numFmtId="0" fontId="5" fillId="6" borderId="41" xfId="0" applyFont="1" applyFill="1" applyBorder="1" applyAlignment="1">
      <alignment vertical="center"/>
    </xf>
    <xf numFmtId="0" fontId="5" fillId="6" borderId="42" xfId="0" applyFont="1" applyFill="1" applyBorder="1" applyAlignment="1">
      <alignment vertical="center"/>
    </xf>
    <xf numFmtId="1" fontId="5" fillId="6" borderId="2" xfId="0" applyNumberFormat="1" applyFont="1" applyFill="1" applyBorder="1" applyAlignment="1">
      <alignment horizontal="center" vertical="center" wrapText="1"/>
    </xf>
    <xf numFmtId="1" fontId="5" fillId="6" borderId="44" xfId="0" applyNumberFormat="1" applyFont="1" applyFill="1" applyBorder="1" applyAlignment="1">
      <alignment horizontal="center" vertical="center" wrapText="1"/>
    </xf>
    <xf numFmtId="1" fontId="5" fillId="6" borderId="26" xfId="0" applyNumberFormat="1" applyFont="1" applyFill="1" applyBorder="1" applyAlignment="1">
      <alignment horizontal="center" vertical="center" wrapText="1"/>
    </xf>
    <xf numFmtId="0" fontId="5" fillId="2" borderId="46" xfId="1" applyBorder="1"/>
    <xf numFmtId="0" fontId="5" fillId="7" borderId="0" xfId="1" quotePrefix="1" applyFill="1" applyAlignment="1">
      <alignment wrapText="1"/>
    </xf>
    <xf numFmtId="0" fontId="5" fillId="7" borderId="0" xfId="1" applyFill="1"/>
    <xf numFmtId="3" fontId="0" fillId="7" borderId="0" xfId="0" applyNumberFormat="1" applyFill="1"/>
    <xf numFmtId="0" fontId="0" fillId="0" borderId="48" xfId="0" quotePrefix="1" applyBorder="1" applyAlignment="1">
      <alignment vertical="center" wrapText="1"/>
    </xf>
    <xf numFmtId="1" fontId="0" fillId="7" borderId="0" xfId="0" applyNumberFormat="1" applyFill="1"/>
    <xf numFmtId="1" fontId="5" fillId="6" borderId="49" xfId="0" applyNumberFormat="1" applyFont="1" applyFill="1" applyBorder="1" applyAlignment="1">
      <alignment horizontal="center" vertical="center" wrapText="1"/>
    </xf>
    <xf numFmtId="1" fontId="5" fillId="7" borderId="0" xfId="0" applyNumberFormat="1" applyFont="1" applyFill="1" applyAlignment="1">
      <alignment horizontal="center" vertical="center" wrapText="1"/>
    </xf>
    <xf numFmtId="0" fontId="5" fillId="2" borderId="29" xfId="0" quotePrefix="1" applyFont="1" applyFill="1" applyBorder="1"/>
    <xf numFmtId="0" fontId="0" fillId="2" borderId="50" xfId="0" applyFill="1" applyBorder="1"/>
    <xf numFmtId="49" fontId="0" fillId="2" borderId="40" xfId="0" applyNumberFormat="1" applyFill="1" applyBorder="1"/>
    <xf numFmtId="0" fontId="5" fillId="2" borderId="45" xfId="1" quotePrefix="1" applyBorder="1"/>
    <xf numFmtId="0" fontId="5" fillId="2" borderId="2" xfId="1" applyBorder="1"/>
    <xf numFmtId="49" fontId="0" fillId="2" borderId="46" xfId="0" applyNumberFormat="1" applyFill="1" applyBorder="1"/>
    <xf numFmtId="0" fontId="0" fillId="7" borderId="4" xfId="0" applyFill="1" applyBorder="1"/>
    <xf numFmtId="0" fontId="5" fillId="7" borderId="36" xfId="0" applyFont="1" applyFill="1" applyBorder="1" applyAlignment="1">
      <alignment horizontal="center" vertical="center" wrapText="1"/>
    </xf>
    <xf numFmtId="1" fontId="5" fillId="6" borderId="57" xfId="0" applyNumberFormat="1" applyFont="1" applyFill="1" applyBorder="1" applyAlignment="1">
      <alignment horizontal="center" vertical="center" wrapText="1"/>
    </xf>
    <xf numFmtId="1" fontId="5" fillId="6" borderId="58" xfId="0" applyNumberFormat="1" applyFont="1" applyFill="1" applyBorder="1" applyAlignment="1">
      <alignment horizontal="center" vertical="center" wrapText="1"/>
    </xf>
    <xf numFmtId="1" fontId="5" fillId="6" borderId="18" xfId="0" applyNumberFormat="1" applyFont="1" applyFill="1" applyBorder="1" applyAlignment="1">
      <alignment horizontal="center" vertical="center" wrapText="1"/>
    </xf>
    <xf numFmtId="0" fontId="5" fillId="2" borderId="39" xfId="0" applyFont="1" applyFill="1" applyBorder="1"/>
    <xf numFmtId="0" fontId="0" fillId="2" borderId="30" xfId="0" applyFill="1" applyBorder="1"/>
    <xf numFmtId="3" fontId="36" fillId="7" borderId="0" xfId="2" applyFill="1" applyProtection="1"/>
    <xf numFmtId="3" fontId="36" fillId="0" borderId="0" xfId="2" applyFill="1" applyProtection="1"/>
    <xf numFmtId="0" fontId="5" fillId="2" borderId="51" xfId="0" applyFont="1" applyFill="1" applyBorder="1"/>
    <xf numFmtId="0" fontId="12" fillId="2" borderId="1" xfId="0" applyFont="1" applyFill="1" applyBorder="1"/>
    <xf numFmtId="0" fontId="0" fillId="2" borderId="52" xfId="0" applyFill="1" applyBorder="1"/>
    <xf numFmtId="0" fontId="0" fillId="2" borderId="1" xfId="0" applyFill="1" applyBorder="1"/>
    <xf numFmtId="0" fontId="5" fillId="2" borderId="20" xfId="0" applyFont="1" applyFill="1" applyBorder="1"/>
    <xf numFmtId="0" fontId="5" fillId="2" borderId="53" xfId="0" applyFont="1" applyFill="1" applyBorder="1"/>
    <xf numFmtId="0" fontId="5" fillId="2" borderId="43" xfId="0" applyFont="1" applyFill="1" applyBorder="1"/>
    <xf numFmtId="0" fontId="0" fillId="2" borderId="2" xfId="0" applyFill="1" applyBorder="1"/>
    <xf numFmtId="0" fontId="5" fillId="7" borderId="0" xfId="0" applyFont="1" applyFill="1"/>
    <xf numFmtId="0" fontId="10" fillId="7" borderId="10" xfId="0" applyFont="1" applyFill="1" applyBorder="1" applyAlignment="1">
      <alignment horizontal="left" vertical="top" wrapText="1"/>
    </xf>
    <xf numFmtId="0" fontId="8" fillId="6" borderId="15" xfId="0" applyFont="1" applyFill="1" applyBorder="1" applyAlignment="1">
      <alignment horizontal="center" vertical="center"/>
    </xf>
    <xf numFmtId="0" fontId="8" fillId="6" borderId="16" xfId="0" applyFont="1" applyFill="1" applyBorder="1" applyAlignment="1">
      <alignment horizontal="center" vertical="center"/>
    </xf>
    <xf numFmtId="1" fontId="5" fillId="6" borderId="8" xfId="0" applyNumberFormat="1" applyFont="1" applyFill="1" applyBorder="1" applyAlignment="1">
      <alignment horizontal="center" vertical="center" wrapText="1"/>
    </xf>
    <xf numFmtId="0" fontId="0" fillId="2" borderId="57" xfId="0" applyFill="1" applyBorder="1" applyAlignment="1">
      <alignment vertical="center"/>
    </xf>
    <xf numFmtId="0" fontId="5" fillId="2" borderId="15" xfId="1" quotePrefix="1" applyBorder="1" applyAlignment="1">
      <alignment wrapText="1"/>
    </xf>
    <xf numFmtId="15" fontId="0" fillId="0" borderId="11" xfId="0" applyNumberFormat="1" applyBorder="1" applyAlignment="1">
      <alignment horizontal="center" vertical="center"/>
    </xf>
    <xf numFmtId="15" fontId="0" fillId="9" borderId="21" xfId="0" applyNumberFormat="1" applyFill="1" applyBorder="1" applyAlignment="1">
      <alignment horizontal="center" vertical="center"/>
    </xf>
    <xf numFmtId="15" fontId="0" fillId="0" borderId="21" xfId="0" applyNumberFormat="1" applyBorder="1" applyAlignment="1">
      <alignment horizontal="center" vertical="center"/>
    </xf>
    <xf numFmtId="15" fontId="0" fillId="0" borderId="24" xfId="0" applyNumberFormat="1" applyBorder="1" applyAlignment="1">
      <alignment horizontal="center" vertical="center"/>
    </xf>
    <xf numFmtId="0" fontId="0" fillId="0" borderId="17" xfId="0" applyBorder="1" applyAlignment="1">
      <alignment vertical="center"/>
    </xf>
    <xf numFmtId="0" fontId="5" fillId="7" borderId="18" xfId="0" applyFont="1" applyFill="1" applyBorder="1" applyAlignment="1">
      <alignment horizontal="center" vertical="center"/>
    </xf>
    <xf numFmtId="1" fontId="5" fillId="0" borderId="0" xfId="0" applyNumberFormat="1" applyFont="1"/>
    <xf numFmtId="3" fontId="10" fillId="0" borderId="0" xfId="0" applyNumberFormat="1" applyFont="1"/>
    <xf numFmtId="1" fontId="5" fillId="7" borderId="0" xfId="0" applyNumberFormat="1" applyFont="1" applyFill="1"/>
    <xf numFmtId="0" fontId="10" fillId="7" borderId="0" xfId="0" applyFont="1" applyFill="1" applyAlignment="1">
      <alignment wrapText="1"/>
    </xf>
    <xf numFmtId="0" fontId="17" fillId="7" borderId="0" xfId="0" applyFont="1" applyFill="1" applyAlignment="1">
      <alignment wrapText="1"/>
    </xf>
    <xf numFmtId="0" fontId="5" fillId="19" borderId="0" xfId="0" applyFont="1" applyFill="1" applyAlignment="1">
      <alignment wrapText="1"/>
    </xf>
    <xf numFmtId="0" fontId="0" fillId="19" borderId="0" xfId="0" applyFill="1" applyAlignment="1">
      <alignment wrapText="1"/>
    </xf>
    <xf numFmtId="3" fontId="0" fillId="3" borderId="63" xfId="0" applyNumberFormat="1" applyFill="1" applyBorder="1" applyProtection="1">
      <protection locked="0"/>
    </xf>
    <xf numFmtId="3" fontId="0" fillId="3" borderId="57" xfId="0" applyNumberFormat="1" applyFill="1" applyBorder="1" applyProtection="1">
      <protection locked="0"/>
    </xf>
    <xf numFmtId="0" fontId="0" fillId="3" borderId="37" xfId="0" applyFill="1" applyBorder="1" applyProtection="1">
      <protection locked="0"/>
    </xf>
    <xf numFmtId="0" fontId="0" fillId="3" borderId="38" xfId="0" applyFill="1" applyBorder="1" applyProtection="1">
      <protection locked="0"/>
    </xf>
    <xf numFmtId="0" fontId="22" fillId="7" borderId="0" xfId="0" applyFont="1" applyFill="1" applyAlignment="1">
      <alignment horizontal="center"/>
    </xf>
    <xf numFmtId="0" fontId="8" fillId="6" borderId="59" xfId="0" applyFont="1" applyFill="1" applyBorder="1" applyAlignment="1">
      <alignment horizontal="center" vertical="center"/>
    </xf>
    <xf numFmtId="0" fontId="5" fillId="8" borderId="32" xfId="0" applyFont="1" applyFill="1" applyBorder="1" applyAlignment="1">
      <alignment vertical="center" wrapText="1"/>
    </xf>
    <xf numFmtId="0" fontId="5" fillId="8" borderId="60" xfId="0" applyFont="1" applyFill="1" applyBorder="1" applyAlignment="1">
      <alignment vertical="center" wrapText="1"/>
    </xf>
    <xf numFmtId="0" fontId="5" fillId="8" borderId="18" xfId="0" applyFont="1" applyFill="1" applyBorder="1" applyAlignment="1">
      <alignment vertical="center" wrapText="1"/>
    </xf>
    <xf numFmtId="49" fontId="0" fillId="9" borderId="25" xfId="0" applyNumberFormat="1" applyFill="1" applyBorder="1"/>
    <xf numFmtId="165" fontId="0" fillId="9" borderId="2" xfId="0" applyNumberFormat="1" applyFill="1" applyBorder="1"/>
    <xf numFmtId="165" fontId="0" fillId="9" borderId="26" xfId="0" applyNumberFormat="1" applyFill="1" applyBorder="1"/>
    <xf numFmtId="4" fontId="0" fillId="0" borderId="0" xfId="0" applyNumberFormat="1" applyAlignment="1">
      <alignment vertical="center"/>
    </xf>
    <xf numFmtId="0" fontId="5" fillId="8" borderId="15" xfId="0" applyFont="1" applyFill="1" applyBorder="1" applyAlignment="1">
      <alignment vertical="center" wrapText="1"/>
    </xf>
    <xf numFmtId="1" fontId="5" fillId="8" borderId="17" xfId="0" applyNumberFormat="1" applyFont="1" applyFill="1" applyBorder="1" applyAlignment="1">
      <alignment horizontal="center" vertical="center" wrapText="1"/>
    </xf>
    <xf numFmtId="0" fontId="5" fillId="8" borderId="57" xfId="0" applyFont="1" applyFill="1" applyBorder="1" applyAlignment="1">
      <alignment horizontal="center" vertical="center" wrapText="1"/>
    </xf>
    <xf numFmtId="0" fontId="5" fillId="8" borderId="18" xfId="0" applyFont="1" applyFill="1" applyBorder="1" applyAlignment="1">
      <alignment horizontal="center" vertical="center" wrapText="1"/>
    </xf>
    <xf numFmtId="4" fontId="0" fillId="7" borderId="0" xfId="0" applyNumberFormat="1" applyFill="1" applyAlignment="1">
      <alignment vertical="center"/>
    </xf>
    <xf numFmtId="0" fontId="0" fillId="0" borderId="40" xfId="0" applyBorder="1"/>
    <xf numFmtId="0" fontId="0" fillId="0" borderId="39" xfId="0" applyBorder="1"/>
    <xf numFmtId="0" fontId="0" fillId="9" borderId="51" xfId="0" applyFill="1" applyBorder="1"/>
    <xf numFmtId="0" fontId="0" fillId="0" borderId="21" xfId="0" applyBorder="1"/>
    <xf numFmtId="0" fontId="0" fillId="0" borderId="51" xfId="0" applyBorder="1"/>
    <xf numFmtId="0" fontId="0" fillId="0" borderId="19" xfId="0" applyBorder="1"/>
    <xf numFmtId="0" fontId="0" fillId="0" borderId="11" xfId="0" applyBorder="1"/>
    <xf numFmtId="0" fontId="0" fillId="0" borderId="62" xfId="0" applyBorder="1"/>
    <xf numFmtId="0" fontId="0" fillId="0" borderId="25" xfId="0" applyBorder="1"/>
    <xf numFmtId="0" fontId="0" fillId="0" borderId="49" xfId="0" applyBorder="1"/>
    <xf numFmtId="0" fontId="0" fillId="0" borderId="43" xfId="0" applyBorder="1"/>
    <xf numFmtId="0" fontId="8" fillId="6" borderId="17" xfId="0" applyFont="1" applyFill="1" applyBorder="1" applyAlignment="1">
      <alignment horizontal="center" vertical="center"/>
    </xf>
    <xf numFmtId="0" fontId="8" fillId="9" borderId="16" xfId="0" applyFont="1" applyFill="1" applyBorder="1" applyAlignment="1">
      <alignment horizontal="center" vertical="center"/>
    </xf>
    <xf numFmtId="0" fontId="5" fillId="8" borderId="58" xfId="0" applyFont="1" applyFill="1" applyBorder="1" applyAlignment="1">
      <alignment vertical="center" wrapText="1"/>
    </xf>
    <xf numFmtId="0" fontId="5" fillId="8" borderId="63" xfId="0" applyFont="1" applyFill="1" applyBorder="1" applyAlignment="1">
      <alignment vertical="center"/>
    </xf>
    <xf numFmtId="0" fontId="5" fillId="8" borderId="57" xfId="0" applyFont="1" applyFill="1" applyBorder="1" applyAlignment="1">
      <alignment vertical="center"/>
    </xf>
    <xf numFmtId="0" fontId="0" fillId="7" borderId="40" xfId="0" applyFill="1" applyBorder="1" applyAlignment="1">
      <alignment horizontal="center" vertical="center"/>
    </xf>
    <xf numFmtId="0" fontId="0" fillId="9" borderId="64" xfId="0" applyFill="1" applyBorder="1"/>
    <xf numFmtId="0" fontId="0" fillId="9" borderId="11" xfId="0" applyFill="1" applyBorder="1" applyAlignment="1">
      <alignment horizontal="center" vertical="center"/>
    </xf>
    <xf numFmtId="49" fontId="0" fillId="7" borderId="20" xfId="0" applyNumberFormat="1" applyFill="1" applyBorder="1"/>
    <xf numFmtId="0" fontId="0" fillId="7" borderId="22" xfId="0" applyFill="1" applyBorder="1" applyAlignment="1">
      <alignment vertical="center"/>
    </xf>
    <xf numFmtId="0" fontId="5" fillId="8" borderId="27" xfId="0" applyFont="1" applyFill="1" applyBorder="1" applyAlignment="1">
      <alignment vertical="center" wrapText="1"/>
    </xf>
    <xf numFmtId="1" fontId="5" fillId="8" borderId="65" xfId="0" applyNumberFormat="1" applyFont="1" applyFill="1" applyBorder="1" applyAlignment="1">
      <alignment horizontal="center" vertical="center" wrapText="1"/>
    </xf>
    <xf numFmtId="0" fontId="5" fillId="8" borderId="32" xfId="0" applyFont="1" applyFill="1" applyBorder="1" applyAlignment="1">
      <alignment horizontal="center" vertical="center" wrapText="1"/>
    </xf>
    <xf numFmtId="0" fontId="5" fillId="8" borderId="60" xfId="0" applyFont="1" applyFill="1" applyBorder="1" applyAlignment="1">
      <alignment horizontal="center" vertical="center" wrapText="1"/>
    </xf>
    <xf numFmtId="0" fontId="5" fillId="8" borderId="28" xfId="0" applyFont="1" applyFill="1" applyBorder="1" applyAlignment="1">
      <alignment horizontal="center" vertical="center" wrapText="1"/>
    </xf>
    <xf numFmtId="0" fontId="0" fillId="0" borderId="50" xfId="0" applyBorder="1"/>
    <xf numFmtId="2" fontId="0" fillId="9" borderId="52" xfId="0" applyNumberFormat="1" applyFill="1" applyBorder="1"/>
    <xf numFmtId="2" fontId="0" fillId="9" borderId="1" xfId="0" applyNumberFormat="1" applyFill="1" applyBorder="1"/>
    <xf numFmtId="2" fontId="0" fillId="9" borderId="21" xfId="0" applyNumberFormat="1" applyFill="1" applyBorder="1"/>
    <xf numFmtId="2" fontId="0" fillId="9" borderId="22" xfId="0" applyNumberFormat="1" applyFill="1" applyBorder="1"/>
    <xf numFmtId="0" fontId="0" fillId="0" borderId="52" xfId="0" applyBorder="1"/>
    <xf numFmtId="0" fontId="0" fillId="0" borderId="61" xfId="0" applyBorder="1"/>
    <xf numFmtId="0" fontId="0" fillId="9" borderId="44" xfId="0" applyFill="1" applyBorder="1"/>
    <xf numFmtId="2" fontId="0" fillId="9" borderId="44" xfId="0" applyNumberFormat="1" applyFill="1" applyBorder="1"/>
    <xf numFmtId="2" fontId="0" fillId="9" borderId="2" xfId="0" applyNumberFormat="1" applyFill="1" applyBorder="1"/>
    <xf numFmtId="2" fontId="0" fillId="9" borderId="49" xfId="0" applyNumberFormat="1" applyFill="1" applyBorder="1"/>
    <xf numFmtId="2" fontId="0" fillId="9" borderId="26" xfId="0" applyNumberFormat="1" applyFill="1" applyBorder="1"/>
    <xf numFmtId="0" fontId="0" fillId="9" borderId="23" xfId="0" applyFill="1" applyBorder="1"/>
    <xf numFmtId="0" fontId="0" fillId="9" borderId="21" xfId="0" applyFill="1" applyBorder="1" applyAlignment="1">
      <alignment horizontal="center" vertical="center"/>
    </xf>
    <xf numFmtId="0" fontId="0" fillId="7" borderId="11" xfId="0" applyFill="1" applyBorder="1" applyAlignment="1">
      <alignment vertical="center"/>
    </xf>
    <xf numFmtId="0" fontId="5" fillId="8" borderId="58" xfId="0" applyFont="1" applyFill="1" applyBorder="1" applyAlignment="1">
      <alignment vertical="center"/>
    </xf>
    <xf numFmtId="0" fontId="0" fillId="0" borderId="41" xfId="0" applyBorder="1"/>
    <xf numFmtId="0" fontId="0" fillId="9" borderId="34" xfId="0" applyFill="1" applyBorder="1"/>
    <xf numFmtId="0" fontId="0" fillId="0" borderId="34" xfId="0" applyBorder="1"/>
    <xf numFmtId="0" fontId="0" fillId="0" borderId="66" xfId="0" applyBorder="1"/>
    <xf numFmtId="0" fontId="0" fillId="9" borderId="67" xfId="0" applyFill="1" applyBorder="1"/>
    <xf numFmtId="4" fontId="0" fillId="7" borderId="4" xfId="0" applyNumberFormat="1" applyFill="1" applyBorder="1"/>
    <xf numFmtId="0" fontId="0" fillId="7" borderId="21" xfId="0" applyFill="1" applyBorder="1" applyAlignment="1">
      <alignment vertical="center"/>
    </xf>
    <xf numFmtId="1" fontId="5" fillId="8" borderId="63" xfId="0" applyNumberFormat="1" applyFont="1" applyFill="1" applyBorder="1" applyAlignment="1">
      <alignment horizontal="center" vertical="center" wrapText="1"/>
    </xf>
    <xf numFmtId="0" fontId="5" fillId="8" borderId="58" xfId="0" applyFont="1" applyFill="1" applyBorder="1" applyAlignment="1">
      <alignment horizontal="center" vertical="center" wrapText="1"/>
    </xf>
    <xf numFmtId="0" fontId="0" fillId="9" borderId="54" xfId="0" applyFill="1" applyBorder="1"/>
    <xf numFmtId="0" fontId="5" fillId="8" borderId="60" xfId="0" applyFont="1" applyFill="1" applyBorder="1" applyAlignment="1">
      <alignment vertical="center"/>
    </xf>
    <xf numFmtId="0" fontId="23" fillId="8" borderId="59" xfId="0" applyFont="1" applyFill="1" applyBorder="1" applyAlignment="1">
      <alignment horizontal="center" vertical="center" wrapText="1"/>
    </xf>
    <xf numFmtId="1" fontId="24" fillId="11" borderId="17" xfId="0" applyNumberFormat="1" applyFont="1" applyFill="1" applyBorder="1" applyAlignment="1">
      <alignment horizontal="center" vertical="center" wrapText="1"/>
    </xf>
    <xf numFmtId="0" fontId="24" fillId="11" borderId="57" xfId="0" applyFont="1" applyFill="1" applyBorder="1" applyAlignment="1">
      <alignment horizontal="center" vertical="center"/>
    </xf>
    <xf numFmtId="0" fontId="24" fillId="11" borderId="58" xfId="0" applyFont="1" applyFill="1" applyBorder="1" applyAlignment="1">
      <alignment horizontal="center" vertical="center"/>
    </xf>
    <xf numFmtId="0" fontId="24" fillId="11" borderId="18" xfId="0" applyFont="1" applyFill="1" applyBorder="1" applyAlignment="1">
      <alignment horizontal="center" vertical="center"/>
    </xf>
    <xf numFmtId="0" fontId="0" fillId="0" borderId="68" xfId="0" quotePrefix="1" applyBorder="1" applyAlignment="1">
      <alignment horizontal="center"/>
    </xf>
    <xf numFmtId="0" fontId="0" fillId="9" borderId="69" xfId="0" quotePrefix="1" applyFill="1" applyBorder="1" applyAlignment="1">
      <alignment horizontal="center"/>
    </xf>
    <xf numFmtId="0" fontId="0" fillId="7" borderId="21" xfId="0" applyFill="1" applyBorder="1"/>
    <xf numFmtId="0" fontId="0" fillId="0" borderId="69" xfId="0" quotePrefix="1" applyBorder="1" applyAlignment="1">
      <alignment horizontal="center"/>
    </xf>
    <xf numFmtId="0" fontId="0" fillId="9" borderId="70" xfId="0" quotePrefix="1" applyFill="1" applyBorder="1" applyAlignment="1">
      <alignment horizontal="center"/>
    </xf>
    <xf numFmtId="0" fontId="0" fillId="7" borderId="53" xfId="0" applyFill="1" applyBorder="1"/>
    <xf numFmtId="0" fontId="0" fillId="7" borderId="24" xfId="0" applyFill="1" applyBorder="1"/>
    <xf numFmtId="0" fontId="0" fillId="7" borderId="70" xfId="0" quotePrefix="1" applyFill="1" applyBorder="1" applyAlignment="1">
      <alignment horizontal="center"/>
    </xf>
    <xf numFmtId="0" fontId="0" fillId="9" borderId="53" xfId="0" applyFill="1" applyBorder="1"/>
    <xf numFmtId="0" fontId="0" fillId="9" borderId="24" xfId="0" applyFill="1" applyBorder="1"/>
    <xf numFmtId="0" fontId="0" fillId="7" borderId="40" xfId="0" applyFill="1" applyBorder="1"/>
    <xf numFmtId="4" fontId="0" fillId="3" borderId="29" xfId="0" applyNumberFormat="1" applyFill="1" applyBorder="1"/>
    <xf numFmtId="4" fontId="0" fillId="7" borderId="6" xfId="0" applyNumberFormat="1" applyFill="1" applyBorder="1"/>
    <xf numFmtId="0" fontId="0" fillId="9" borderId="49" xfId="0" applyFill="1" applyBorder="1"/>
    <xf numFmtId="0" fontId="0" fillId="7" borderId="9" xfId="0" applyFill="1" applyBorder="1"/>
    <xf numFmtId="0" fontId="5" fillId="8" borderId="59" xfId="0" applyFont="1" applyFill="1" applyBorder="1" applyAlignment="1">
      <alignment horizontal="center" vertical="center" wrapText="1"/>
    </xf>
    <xf numFmtId="4" fontId="0" fillId="7" borderId="0" xfId="0" applyNumberFormat="1" applyFill="1" applyAlignment="1">
      <alignment horizontal="left" wrapText="1"/>
    </xf>
    <xf numFmtId="0" fontId="0" fillId="7" borderId="31" xfId="0" applyFill="1" applyBorder="1"/>
    <xf numFmtId="0" fontId="0" fillId="7" borderId="5" xfId="0" quotePrefix="1" applyFill="1" applyBorder="1" applyAlignment="1">
      <alignment horizontal="center"/>
    </xf>
    <xf numFmtId="0" fontId="10" fillId="9" borderId="19" xfId="0" applyFont="1" applyFill="1" applyBorder="1"/>
    <xf numFmtId="0" fontId="0" fillId="9" borderId="35" xfId="0" quotePrefix="1" applyFill="1" applyBorder="1" applyAlignment="1">
      <alignment horizontal="center"/>
    </xf>
    <xf numFmtId="0" fontId="10" fillId="7" borderId="20" xfId="0" applyFont="1" applyFill="1" applyBorder="1"/>
    <xf numFmtId="0" fontId="0" fillId="7" borderId="35" xfId="0" quotePrefix="1" applyFill="1" applyBorder="1" applyAlignment="1">
      <alignment horizontal="center"/>
    </xf>
    <xf numFmtId="0" fontId="10" fillId="9" borderId="20" xfId="0" applyFont="1" applyFill="1" applyBorder="1"/>
    <xf numFmtId="0" fontId="10" fillId="9" borderId="25" xfId="0" applyFont="1" applyFill="1" applyBorder="1"/>
    <xf numFmtId="0" fontId="0" fillId="9" borderId="76" xfId="0" quotePrefix="1" applyFill="1" applyBorder="1" applyAlignment="1">
      <alignment horizontal="center"/>
    </xf>
    <xf numFmtId="0" fontId="5" fillId="8" borderId="48" xfId="0" applyFont="1" applyFill="1" applyBorder="1" applyAlignment="1">
      <alignment horizontal="center" vertical="center" wrapText="1"/>
    </xf>
    <xf numFmtId="1" fontId="24" fillId="11" borderId="63" xfId="0" applyNumberFormat="1" applyFont="1" applyFill="1" applyBorder="1" applyAlignment="1">
      <alignment horizontal="center" vertical="center" wrapText="1"/>
    </xf>
    <xf numFmtId="49" fontId="0" fillId="0" borderId="38" xfId="0" applyNumberFormat="1" applyBorder="1"/>
    <xf numFmtId="0" fontId="0" fillId="0" borderId="77" xfId="0" quotePrefix="1" applyBorder="1" applyAlignment="1">
      <alignment horizontal="center"/>
    </xf>
    <xf numFmtId="9" fontId="0" fillId="7" borderId="0" xfId="8" applyFont="1" applyFill="1" applyProtection="1"/>
    <xf numFmtId="0" fontId="0" fillId="7" borderId="0" xfId="0" quotePrefix="1" applyFill="1" applyAlignment="1">
      <alignment horizontal="center"/>
    </xf>
    <xf numFmtId="165" fontId="0" fillId="7" borderId="0" xfId="0" applyNumberFormat="1" applyFill="1"/>
    <xf numFmtId="3" fontId="19" fillId="7" borderId="0" xfId="2" applyFont="1" applyFill="1" applyAlignment="1" applyProtection="1">
      <alignment vertical="center"/>
    </xf>
    <xf numFmtId="0" fontId="0" fillId="5" borderId="30" xfId="0" applyFill="1" applyBorder="1"/>
    <xf numFmtId="0" fontId="0" fillId="5" borderId="40" xfId="0" applyFill="1" applyBorder="1"/>
    <xf numFmtId="165" fontId="0" fillId="5" borderId="2" xfId="0" applyNumberFormat="1" applyFill="1" applyBorder="1"/>
    <xf numFmtId="165" fontId="0" fillId="5" borderId="26" xfId="0" applyNumberFormat="1" applyFill="1" applyBorder="1"/>
    <xf numFmtId="1" fontId="5" fillId="8" borderId="27" xfId="0" applyNumberFormat="1" applyFont="1" applyFill="1" applyBorder="1" applyAlignment="1">
      <alignment horizontal="center" vertical="center" wrapText="1"/>
    </xf>
    <xf numFmtId="0" fontId="0" fillId="5" borderId="29" xfId="0" applyFill="1" applyBorder="1"/>
    <xf numFmtId="0" fontId="0" fillId="5" borderId="52" xfId="0" applyFill="1" applyBorder="1"/>
    <xf numFmtId="0" fontId="0" fillId="5" borderId="1" xfId="0" applyFill="1" applyBorder="1"/>
    <xf numFmtId="0" fontId="0" fillId="5" borderId="22" xfId="0" applyFill="1" applyBorder="1"/>
    <xf numFmtId="0" fontId="0" fillId="5" borderId="20" xfId="0" applyFill="1" applyBorder="1"/>
    <xf numFmtId="0" fontId="0" fillId="5" borderId="25" xfId="0" applyFill="1" applyBorder="1"/>
    <xf numFmtId="0" fontId="0" fillId="5" borderId="50" xfId="0" applyFill="1" applyBorder="1"/>
    <xf numFmtId="0" fontId="0" fillId="5" borderId="31" xfId="0" applyFill="1" applyBorder="1"/>
    <xf numFmtId="0" fontId="0" fillId="0" borderId="39" xfId="0" quotePrefix="1" applyBorder="1" applyAlignment="1">
      <alignment horizontal="center"/>
    </xf>
    <xf numFmtId="0" fontId="0" fillId="9" borderId="51" xfId="0" quotePrefix="1" applyFill="1" applyBorder="1" applyAlignment="1">
      <alignment horizontal="center"/>
    </xf>
    <xf numFmtId="0" fontId="0" fillId="0" borderId="51" xfId="0" quotePrefix="1" applyBorder="1" applyAlignment="1">
      <alignment horizontal="center"/>
    </xf>
    <xf numFmtId="0" fontId="0" fillId="9" borderId="53" xfId="0" quotePrefix="1" applyFill="1" applyBorder="1" applyAlignment="1">
      <alignment horizontal="center"/>
    </xf>
    <xf numFmtId="0" fontId="0" fillId="7" borderId="53" xfId="0" quotePrefix="1" applyFill="1" applyBorder="1" applyAlignment="1">
      <alignment horizontal="center"/>
    </xf>
    <xf numFmtId="1" fontId="24" fillId="11" borderId="65" xfId="0" applyNumberFormat="1" applyFont="1" applyFill="1" applyBorder="1" applyAlignment="1">
      <alignment horizontal="center" vertical="center" wrapText="1"/>
    </xf>
    <xf numFmtId="0" fontId="24" fillId="11" borderId="32" xfId="0" applyFont="1" applyFill="1" applyBorder="1" applyAlignment="1">
      <alignment horizontal="center" vertical="center"/>
    </xf>
    <xf numFmtId="0" fontId="24" fillId="11" borderId="60" xfId="0" applyFont="1" applyFill="1" applyBorder="1" applyAlignment="1">
      <alignment horizontal="center" vertical="center"/>
    </xf>
    <xf numFmtId="0" fontId="24" fillId="11" borderId="28" xfId="0" applyFont="1" applyFill="1" applyBorder="1" applyAlignment="1">
      <alignment horizontal="center" vertical="center"/>
    </xf>
    <xf numFmtId="0" fontId="0" fillId="3" borderId="48" xfId="0" applyFill="1" applyBorder="1" applyAlignment="1" applyProtection="1">
      <alignment horizontal="center" vertical="center"/>
      <protection locked="0"/>
    </xf>
    <xf numFmtId="0" fontId="0" fillId="8" borderId="15" xfId="0" quotePrefix="1" applyFill="1" applyBorder="1" applyAlignment="1">
      <alignment horizontal="center" vertical="center"/>
    </xf>
    <xf numFmtId="1" fontId="5" fillId="8" borderId="27" xfId="0" applyNumberFormat="1" applyFont="1" applyFill="1" applyBorder="1" applyAlignment="1">
      <alignment horizontal="center" vertical="center"/>
    </xf>
    <xf numFmtId="0" fontId="5" fillId="8" borderId="32" xfId="0" applyFont="1" applyFill="1" applyBorder="1" applyAlignment="1">
      <alignment horizontal="center" vertical="center"/>
    </xf>
    <xf numFmtId="0" fontId="5" fillId="8" borderId="60" xfId="0" applyFont="1" applyFill="1" applyBorder="1" applyAlignment="1">
      <alignment horizontal="center" vertical="center"/>
    </xf>
    <xf numFmtId="0" fontId="5" fillId="8" borderId="28" xfId="0" applyFont="1" applyFill="1" applyBorder="1" applyAlignment="1">
      <alignment horizontal="center" vertical="center"/>
    </xf>
    <xf numFmtId="10" fontId="0" fillId="0" borderId="30" xfId="0" applyNumberFormat="1" applyBorder="1"/>
    <xf numFmtId="10" fontId="0" fillId="0" borderId="40" xfId="0" applyNumberFormat="1" applyBorder="1"/>
    <xf numFmtId="10" fontId="0" fillId="0" borderId="31" xfId="0" applyNumberFormat="1" applyBorder="1"/>
    <xf numFmtId="10" fontId="0" fillId="9" borderId="1" xfId="0" applyNumberFormat="1" applyFill="1" applyBorder="1"/>
    <xf numFmtId="10" fontId="0" fillId="9" borderId="21" xfId="0" applyNumberFormat="1" applyFill="1" applyBorder="1"/>
    <xf numFmtId="10" fontId="0" fillId="9" borderId="22" xfId="0" applyNumberFormat="1" applyFill="1" applyBorder="1"/>
    <xf numFmtId="10" fontId="0" fillId="0" borderId="1" xfId="0" applyNumberFormat="1" applyBorder="1"/>
    <xf numFmtId="10" fontId="0" fillId="0" borderId="21" xfId="0" applyNumberFormat="1" applyBorder="1"/>
    <xf numFmtId="10" fontId="0" fillId="0" borderId="22" xfId="0" applyNumberFormat="1" applyBorder="1"/>
    <xf numFmtId="0" fontId="0" fillId="9" borderId="72" xfId="0" quotePrefix="1" applyFill="1" applyBorder="1" applyAlignment="1">
      <alignment horizontal="center"/>
    </xf>
    <xf numFmtId="10" fontId="0" fillId="9" borderId="2" xfId="0" applyNumberFormat="1" applyFill="1" applyBorder="1"/>
    <xf numFmtId="10" fontId="0" fillId="9" borderId="26" xfId="0" applyNumberFormat="1" applyFill="1" applyBorder="1"/>
    <xf numFmtId="4" fontId="0" fillId="7" borderId="0" xfId="0" applyNumberFormat="1" applyFill="1" applyAlignment="1">
      <alignment horizontal="left" vertical="center" wrapText="1"/>
    </xf>
    <xf numFmtId="0" fontId="0" fillId="8" borderId="59" xfId="0" quotePrefix="1" applyFill="1" applyBorder="1" applyAlignment="1">
      <alignment horizontal="center" vertical="center"/>
    </xf>
    <xf numFmtId="0" fontId="5" fillId="8" borderId="65" xfId="0" applyFont="1" applyFill="1" applyBorder="1" applyAlignment="1">
      <alignment horizontal="center" vertical="center"/>
    </xf>
    <xf numFmtId="0" fontId="5" fillId="8" borderId="57" xfId="0" applyFont="1" applyFill="1" applyBorder="1" applyAlignment="1">
      <alignment horizontal="center" vertical="center"/>
    </xf>
    <xf numFmtId="0" fontId="5" fillId="8" borderId="5" xfId="0" applyFont="1" applyFill="1" applyBorder="1" applyAlignment="1">
      <alignment horizontal="center" vertical="center"/>
    </xf>
    <xf numFmtId="165" fontId="0" fillId="0" borderId="50" xfId="0" applyNumberFormat="1" applyBorder="1"/>
    <xf numFmtId="165" fontId="0" fillId="0" borderId="30" xfId="0" applyNumberFormat="1" applyBorder="1"/>
    <xf numFmtId="165" fontId="0" fillId="0" borderId="40" xfId="0" applyNumberFormat="1" applyBorder="1"/>
    <xf numFmtId="165" fontId="0" fillId="0" borderId="31" xfId="0" applyNumberFormat="1" applyBorder="1"/>
    <xf numFmtId="0" fontId="0" fillId="9" borderId="33" xfId="0" applyFill="1" applyBorder="1"/>
    <xf numFmtId="165" fontId="0" fillId="9" borderId="52" xfId="0" applyNumberFormat="1" applyFill="1" applyBorder="1"/>
    <xf numFmtId="165" fontId="0" fillId="9" borderId="1" xfId="0" applyNumberFormat="1" applyFill="1" applyBorder="1"/>
    <xf numFmtId="165" fontId="0" fillId="9" borderId="21" xfId="0" applyNumberFormat="1" applyFill="1" applyBorder="1"/>
    <xf numFmtId="165" fontId="0" fillId="9" borderId="22" xfId="0" applyNumberFormat="1" applyFill="1" applyBorder="1"/>
    <xf numFmtId="0" fontId="0" fillId="0" borderId="73" xfId="0" quotePrefix="1" applyBorder="1" applyAlignment="1">
      <alignment horizontal="center"/>
    </xf>
    <xf numFmtId="165" fontId="0" fillId="0" borderId="61" xfId="0" applyNumberFormat="1" applyBorder="1"/>
    <xf numFmtId="165" fontId="0" fillId="0" borderId="12" xfId="0" applyNumberFormat="1" applyBorder="1"/>
    <xf numFmtId="165" fontId="0" fillId="0" borderId="11" xfId="0" applyNumberFormat="1" applyBorder="1"/>
    <xf numFmtId="165" fontId="0" fillId="0" borderId="33" xfId="0" applyNumberFormat="1" applyBorder="1"/>
    <xf numFmtId="10" fontId="0" fillId="9" borderId="44" xfId="0" applyNumberFormat="1" applyFill="1" applyBorder="1"/>
    <xf numFmtId="10" fontId="0" fillId="9" borderId="49" xfId="0" applyNumberFormat="1" applyFill="1" applyBorder="1"/>
    <xf numFmtId="4" fontId="0" fillId="7" borderId="0" xfId="0" quotePrefix="1" applyNumberFormat="1" applyFill="1"/>
    <xf numFmtId="0" fontId="5" fillId="8" borderId="59" xfId="0" quotePrefix="1" applyFont="1" applyFill="1" applyBorder="1" applyAlignment="1">
      <alignment horizontal="center" vertical="center" wrapText="1"/>
    </xf>
    <xf numFmtId="0" fontId="0" fillId="0" borderId="48" xfId="0" quotePrefix="1" applyBorder="1" applyAlignment="1">
      <alignment horizontal="center"/>
    </xf>
    <xf numFmtId="4" fontId="0" fillId="0" borderId="63" xfId="0" applyNumberFormat="1" applyBorder="1"/>
    <xf numFmtId="4" fontId="0" fillId="0" borderId="57" xfId="0" applyNumberFormat="1" applyBorder="1"/>
    <xf numFmtId="4" fontId="0" fillId="0" borderId="16" xfId="0" applyNumberFormat="1" applyBorder="1"/>
    <xf numFmtId="4" fontId="8" fillId="7" borderId="0" xfId="0" applyNumberFormat="1" applyFont="1" applyFill="1" applyAlignment="1">
      <alignment horizontal="left" wrapText="1"/>
    </xf>
    <xf numFmtId="0" fontId="5" fillId="7" borderId="0" xfId="0" applyFont="1" applyFill="1" applyAlignment="1">
      <alignment horizontal="center" vertical="center"/>
    </xf>
    <xf numFmtId="1" fontId="5" fillId="8" borderId="17" xfId="0" applyNumberFormat="1" applyFont="1" applyFill="1" applyBorder="1" applyAlignment="1">
      <alignment horizontal="center" vertical="center"/>
    </xf>
    <xf numFmtId="0" fontId="5" fillId="8" borderId="63" xfId="0" applyFont="1" applyFill="1" applyBorder="1" applyAlignment="1">
      <alignment horizontal="center" vertical="center"/>
    </xf>
    <xf numFmtId="0" fontId="5" fillId="8" borderId="16" xfId="0" applyFont="1" applyFill="1" applyBorder="1" applyAlignment="1">
      <alignment horizontal="center" vertical="center"/>
    </xf>
    <xf numFmtId="4" fontId="0" fillId="0" borderId="50" xfId="0" applyNumberFormat="1" applyBorder="1"/>
    <xf numFmtId="4" fontId="0" fillId="0" borderId="30" xfId="0" applyNumberFormat="1" applyBorder="1"/>
    <xf numFmtId="4" fontId="0" fillId="0" borderId="42" xfId="0" applyNumberFormat="1" applyBorder="1"/>
    <xf numFmtId="4" fontId="0" fillId="9" borderId="52" xfId="0" applyNumberFormat="1" applyFill="1" applyBorder="1"/>
    <xf numFmtId="4" fontId="0" fillId="9" borderId="1" xfId="0" applyNumberFormat="1" applyFill="1" applyBorder="1"/>
    <xf numFmtId="4" fontId="0" fillId="9" borderId="35" xfId="0" applyNumberFormat="1" applyFill="1" applyBorder="1"/>
    <xf numFmtId="4" fontId="0" fillId="0" borderId="52" xfId="0" applyNumberFormat="1" applyBorder="1"/>
    <xf numFmtId="4" fontId="0" fillId="0" borderId="1" xfId="0" applyNumberFormat="1" applyBorder="1"/>
    <xf numFmtId="4" fontId="0" fillId="0" borderId="35" xfId="0" applyNumberFormat="1" applyBorder="1"/>
    <xf numFmtId="4" fontId="0" fillId="9" borderId="44" xfId="0" applyNumberFormat="1" applyFill="1" applyBorder="1"/>
    <xf numFmtId="4" fontId="0" fillId="9" borderId="2" xfId="0" applyNumberFormat="1" applyFill="1" applyBorder="1"/>
    <xf numFmtId="4" fontId="0" fillId="9" borderId="76" xfId="0" applyNumberFormat="1" applyFill="1" applyBorder="1"/>
    <xf numFmtId="0" fontId="0" fillId="7" borderId="17" xfId="0" applyFill="1" applyBorder="1"/>
    <xf numFmtId="0" fontId="0" fillId="7" borderId="18" xfId="0" applyFill="1" applyBorder="1"/>
    <xf numFmtId="0" fontId="0" fillId="7" borderId="15" xfId="0" quotePrefix="1" applyFill="1" applyBorder="1" applyAlignment="1">
      <alignment horizontal="center"/>
    </xf>
    <xf numFmtId="4" fontId="0" fillId="7" borderId="15" xfId="0" applyNumberFormat="1" applyFill="1" applyBorder="1"/>
    <xf numFmtId="4" fontId="0" fillId="7" borderId="58" xfId="0" applyNumberFormat="1" applyFill="1" applyBorder="1"/>
    <xf numFmtId="4" fontId="0" fillId="7" borderId="57" xfId="0" applyNumberFormat="1" applyFill="1" applyBorder="1"/>
    <xf numFmtId="4" fontId="0" fillId="7" borderId="55" xfId="0" applyNumberFormat="1" applyFill="1" applyBorder="1"/>
    <xf numFmtId="4" fontId="0" fillId="7" borderId="16" xfId="0" applyNumberFormat="1" applyFill="1" applyBorder="1"/>
    <xf numFmtId="4" fontId="0" fillId="0" borderId="0" xfId="0" applyNumberFormat="1" applyAlignment="1">
      <alignment horizontal="left" wrapText="1"/>
    </xf>
    <xf numFmtId="4" fontId="0" fillId="0" borderId="61" xfId="0" applyNumberFormat="1" applyBorder="1"/>
    <xf numFmtId="4" fontId="0" fillId="0" borderId="79" xfId="0" applyNumberFormat="1" applyBorder="1"/>
    <xf numFmtId="0" fontId="0" fillId="9" borderId="38" xfId="0" applyFill="1" applyBorder="1"/>
    <xf numFmtId="4" fontId="0" fillId="7" borderId="18" xfId="0" applyNumberFormat="1" applyFill="1" applyBorder="1"/>
    <xf numFmtId="0" fontId="5" fillId="8" borderId="3" xfId="0" applyFont="1" applyFill="1" applyBorder="1" applyAlignment="1">
      <alignment vertical="center"/>
    </xf>
    <xf numFmtId="4" fontId="5" fillId="8" borderId="59" xfId="0" applyNumberFormat="1" applyFont="1" applyFill="1" applyBorder="1" applyAlignment="1">
      <alignment vertical="center" wrapText="1"/>
    </xf>
    <xf numFmtId="0" fontId="5" fillId="8" borderId="5" xfId="0" applyFont="1" applyFill="1" applyBorder="1" applyAlignment="1">
      <alignment horizontal="center" vertical="center" wrapText="1"/>
    </xf>
    <xf numFmtId="0" fontId="0" fillId="0" borderId="68" xfId="0" applyBorder="1" applyAlignment="1">
      <alignment horizontal="center" vertical="center"/>
    </xf>
    <xf numFmtId="0" fontId="0" fillId="9" borderId="69" xfId="0" applyFill="1" applyBorder="1" applyAlignment="1">
      <alignment horizontal="center" vertical="center"/>
    </xf>
    <xf numFmtId="0" fontId="0" fillId="0" borderId="69" xfId="0" applyBorder="1" applyAlignment="1">
      <alignment horizontal="center" vertical="center"/>
    </xf>
    <xf numFmtId="0" fontId="0" fillId="14" borderId="20" xfId="0" applyFill="1" applyBorder="1"/>
    <xf numFmtId="0" fontId="0" fillId="14" borderId="69" xfId="0" applyFill="1" applyBorder="1" applyAlignment="1">
      <alignment horizontal="center" vertical="center"/>
    </xf>
    <xf numFmtId="0" fontId="0" fillId="6" borderId="17" xfId="0" applyFill="1" applyBorder="1"/>
    <xf numFmtId="0" fontId="0" fillId="15" borderId="58" xfId="0" applyFill="1" applyBorder="1" applyAlignment="1">
      <alignment wrapText="1"/>
    </xf>
    <xf numFmtId="0" fontId="0" fillId="6" borderId="48" xfId="0" applyFill="1" applyBorder="1" applyAlignment="1">
      <alignment horizontal="center" vertical="center"/>
    </xf>
    <xf numFmtId="4" fontId="0" fillId="6" borderId="63" xfId="0" applyNumberFormat="1" applyFill="1" applyBorder="1"/>
    <xf numFmtId="4" fontId="0" fillId="6" borderId="57" xfId="0" applyNumberFormat="1" applyFill="1" applyBorder="1"/>
    <xf numFmtId="4" fontId="0" fillId="6" borderId="16" xfId="0" applyNumberFormat="1" applyFill="1" applyBorder="1"/>
    <xf numFmtId="0" fontId="0" fillId="9" borderId="58" xfId="0" applyFill="1" applyBorder="1" applyAlignment="1">
      <alignment wrapText="1"/>
    </xf>
    <xf numFmtId="0" fontId="0" fillId="9" borderId="48" xfId="0" applyFill="1" applyBorder="1" applyAlignment="1">
      <alignment horizontal="center" vertical="center" wrapText="1"/>
    </xf>
    <xf numFmtId="4" fontId="0" fillId="9" borderId="63" xfId="0" applyNumberFormat="1" applyFill="1" applyBorder="1"/>
    <xf numFmtId="4" fontId="0" fillId="9" borderId="55" xfId="0" applyNumberFormat="1" applyFill="1" applyBorder="1"/>
    <xf numFmtId="4" fontId="0" fillId="9" borderId="18" xfId="0" applyNumberFormat="1" applyFill="1" applyBorder="1"/>
    <xf numFmtId="0" fontId="0" fillId="0" borderId="0" xfId="0" quotePrefix="1" applyAlignment="1">
      <alignment horizontal="center"/>
    </xf>
    <xf numFmtId="4" fontId="0" fillId="0" borderId="40" xfId="0" applyNumberFormat="1" applyBorder="1"/>
    <xf numFmtId="4" fontId="0" fillId="0" borderId="31" xfId="0" applyNumberFormat="1" applyBorder="1"/>
    <xf numFmtId="4" fontId="0" fillId="9" borderId="21" xfId="0" applyNumberFormat="1" applyFill="1" applyBorder="1"/>
    <xf numFmtId="4" fontId="0" fillId="9" borderId="22" xfId="0" applyNumberFormat="1" applyFill="1" applyBorder="1"/>
    <xf numFmtId="4" fontId="0" fillId="0" borderId="22" xfId="0" applyNumberFormat="1" applyBorder="1"/>
    <xf numFmtId="0" fontId="0" fillId="14" borderId="21" xfId="0" applyFill="1" applyBorder="1"/>
    <xf numFmtId="4" fontId="0" fillId="0" borderId="21" xfId="0" applyNumberFormat="1" applyBorder="1"/>
    <xf numFmtId="0" fontId="0" fillId="0" borderId="24" xfId="0" applyBorder="1"/>
    <xf numFmtId="0" fontId="0" fillId="0" borderId="70" xfId="0" applyBorder="1" applyAlignment="1">
      <alignment horizontal="center" vertical="center"/>
    </xf>
    <xf numFmtId="4" fontId="0" fillId="0" borderId="13" xfId="0" applyNumberFormat="1" applyBorder="1"/>
    <xf numFmtId="4" fontId="0" fillId="0" borderId="8" xfId="0" applyNumberFormat="1" applyBorder="1"/>
    <xf numFmtId="4" fontId="0" fillId="0" borderId="24" xfId="0" applyNumberFormat="1" applyBorder="1"/>
    <xf numFmtId="4" fontId="0" fillId="0" borderId="56" xfId="0" applyNumberFormat="1" applyBorder="1"/>
    <xf numFmtId="4" fontId="0" fillId="6" borderId="58" xfId="0" applyNumberFormat="1" applyFill="1" applyBorder="1"/>
    <xf numFmtId="4" fontId="0" fillId="6" borderId="18" xfId="0" applyNumberFormat="1" applyFill="1" applyBorder="1"/>
    <xf numFmtId="4" fontId="0" fillId="9" borderId="57" xfId="0" applyNumberFormat="1" applyFill="1" applyBorder="1"/>
    <xf numFmtId="4" fontId="0" fillId="9" borderId="58" xfId="0" applyNumberFormat="1" applyFill="1" applyBorder="1"/>
    <xf numFmtId="0" fontId="5" fillId="8" borderId="6" xfId="0" applyFont="1" applyFill="1" applyBorder="1" applyAlignment="1">
      <alignment vertical="center"/>
    </xf>
    <xf numFmtId="0" fontId="5" fillId="8" borderId="9" xfId="0" applyFont="1" applyFill="1" applyBorder="1" applyAlignment="1">
      <alignment vertical="center"/>
    </xf>
    <xf numFmtId="4" fontId="0" fillId="0" borderId="68" xfId="0" applyNumberFormat="1" applyBorder="1"/>
    <xf numFmtId="4" fontId="0" fillId="9" borderId="69" xfId="0" applyNumberFormat="1" applyFill="1" applyBorder="1"/>
    <xf numFmtId="4" fontId="0" fillId="0" borderId="69" xfId="0" applyNumberFormat="1" applyBorder="1"/>
    <xf numFmtId="4" fontId="0" fillId="0" borderId="70" xfId="0" applyNumberFormat="1" applyBorder="1"/>
    <xf numFmtId="4" fontId="0" fillId="0" borderId="71" xfId="0" applyNumberFormat="1" applyBorder="1"/>
    <xf numFmtId="4" fontId="0" fillId="9" borderId="48" xfId="0" applyNumberFormat="1" applyFill="1" applyBorder="1"/>
    <xf numFmtId="4" fontId="0" fillId="9" borderId="16" xfId="0" applyNumberFormat="1" applyFill="1" applyBorder="1"/>
    <xf numFmtId="0" fontId="8" fillId="6" borderId="6" xfId="0" applyFont="1" applyFill="1" applyBorder="1" applyAlignment="1">
      <alignment horizontal="center" vertical="center"/>
    </xf>
    <xf numFmtId="0" fontId="8" fillId="6" borderId="7" xfId="0" applyFont="1" applyFill="1" applyBorder="1" applyAlignment="1">
      <alignment horizontal="center" vertical="center"/>
    </xf>
    <xf numFmtId="0" fontId="24" fillId="11" borderId="5" xfId="0" applyFont="1" applyFill="1" applyBorder="1" applyAlignment="1">
      <alignment horizontal="center" vertical="center"/>
    </xf>
    <xf numFmtId="0" fontId="8" fillId="6" borderId="45" xfId="0" applyFont="1" applyFill="1" applyBorder="1" applyAlignment="1">
      <alignment horizontal="center" vertical="center"/>
    </xf>
    <xf numFmtId="0" fontId="8" fillId="6" borderId="77" xfId="0" applyFont="1" applyFill="1" applyBorder="1" applyAlignment="1">
      <alignment horizontal="center" vertical="center"/>
    </xf>
    <xf numFmtId="4" fontId="0" fillId="0" borderId="26" xfId="0" applyNumberFormat="1" applyBorder="1"/>
    <xf numFmtId="0" fontId="0" fillId="14" borderId="22" xfId="0" applyFill="1" applyBorder="1"/>
    <xf numFmtId="0" fontId="8" fillId="6" borderId="5" xfId="0" applyFont="1" applyFill="1" applyBorder="1" applyAlignment="1">
      <alignment horizontal="center" vertical="center"/>
    </xf>
    <xf numFmtId="4" fontId="0" fillId="8" borderId="27" xfId="0" applyNumberFormat="1" applyFill="1" applyBorder="1"/>
    <xf numFmtId="4" fontId="0" fillId="8" borderId="28" xfId="0" applyNumberFormat="1" applyFill="1" applyBorder="1"/>
    <xf numFmtId="4" fontId="5" fillId="8" borderId="65" xfId="0" applyNumberFormat="1" applyFont="1" applyFill="1" applyBorder="1"/>
    <xf numFmtId="1" fontId="24" fillId="8" borderId="32" xfId="0" applyNumberFormat="1" applyFont="1" applyFill="1" applyBorder="1" applyAlignment="1">
      <alignment horizontal="center" vertical="center" wrapText="1"/>
    </xf>
    <xf numFmtId="0" fontId="24" fillId="8" borderId="32" xfId="0" applyFont="1" applyFill="1" applyBorder="1" applyAlignment="1">
      <alignment horizontal="center" vertical="center" wrapText="1"/>
    </xf>
    <xf numFmtId="0" fontId="24" fillId="8" borderId="60" xfId="0" applyFont="1" applyFill="1" applyBorder="1" applyAlignment="1">
      <alignment horizontal="center" vertical="center" wrapText="1"/>
    </xf>
    <xf numFmtId="0" fontId="24" fillId="8" borderId="28" xfId="0" applyFont="1" applyFill="1" applyBorder="1" applyAlignment="1">
      <alignment horizontal="center" vertical="center" wrapText="1"/>
    </xf>
    <xf numFmtId="4" fontId="0" fillId="7" borderId="29" xfId="0" applyNumberFormat="1" applyFill="1" applyBorder="1"/>
    <xf numFmtId="4" fontId="0" fillId="7" borderId="31" xfId="0" applyNumberFormat="1" applyFill="1" applyBorder="1"/>
    <xf numFmtId="4" fontId="0" fillId="7" borderId="50" xfId="0" applyNumberFormat="1" applyFill="1" applyBorder="1"/>
    <xf numFmtId="4" fontId="0" fillId="7" borderId="30" xfId="0" applyNumberFormat="1" applyFill="1" applyBorder="1"/>
    <xf numFmtId="4" fontId="0" fillId="7" borderId="40" xfId="0" applyNumberFormat="1" applyFill="1" applyBorder="1"/>
    <xf numFmtId="4" fontId="0" fillId="9" borderId="20" xfId="0" applyNumberFormat="1" applyFill="1" applyBorder="1"/>
    <xf numFmtId="4" fontId="0" fillId="0" borderId="20" xfId="0" applyNumberFormat="1" applyBorder="1"/>
    <xf numFmtId="4" fontId="0" fillId="9" borderId="13" xfId="0" applyNumberFormat="1" applyFill="1" applyBorder="1"/>
    <xf numFmtId="4" fontId="0" fillId="7" borderId="13" xfId="0" applyNumberFormat="1" applyFill="1" applyBorder="1"/>
    <xf numFmtId="4" fontId="0" fillId="7" borderId="8" xfId="0" applyNumberFormat="1" applyFill="1" applyBorder="1"/>
    <xf numFmtId="4" fontId="0" fillId="7" borderId="24" xfId="0" applyNumberFormat="1" applyFill="1" applyBorder="1"/>
    <xf numFmtId="4" fontId="0" fillId="7" borderId="56" xfId="0" applyNumberFormat="1" applyFill="1" applyBorder="1"/>
    <xf numFmtId="4" fontId="0" fillId="9" borderId="8" xfId="0" applyNumberFormat="1" applyFill="1" applyBorder="1"/>
    <xf numFmtId="4" fontId="0" fillId="9" borderId="24" xfId="0" applyNumberFormat="1" applyFill="1" applyBorder="1"/>
    <xf numFmtId="4" fontId="0" fillId="9" borderId="56" xfId="0" applyNumberFormat="1" applyFill="1" applyBorder="1"/>
    <xf numFmtId="49" fontId="0" fillId="7" borderId="26" xfId="0" applyNumberFormat="1" applyFill="1" applyBorder="1"/>
    <xf numFmtId="4" fontId="0" fillId="7" borderId="44" xfId="0" applyNumberFormat="1" applyFill="1" applyBorder="1"/>
    <xf numFmtId="4" fontId="0" fillId="7" borderId="2" xfId="0" applyNumberFormat="1" applyFill="1" applyBorder="1"/>
    <xf numFmtId="4" fontId="0" fillId="7" borderId="49" xfId="0" applyNumberFormat="1" applyFill="1" applyBorder="1"/>
    <xf numFmtId="4" fontId="0" fillId="7" borderId="26" xfId="0" applyNumberFormat="1" applyFill="1" applyBorder="1"/>
    <xf numFmtId="165" fontId="0" fillId="0" borderId="42" xfId="0" applyNumberFormat="1" applyBorder="1"/>
    <xf numFmtId="165" fontId="0" fillId="9" borderId="35" xfId="0" applyNumberFormat="1" applyFill="1" applyBorder="1"/>
    <xf numFmtId="165" fontId="0" fillId="0" borderId="79" xfId="0" applyNumberFormat="1" applyBorder="1"/>
    <xf numFmtId="10" fontId="0" fillId="9" borderId="76" xfId="0" applyNumberFormat="1" applyFill="1" applyBorder="1"/>
    <xf numFmtId="0" fontId="0" fillId="7" borderId="0" xfId="0" quotePrefix="1" applyFill="1"/>
    <xf numFmtId="1" fontId="5" fillId="6" borderId="17" xfId="0" applyNumberFormat="1" applyFont="1" applyFill="1" applyBorder="1" applyAlignment="1">
      <alignment horizontal="center" vertical="center" wrapText="1"/>
    </xf>
    <xf numFmtId="1" fontId="5" fillId="6" borderId="63" xfId="0" applyNumberFormat="1" applyFont="1" applyFill="1" applyBorder="1" applyAlignment="1">
      <alignment horizontal="center" vertical="center" wrapText="1"/>
    </xf>
    <xf numFmtId="0" fontId="5" fillId="2" borderId="62" xfId="0" applyFont="1" applyFill="1" applyBorder="1"/>
    <xf numFmtId="0" fontId="0" fillId="2" borderId="11" xfId="0" applyFill="1" applyBorder="1"/>
    <xf numFmtId="0" fontId="0" fillId="2" borderId="21" xfId="0" applyFill="1" applyBorder="1"/>
    <xf numFmtId="0" fontId="5" fillId="2" borderId="23" xfId="0" applyFont="1" applyFill="1" applyBorder="1"/>
    <xf numFmtId="0" fontId="0" fillId="2" borderId="0" xfId="0" applyFill="1"/>
    <xf numFmtId="2" fontId="0" fillId="7" borderId="0" xfId="0" applyNumberFormat="1" applyFill="1"/>
    <xf numFmtId="2" fontId="0" fillId="7" borderId="55" xfId="0" applyNumberFormat="1" applyFill="1" applyBorder="1"/>
    <xf numFmtId="0" fontId="5" fillId="2" borderId="25" xfId="0" applyFont="1" applyFill="1" applyBorder="1"/>
    <xf numFmtId="4" fontId="0" fillId="5" borderId="22" xfId="0" applyNumberFormat="1" applyFill="1" applyBorder="1"/>
    <xf numFmtId="2" fontId="0" fillId="5" borderId="16" xfId="8" applyNumberFormat="1" applyFont="1" applyFill="1" applyBorder="1" applyProtection="1">
      <protection locked="0"/>
    </xf>
    <xf numFmtId="9" fontId="0" fillId="3" borderId="2" xfId="8" applyFont="1" applyFill="1" applyBorder="1" applyAlignment="1" applyProtection="1">
      <alignment horizontal="center" wrapText="1"/>
      <protection locked="0"/>
    </xf>
    <xf numFmtId="4" fontId="0" fillId="10" borderId="12" xfId="0" applyNumberFormat="1" applyFill="1" applyBorder="1" applyProtection="1">
      <protection locked="0"/>
    </xf>
    <xf numFmtId="4" fontId="0" fillId="10" borderId="1" xfId="0" applyNumberFormat="1" applyFill="1" applyBorder="1" applyProtection="1">
      <protection locked="0"/>
    </xf>
    <xf numFmtId="0" fontId="0" fillId="0" borderId="15" xfId="0" quotePrefix="1" applyBorder="1" applyAlignment="1">
      <alignment vertical="center" wrapText="1"/>
    </xf>
    <xf numFmtId="0" fontId="0" fillId="3" borderId="18" xfId="0" applyFill="1" applyBorder="1" applyAlignment="1" applyProtection="1">
      <alignment horizontal="center" vertical="center"/>
      <protection locked="0"/>
    </xf>
    <xf numFmtId="1" fontId="5" fillId="6" borderId="37" xfId="0" applyNumberFormat="1" applyFont="1" applyFill="1" applyBorder="1" applyAlignment="1">
      <alignment horizontal="center" vertical="center" wrapText="1"/>
    </xf>
    <xf numFmtId="1" fontId="5" fillId="6" borderId="13" xfId="0" applyNumberFormat="1" applyFont="1" applyFill="1" applyBorder="1" applyAlignment="1">
      <alignment horizontal="center" vertical="center" wrapText="1"/>
    </xf>
    <xf numFmtId="0" fontId="5" fillId="6" borderId="65" xfId="0" applyFont="1" applyFill="1" applyBorder="1" applyAlignment="1">
      <alignment vertical="center"/>
    </xf>
    <xf numFmtId="4" fontId="0" fillId="10" borderId="33" xfId="0" applyNumberFormat="1" applyFill="1" applyBorder="1" applyProtection="1">
      <protection locked="0"/>
    </xf>
    <xf numFmtId="4" fontId="0" fillId="10" borderId="22" xfId="0" applyNumberFormat="1" applyFill="1" applyBorder="1" applyProtection="1">
      <protection locked="0"/>
    </xf>
    <xf numFmtId="3" fontId="0" fillId="3" borderId="58" xfId="0" applyNumberFormat="1" applyFill="1" applyBorder="1" applyProtection="1">
      <protection locked="0"/>
    </xf>
    <xf numFmtId="3" fontId="0" fillId="3" borderId="18" xfId="0" applyNumberFormat="1" applyFill="1" applyBorder="1" applyProtection="1">
      <protection locked="0"/>
    </xf>
    <xf numFmtId="3" fontId="0" fillId="3" borderId="47" xfId="0" applyNumberFormat="1" applyFill="1" applyBorder="1" applyProtection="1">
      <protection locked="0"/>
    </xf>
    <xf numFmtId="3" fontId="0" fillId="3" borderId="46" xfId="0" applyNumberFormat="1" applyFill="1" applyBorder="1" applyProtection="1">
      <protection locked="0"/>
    </xf>
    <xf numFmtId="3" fontId="0" fillId="3" borderId="38" xfId="0" applyNumberFormat="1" applyFill="1" applyBorder="1" applyProtection="1">
      <protection locked="0"/>
    </xf>
    <xf numFmtId="43" fontId="36" fillId="22" borderId="50" xfId="6" applyFill="1" applyBorder="1" applyProtection="1"/>
    <xf numFmtId="43" fontId="36" fillId="22" borderId="30" xfId="6" applyFill="1" applyBorder="1" applyProtection="1"/>
    <xf numFmtId="43" fontId="36" fillId="22" borderId="52" xfId="6" applyFill="1" applyBorder="1" applyProtection="1"/>
    <xf numFmtId="43" fontId="36" fillId="22" borderId="1" xfId="6" applyFill="1" applyBorder="1" applyProtection="1"/>
    <xf numFmtId="43" fontId="36" fillId="22" borderId="13" xfId="6" applyFill="1" applyBorder="1" applyProtection="1"/>
    <xf numFmtId="43" fontId="36" fillId="22" borderId="2" xfId="6" applyFill="1" applyBorder="1" applyProtection="1"/>
    <xf numFmtId="43" fontId="36" fillId="22" borderId="44" xfId="6" applyFill="1" applyBorder="1" applyProtection="1"/>
    <xf numFmtId="43" fontId="36" fillId="22" borderId="54" xfId="6" applyFill="1" applyBorder="1" applyProtection="1"/>
    <xf numFmtId="43" fontId="36" fillId="22" borderId="37" xfId="6" applyFill="1" applyBorder="1" applyProtection="1"/>
    <xf numFmtId="43" fontId="36" fillId="22" borderId="31" xfId="2" applyNumberFormat="1" applyFill="1" applyBorder="1" applyProtection="1"/>
    <xf numFmtId="43" fontId="36" fillId="22" borderId="22" xfId="2" applyNumberFormat="1" applyFill="1" applyBorder="1" applyProtection="1"/>
    <xf numFmtId="43" fontId="36" fillId="22" borderId="26" xfId="2" applyNumberFormat="1" applyFill="1" applyBorder="1" applyProtection="1"/>
    <xf numFmtId="14" fontId="49" fillId="23" borderId="21" xfId="0" applyNumberFormat="1" applyFont="1" applyFill="1" applyBorder="1" applyAlignment="1" applyProtection="1">
      <alignment horizontal="center" vertical="center"/>
      <protection locked="0"/>
    </xf>
    <xf numFmtId="14" fontId="49" fillId="23" borderId="22" xfId="0" applyNumberFormat="1" applyFont="1" applyFill="1" applyBorder="1" applyAlignment="1" applyProtection="1">
      <alignment horizontal="center" vertical="center"/>
      <protection locked="0"/>
    </xf>
    <xf numFmtId="2" fontId="49" fillId="23" borderId="26" xfId="0" applyNumberFormat="1" applyFont="1" applyFill="1" applyBorder="1" applyAlignment="1" applyProtection="1">
      <alignment horizontal="center" vertical="center"/>
      <protection locked="0"/>
    </xf>
    <xf numFmtId="43" fontId="36" fillId="22" borderId="22" xfId="6" applyFill="1" applyBorder="1" applyProtection="1"/>
    <xf numFmtId="0" fontId="0" fillId="18" borderId="22" xfId="0" applyFill="1" applyBorder="1"/>
    <xf numFmtId="4" fontId="0" fillId="18" borderId="52" xfId="0" applyNumberFormat="1" applyFill="1" applyBorder="1"/>
    <xf numFmtId="4" fontId="0" fillId="18" borderId="35" xfId="0" applyNumberFormat="1" applyFill="1" applyBorder="1"/>
    <xf numFmtId="0" fontId="0" fillId="18" borderId="26" xfId="0" applyFill="1" applyBorder="1"/>
    <xf numFmtId="0" fontId="0" fillId="18" borderId="72" xfId="0" quotePrefix="1" applyFill="1" applyBorder="1" applyAlignment="1">
      <alignment horizontal="center"/>
    </xf>
    <xf numFmtId="4" fontId="0" fillId="18" borderId="44" xfId="0" applyNumberFormat="1" applyFill="1" applyBorder="1"/>
    <xf numFmtId="4" fontId="0" fillId="18" borderId="76" xfId="0" applyNumberFormat="1" applyFill="1" applyBorder="1"/>
    <xf numFmtId="0" fontId="0" fillId="18" borderId="20" xfId="0" applyFill="1" applyBorder="1" applyAlignment="1">
      <alignment wrapText="1"/>
    </xf>
    <xf numFmtId="0" fontId="0" fillId="0" borderId="37" xfId="0" applyBorder="1" applyAlignment="1">
      <alignment horizontal="center" wrapText="1"/>
    </xf>
    <xf numFmtId="0" fontId="0" fillId="18" borderId="1" xfId="0" applyFill="1" applyBorder="1" applyAlignment="1">
      <alignment horizontal="center" wrapText="1"/>
    </xf>
    <xf numFmtId="0" fontId="0" fillId="18" borderId="23" xfId="0" applyFill="1" applyBorder="1" applyAlignment="1">
      <alignment wrapText="1"/>
    </xf>
    <xf numFmtId="0" fontId="0" fillId="18" borderId="56" xfId="0" applyFill="1" applyBorder="1"/>
    <xf numFmtId="0" fontId="0" fillId="0" borderId="22" xfId="0" applyBorder="1" applyAlignment="1">
      <alignment horizontal="left"/>
    </xf>
    <xf numFmtId="0" fontId="0" fillId="0" borderId="36" xfId="0" applyBorder="1" applyAlignment="1">
      <alignment wrapText="1"/>
    </xf>
    <xf numFmtId="0" fontId="0" fillId="0" borderId="38" xfId="0" applyBorder="1" applyAlignment="1">
      <alignment horizontal="left" wrapText="1"/>
    </xf>
    <xf numFmtId="0" fontId="0" fillId="18" borderId="22" xfId="0" applyFill="1" applyBorder="1" applyAlignment="1">
      <alignment horizontal="left" wrapText="1"/>
    </xf>
    <xf numFmtId="0" fontId="0" fillId="18" borderId="8" xfId="0" applyFill="1" applyBorder="1" applyAlignment="1">
      <alignment horizontal="center" wrapText="1"/>
    </xf>
    <xf numFmtId="4" fontId="0" fillId="0" borderId="25" xfId="0" applyNumberFormat="1" applyBorder="1" applyAlignment="1">
      <alignment wrapText="1"/>
    </xf>
    <xf numFmtId="4" fontId="0" fillId="0" borderId="44" xfId="0" applyNumberFormat="1" applyBorder="1" applyAlignment="1">
      <alignment wrapText="1"/>
    </xf>
    <xf numFmtId="4" fontId="0" fillId="0" borderId="76" xfId="0" applyNumberFormat="1" applyBorder="1" applyAlignment="1">
      <alignment wrapText="1"/>
    </xf>
    <xf numFmtId="4" fontId="0" fillId="18" borderId="20" xfId="0" applyNumberFormat="1" applyFill="1" applyBorder="1" applyAlignment="1">
      <alignment wrapText="1"/>
    </xf>
    <xf numFmtId="4" fontId="0" fillId="18" borderId="52" xfId="0" applyNumberFormat="1" applyFill="1" applyBorder="1" applyAlignment="1">
      <alignment wrapText="1"/>
    </xf>
    <xf numFmtId="4" fontId="0" fillId="18" borderId="35" xfId="0" applyNumberFormat="1" applyFill="1" applyBorder="1" applyAlignment="1">
      <alignment wrapText="1"/>
    </xf>
    <xf numFmtId="4" fontId="0" fillId="18" borderId="19" xfId="0" applyNumberFormat="1" applyFill="1" applyBorder="1" applyAlignment="1">
      <alignment wrapText="1"/>
    </xf>
    <xf numFmtId="4" fontId="0" fillId="18" borderId="61" xfId="0" applyNumberFormat="1" applyFill="1" applyBorder="1" applyAlignment="1">
      <alignment wrapText="1"/>
    </xf>
    <xf numFmtId="4" fontId="0" fillId="18" borderId="79" xfId="0" applyNumberFormat="1" applyFill="1" applyBorder="1" applyAlignment="1">
      <alignment wrapText="1"/>
    </xf>
    <xf numFmtId="4" fontId="0" fillId="0" borderId="26" xfId="0" applyNumberFormat="1" applyBorder="1" applyAlignment="1">
      <alignment wrapText="1"/>
    </xf>
    <xf numFmtId="4" fontId="0" fillId="18" borderId="22" xfId="0" applyNumberFormat="1" applyFill="1" applyBorder="1" applyAlignment="1">
      <alignment wrapText="1"/>
    </xf>
    <xf numFmtId="4" fontId="0" fillId="18" borderId="33" xfId="0" applyNumberFormat="1" applyFill="1" applyBorder="1" applyAlignment="1">
      <alignment wrapText="1"/>
    </xf>
    <xf numFmtId="0" fontId="0" fillId="18" borderId="20" xfId="0" applyFill="1" applyBorder="1"/>
    <xf numFmtId="0" fontId="0" fillId="18" borderId="69" xfId="0" applyFill="1" applyBorder="1" applyAlignment="1">
      <alignment horizontal="center" vertical="center"/>
    </xf>
    <xf numFmtId="4" fontId="0" fillId="18" borderId="1" xfId="0" applyNumberFormat="1" applyFill="1" applyBorder="1"/>
    <xf numFmtId="0" fontId="0" fillId="0" borderId="53" xfId="0" applyBorder="1" applyAlignment="1">
      <alignment wrapText="1"/>
    </xf>
    <xf numFmtId="0" fontId="0" fillId="0" borderId="78" xfId="0" applyBorder="1" applyAlignment="1">
      <alignment horizontal="left" wrapText="1"/>
    </xf>
    <xf numFmtId="4" fontId="0" fillId="0" borderId="67" xfId="0" applyNumberFormat="1" applyBorder="1" applyAlignment="1">
      <alignment wrapText="1"/>
    </xf>
    <xf numFmtId="4" fontId="0" fillId="0" borderId="49" xfId="0" applyNumberFormat="1" applyBorder="1" applyAlignment="1">
      <alignment wrapText="1"/>
    </xf>
    <xf numFmtId="4" fontId="0" fillId="0" borderId="2" xfId="0" applyNumberFormat="1" applyBorder="1" applyAlignment="1">
      <alignment wrapText="1"/>
    </xf>
    <xf numFmtId="4" fontId="0" fillId="0" borderId="13" xfId="0" applyNumberFormat="1" applyBorder="1" applyAlignment="1">
      <alignment wrapText="1"/>
    </xf>
    <xf numFmtId="4" fontId="0" fillId="18" borderId="64" xfId="0" applyNumberFormat="1" applyFill="1" applyBorder="1" applyAlignment="1">
      <alignment wrapText="1"/>
    </xf>
    <xf numFmtId="0" fontId="0" fillId="0" borderId="49" xfId="0" applyBorder="1" applyAlignment="1">
      <alignment horizontal="center" wrapText="1"/>
    </xf>
    <xf numFmtId="0" fontId="0" fillId="0" borderId="26" xfId="0" applyBorder="1" applyAlignment="1">
      <alignment horizontal="left" wrapText="1"/>
    </xf>
    <xf numFmtId="4" fontId="0" fillId="0" borderId="5" xfId="0" applyNumberFormat="1" applyBorder="1" applyAlignment="1">
      <alignment wrapText="1"/>
    </xf>
    <xf numFmtId="4" fontId="0" fillId="18" borderId="1" xfId="0" applyNumberFormat="1" applyFill="1" applyBorder="1" applyAlignment="1">
      <alignment wrapText="1"/>
    </xf>
    <xf numFmtId="4" fontId="0" fillId="0" borderId="28" xfId="0" applyNumberFormat="1" applyBorder="1" applyAlignment="1">
      <alignment wrapText="1"/>
    </xf>
    <xf numFmtId="0" fontId="12" fillId="0" borderId="1" xfId="0" applyFont="1" applyBorder="1" applyAlignment="1">
      <alignment horizontal="center" wrapText="1"/>
    </xf>
    <xf numFmtId="9" fontId="0" fillId="24" borderId="20" xfId="8" applyFont="1" applyFill="1" applyBorder="1" applyAlignment="1">
      <alignment horizontal="right"/>
    </xf>
    <xf numFmtId="9" fontId="0" fillId="24" borderId="1" xfId="8" applyFont="1" applyFill="1" applyBorder="1" applyAlignment="1">
      <alignment horizontal="right"/>
    </xf>
    <xf numFmtId="9" fontId="0" fillId="24" borderId="22" xfId="8" applyFont="1" applyFill="1" applyBorder="1" applyAlignment="1">
      <alignment horizontal="right"/>
    </xf>
    <xf numFmtId="9" fontId="0" fillId="24" borderId="25" xfId="8" applyFont="1" applyFill="1" applyBorder="1" applyAlignment="1">
      <alignment horizontal="right"/>
    </xf>
    <xf numFmtId="9" fontId="0" fillId="24" borderId="2" xfId="8" applyFont="1" applyFill="1" applyBorder="1" applyAlignment="1">
      <alignment horizontal="right"/>
    </xf>
    <xf numFmtId="9" fontId="0" fillId="24" borderId="26" xfId="8" applyFont="1" applyFill="1" applyBorder="1" applyAlignment="1">
      <alignment horizontal="right"/>
    </xf>
    <xf numFmtId="4" fontId="0" fillId="0" borderId="4" xfId="0" applyNumberFormat="1" applyBorder="1"/>
    <xf numFmtId="4" fontId="4" fillId="10" borderId="12" xfId="0" applyNumberFormat="1" applyFont="1" applyFill="1" applyBorder="1" applyProtection="1">
      <protection locked="0"/>
    </xf>
    <xf numFmtId="4" fontId="4" fillId="21" borderId="31" xfId="8" applyNumberFormat="1" applyFont="1" applyFill="1" applyBorder="1" applyProtection="1">
      <protection locked="0"/>
    </xf>
    <xf numFmtId="0" fontId="4" fillId="3" borderId="20" xfId="0" applyFont="1" applyFill="1" applyBorder="1" applyProtection="1">
      <protection locked="0"/>
    </xf>
    <xf numFmtId="0" fontId="4" fillId="0" borderId="0" xfId="0" applyFont="1"/>
    <xf numFmtId="0" fontId="4" fillId="7" borderId="0" xfId="0" applyFont="1" applyFill="1"/>
    <xf numFmtId="0" fontId="4" fillId="19" borderId="0" xfId="0" applyFont="1" applyFill="1"/>
    <xf numFmtId="0" fontId="4" fillId="2" borderId="30" xfId="0" applyFont="1" applyFill="1" applyBorder="1"/>
    <xf numFmtId="0" fontId="4" fillId="2" borderId="1" xfId="0" applyFont="1" applyFill="1" applyBorder="1"/>
    <xf numFmtId="0" fontId="4" fillId="2" borderId="52" xfId="0" applyFont="1" applyFill="1" applyBorder="1"/>
    <xf numFmtId="0" fontId="4" fillId="0" borderId="15" xfId="0" quotePrefix="1" applyFont="1" applyBorder="1" applyAlignment="1">
      <alignment vertical="center" wrapText="1"/>
    </xf>
    <xf numFmtId="0" fontId="4" fillId="0" borderId="36" xfId="0" applyFont="1" applyBorder="1"/>
    <xf numFmtId="0" fontId="4" fillId="0" borderId="20" xfId="0" applyFont="1" applyBorder="1"/>
    <xf numFmtId="0" fontId="4" fillId="18" borderId="25" xfId="0" applyFont="1" applyFill="1" applyBorder="1"/>
    <xf numFmtId="0" fontId="4" fillId="9" borderId="20" xfId="0" applyFont="1" applyFill="1" applyBorder="1" applyAlignment="1">
      <alignment wrapText="1"/>
    </xf>
    <xf numFmtId="0" fontId="4" fillId="0" borderId="20" xfId="0" applyFont="1" applyBorder="1" applyAlignment="1">
      <alignment wrapText="1"/>
    </xf>
    <xf numFmtId="0" fontId="4" fillId="0" borderId="22" xfId="0" applyFont="1" applyBorder="1" applyAlignment="1">
      <alignment horizontal="left" wrapText="1"/>
    </xf>
    <xf numFmtId="0" fontId="4" fillId="0" borderId="27" xfId="0" applyFont="1" applyBorder="1" applyAlignment="1">
      <alignment wrapText="1"/>
    </xf>
    <xf numFmtId="0" fontId="4" fillId="18" borderId="20" xfId="0" applyFont="1" applyFill="1" applyBorder="1" applyAlignment="1">
      <alignment wrapText="1"/>
    </xf>
    <xf numFmtId="0" fontId="4" fillId="0" borderId="15" xfId="0" applyFont="1" applyBorder="1" applyAlignment="1">
      <alignment wrapText="1"/>
    </xf>
    <xf numFmtId="3" fontId="0" fillId="21" borderId="57" xfId="0" applyNumberFormat="1" applyFill="1" applyBorder="1" applyProtection="1">
      <protection locked="0"/>
    </xf>
    <xf numFmtId="4" fontId="0" fillId="16" borderId="17" xfId="0" applyNumberFormat="1" applyFill="1" applyBorder="1" applyAlignment="1">
      <alignment horizontal="center" vertical="center" wrapText="1"/>
    </xf>
    <xf numFmtId="4" fontId="0" fillId="16" borderId="57" xfId="0" applyNumberFormat="1" applyFill="1" applyBorder="1" applyAlignment="1">
      <alignment horizontal="center" vertical="center" wrapText="1"/>
    </xf>
    <xf numFmtId="4" fontId="0" fillId="16" borderId="18" xfId="0" applyNumberFormat="1" applyFill="1" applyBorder="1" applyAlignment="1">
      <alignment horizontal="center" vertical="center" wrapText="1"/>
    </xf>
    <xf numFmtId="4" fontId="36" fillId="2" borderId="17" xfId="5" applyNumberFormat="1" applyBorder="1">
      <alignment wrapText="1"/>
    </xf>
    <xf numFmtId="4" fontId="36" fillId="2" borderId="57" xfId="5" applyNumberFormat="1" applyBorder="1">
      <alignment wrapText="1"/>
    </xf>
    <xf numFmtId="4" fontId="36" fillId="2" borderId="18" xfId="5" applyNumberFormat="1" applyBorder="1">
      <alignment wrapText="1"/>
    </xf>
    <xf numFmtId="4" fontId="36" fillId="5" borderId="17" xfId="4" applyNumberFormat="1" applyBorder="1">
      <alignment wrapText="1"/>
    </xf>
    <xf numFmtId="4" fontId="36" fillId="5" borderId="57" xfId="4" applyNumberFormat="1" applyBorder="1">
      <alignment wrapText="1"/>
    </xf>
    <xf numFmtId="4" fontId="36" fillId="5" borderId="18" xfId="4" applyNumberFormat="1" applyBorder="1">
      <alignment wrapText="1"/>
    </xf>
    <xf numFmtId="4" fontId="36" fillId="5" borderId="15" xfId="4" applyNumberFormat="1" applyBorder="1">
      <alignment wrapText="1"/>
    </xf>
    <xf numFmtId="4" fontId="36" fillId="5" borderId="55" xfId="4" applyNumberFormat="1" applyBorder="1">
      <alignment wrapText="1"/>
    </xf>
    <xf numFmtId="4" fontId="36" fillId="5" borderId="58" xfId="4" applyNumberFormat="1" applyBorder="1">
      <alignment wrapText="1"/>
    </xf>
    <xf numFmtId="4" fontId="36" fillId="5" borderId="29" xfId="4" applyNumberFormat="1" applyBorder="1">
      <alignment wrapText="1"/>
    </xf>
    <xf numFmtId="4" fontId="36" fillId="5" borderId="30" xfId="4" applyNumberFormat="1" applyBorder="1">
      <alignment wrapText="1"/>
    </xf>
    <xf numFmtId="4" fontId="36" fillId="5" borderId="40" xfId="4" applyNumberFormat="1" applyBorder="1">
      <alignment wrapText="1"/>
    </xf>
    <xf numFmtId="4" fontId="0" fillId="7" borderId="29" xfId="8" applyNumberFormat="1" applyFont="1" applyFill="1" applyBorder="1" applyAlignment="1">
      <alignment wrapText="1"/>
    </xf>
    <xf numFmtId="4" fontId="0" fillId="7" borderId="30" xfId="8" applyNumberFormat="1" applyFont="1" applyFill="1" applyBorder="1" applyAlignment="1">
      <alignment wrapText="1"/>
    </xf>
    <xf numFmtId="4" fontId="0" fillId="7" borderId="50" xfId="8" applyNumberFormat="1" applyFont="1" applyFill="1" applyBorder="1" applyAlignment="1">
      <alignment wrapText="1"/>
    </xf>
    <xf numFmtId="4" fontId="0" fillId="7" borderId="31" xfId="8" applyNumberFormat="1" applyFont="1" applyFill="1" applyBorder="1" applyAlignment="1">
      <alignment wrapText="1"/>
    </xf>
    <xf numFmtId="4" fontId="0" fillId="9" borderId="19" xfId="0" applyNumberFormat="1" applyFill="1" applyBorder="1" applyAlignment="1">
      <alignment wrapText="1"/>
    </xf>
    <xf numFmtId="4" fontId="0" fillId="9" borderId="12" xfId="0" applyNumberFormat="1" applyFill="1" applyBorder="1" applyAlignment="1">
      <alignment wrapText="1"/>
    </xf>
    <xf numFmtId="4" fontId="0" fillId="9" borderId="61" xfId="0" applyNumberFormat="1" applyFill="1" applyBorder="1" applyAlignment="1">
      <alignment wrapText="1"/>
    </xf>
    <xf numFmtId="0" fontId="3" fillId="2" borderId="2" xfId="0" applyFont="1" applyFill="1" applyBorder="1"/>
    <xf numFmtId="0" fontId="2" fillId="7" borderId="12" xfId="0" applyFont="1" applyFill="1" applyBorder="1"/>
    <xf numFmtId="9" fontId="2" fillId="3" borderId="1" xfId="8" applyFont="1" applyFill="1" applyBorder="1" applyAlignment="1" applyProtection="1">
      <alignment horizontal="center" wrapText="1"/>
      <protection locked="0"/>
    </xf>
    <xf numFmtId="0" fontId="6" fillId="7" borderId="9" xfId="7" applyFill="1" applyBorder="1"/>
    <xf numFmtId="0" fontId="10" fillId="7" borderId="10" xfId="0" applyFont="1" applyFill="1" applyBorder="1" applyAlignment="1">
      <alignment horizontal="left" vertical="top" wrapText="1"/>
    </xf>
    <xf numFmtId="0" fontId="16" fillId="6" borderId="15" xfId="0" applyFont="1" applyFill="1" applyBorder="1" applyAlignment="1">
      <alignment horizontal="center" vertical="center"/>
    </xf>
    <xf numFmtId="0" fontId="16" fillId="6" borderId="16" xfId="0" applyFont="1" applyFill="1" applyBorder="1" applyAlignment="1">
      <alignment horizontal="center" vertical="center"/>
    </xf>
    <xf numFmtId="0" fontId="15" fillId="7" borderId="0" xfId="0" applyFont="1" applyFill="1" applyAlignment="1">
      <alignment horizontal="left" wrapText="1"/>
    </xf>
    <xf numFmtId="3" fontId="5" fillId="7" borderId="21" xfId="0" applyNumberFormat="1" applyFont="1" applyFill="1" applyBorder="1" applyAlignment="1">
      <alignment horizontal="center" vertical="center"/>
    </xf>
    <xf numFmtId="3" fontId="5" fillId="7" borderId="34" xfId="0" applyNumberFormat="1" applyFont="1" applyFill="1" applyBorder="1" applyAlignment="1">
      <alignment horizontal="center" vertical="center"/>
    </xf>
    <xf numFmtId="3" fontId="5" fillId="7" borderId="35" xfId="0" applyNumberFormat="1" applyFont="1" applyFill="1" applyBorder="1" applyAlignment="1">
      <alignment horizontal="center" vertical="center"/>
    </xf>
    <xf numFmtId="0" fontId="16" fillId="6" borderId="3" xfId="0" applyFont="1" applyFill="1" applyBorder="1" applyAlignment="1">
      <alignment horizontal="center" vertical="center"/>
    </xf>
    <xf numFmtId="0" fontId="16" fillId="6" borderId="5" xfId="0" applyFont="1" applyFill="1" applyBorder="1" applyAlignment="1">
      <alignment horizontal="center" vertical="center"/>
    </xf>
    <xf numFmtId="3" fontId="5" fillId="0" borderId="21" xfId="0" applyNumberFormat="1" applyFont="1" applyBorder="1" applyAlignment="1">
      <alignment horizontal="center" vertical="center"/>
    </xf>
    <xf numFmtId="3" fontId="5" fillId="0" borderId="34" xfId="0" applyNumberFormat="1" applyFont="1" applyBorder="1" applyAlignment="1">
      <alignment horizontal="center" vertical="center"/>
    </xf>
    <xf numFmtId="3" fontId="5" fillId="0" borderId="35" xfId="0" applyNumberFormat="1" applyFont="1" applyBorder="1" applyAlignment="1">
      <alignment horizontal="center" vertical="center"/>
    </xf>
    <xf numFmtId="0" fontId="12" fillId="7" borderId="0" xfId="0" applyFont="1" applyFill="1" applyAlignment="1">
      <alignment horizontal="left" vertical="top" wrapText="1"/>
    </xf>
    <xf numFmtId="0" fontId="12" fillId="7" borderId="0" xfId="0" applyFont="1" applyFill="1" applyAlignment="1">
      <alignment horizontal="left" wrapText="1"/>
    </xf>
    <xf numFmtId="14" fontId="12" fillId="7" borderId="0" xfId="0" applyNumberFormat="1" applyFont="1" applyFill="1" applyAlignment="1">
      <alignment horizontal="left" wrapText="1"/>
    </xf>
    <xf numFmtId="0" fontId="12" fillId="0" borderId="0" xfId="0" applyFont="1" applyAlignment="1">
      <alignment horizontal="left" wrapText="1"/>
    </xf>
    <xf numFmtId="0" fontId="5" fillId="0" borderId="29" xfId="0" applyFont="1" applyBorder="1" applyAlignment="1">
      <alignment horizontal="center" vertical="center" wrapText="1"/>
    </xf>
    <xf numFmtId="0" fontId="5" fillId="0" borderId="25" xfId="0" applyFont="1" applyBorder="1" applyAlignment="1">
      <alignment horizontal="center" vertical="center" wrapText="1"/>
    </xf>
    <xf numFmtId="0" fontId="8" fillId="6" borderId="15" xfId="0" applyFont="1" applyFill="1" applyBorder="1" applyAlignment="1">
      <alignment horizontal="center" vertical="center"/>
    </xf>
    <xf numFmtId="0" fontId="8" fillId="6" borderId="16" xfId="0" applyFont="1" applyFill="1" applyBorder="1" applyAlignment="1">
      <alignment horizontal="center" vertical="center"/>
    </xf>
    <xf numFmtId="3" fontId="19" fillId="7" borderId="0" xfId="2" applyFont="1" applyFill="1" applyAlignment="1" applyProtection="1">
      <alignment horizontal="center" vertical="center"/>
    </xf>
    <xf numFmtId="0" fontId="15" fillId="7" borderId="47" xfId="0" applyFont="1" applyFill="1" applyBorder="1" applyAlignment="1">
      <alignment horizontal="left" vertical="center" wrapText="1"/>
    </xf>
    <xf numFmtId="0" fontId="8" fillId="6" borderId="55" xfId="0" applyFont="1" applyFill="1" applyBorder="1" applyAlignment="1">
      <alignment horizontal="center" vertical="center"/>
    </xf>
    <xf numFmtId="0" fontId="0" fillId="8" borderId="15" xfId="0" applyFill="1" applyBorder="1" applyAlignment="1">
      <alignment horizontal="left" vertical="top" wrapText="1"/>
    </xf>
    <xf numFmtId="0" fontId="0" fillId="8" borderId="55" xfId="0" applyFill="1" applyBorder="1" applyAlignment="1">
      <alignment horizontal="left" vertical="top" wrapText="1"/>
    </xf>
    <xf numFmtId="0" fontId="0" fillId="8" borderId="16" xfId="0" applyFill="1" applyBorder="1" applyAlignment="1">
      <alignment horizontal="left" vertical="top" wrapText="1"/>
    </xf>
    <xf numFmtId="0" fontId="10" fillId="8" borderId="3" xfId="0" applyFont="1" applyFill="1" applyBorder="1" applyAlignment="1">
      <alignment horizontal="left" vertical="top" wrapText="1"/>
    </xf>
    <xf numFmtId="0" fontId="10" fillId="8" borderId="4" xfId="0" applyFont="1" applyFill="1" applyBorder="1" applyAlignment="1">
      <alignment horizontal="left" vertical="top" wrapText="1"/>
    </xf>
    <xf numFmtId="0" fontId="10" fillId="8" borderId="5" xfId="0" applyFont="1" applyFill="1" applyBorder="1" applyAlignment="1">
      <alignment horizontal="left" vertical="top" wrapText="1"/>
    </xf>
    <xf numFmtId="4" fontId="0" fillId="7" borderId="0" xfId="0" applyNumberFormat="1" applyFill="1" applyAlignment="1">
      <alignment horizontal="center" wrapText="1"/>
    </xf>
    <xf numFmtId="4" fontId="16" fillId="7" borderId="0" xfId="0" applyNumberFormat="1" applyFont="1" applyFill="1" applyAlignment="1">
      <alignment horizontal="left" vertical="top" wrapText="1"/>
    </xf>
    <xf numFmtId="0" fontId="8" fillId="6" borderId="48" xfId="0" applyFont="1" applyFill="1" applyBorder="1" applyAlignment="1">
      <alignment horizontal="center" vertical="center"/>
    </xf>
    <xf numFmtId="0" fontId="12" fillId="0" borderId="0" xfId="0" applyFont="1" applyAlignment="1">
      <alignment horizontal="left" vertical="center" wrapText="1"/>
    </xf>
    <xf numFmtId="0" fontId="16" fillId="6" borderId="55" xfId="0" applyFont="1" applyFill="1" applyBorder="1" applyAlignment="1">
      <alignment horizontal="center" vertical="center"/>
    </xf>
    <xf numFmtId="0" fontId="12" fillId="7" borderId="0" xfId="0" applyFont="1" applyFill="1" applyAlignment="1">
      <alignment horizontal="left" vertical="center" wrapText="1"/>
    </xf>
    <xf numFmtId="0" fontId="0" fillId="8" borderId="3" xfId="0" applyFill="1" applyBorder="1" applyAlignment="1">
      <alignment horizontal="left" vertical="top" wrapText="1"/>
    </xf>
    <xf numFmtId="0" fontId="0" fillId="8" borderId="4" xfId="0" applyFill="1" applyBorder="1" applyAlignment="1">
      <alignment horizontal="left" vertical="top" wrapText="1"/>
    </xf>
    <xf numFmtId="0" fontId="0" fillId="8" borderId="5" xfId="0" applyFill="1" applyBorder="1" applyAlignment="1">
      <alignment horizontal="left" vertical="top" wrapText="1"/>
    </xf>
    <xf numFmtId="0" fontId="4" fillId="8" borderId="15" xfId="0" applyFont="1" applyFill="1" applyBorder="1" applyAlignment="1">
      <alignment horizontal="left" vertical="top" wrapText="1"/>
    </xf>
    <xf numFmtId="0" fontId="0" fillId="8" borderId="48" xfId="0" applyFill="1" applyBorder="1" applyAlignment="1">
      <alignment horizontal="left" vertical="top" wrapText="1"/>
    </xf>
    <xf numFmtId="0" fontId="8" fillId="6" borderId="3" xfId="0" applyFont="1" applyFill="1" applyBorder="1" applyAlignment="1">
      <alignment horizontal="center" vertical="center"/>
    </xf>
    <xf numFmtId="0" fontId="5" fillId="8" borderId="15" xfId="0" applyFont="1" applyFill="1" applyBorder="1" applyAlignment="1">
      <alignment horizontal="left" vertical="top" wrapText="1"/>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14" fillId="0" borderId="0" xfId="0" applyFont="1" applyAlignment="1">
      <alignment horizontal="left" wrapText="1"/>
    </xf>
    <xf numFmtId="0" fontId="14" fillId="7" borderId="0" xfId="0" applyFont="1" applyFill="1" applyAlignment="1">
      <alignment horizontal="left" wrapText="1"/>
    </xf>
    <xf numFmtId="0" fontId="5" fillId="8" borderId="3" xfId="0" applyFont="1" applyFill="1" applyBorder="1" applyAlignment="1">
      <alignment horizontal="left" vertical="top" wrapText="1"/>
    </xf>
    <xf numFmtId="0" fontId="5" fillId="8" borderId="4" xfId="0" applyFont="1" applyFill="1" applyBorder="1" applyAlignment="1">
      <alignment horizontal="left" vertical="top" wrapText="1"/>
    </xf>
    <xf numFmtId="0" fontId="5" fillId="8" borderId="5" xfId="0" applyFont="1" applyFill="1" applyBorder="1" applyAlignment="1">
      <alignment horizontal="left" vertical="top" wrapText="1"/>
    </xf>
    <xf numFmtId="0" fontId="5" fillId="8" borderId="55" xfId="0" applyFont="1" applyFill="1" applyBorder="1" applyAlignment="1">
      <alignment horizontal="left" vertical="top" wrapText="1"/>
    </xf>
    <xf numFmtId="0" fontId="5" fillId="8" borderId="16" xfId="0" applyFont="1" applyFill="1" applyBorder="1" applyAlignment="1">
      <alignment horizontal="left" vertical="top" wrapText="1"/>
    </xf>
    <xf numFmtId="0" fontId="5" fillId="8" borderId="15" xfId="0" applyFont="1" applyFill="1" applyBorder="1" applyAlignment="1">
      <alignment horizontal="left" vertical="center"/>
    </xf>
    <xf numFmtId="0" fontId="5" fillId="8" borderId="55" xfId="0" applyFont="1" applyFill="1" applyBorder="1" applyAlignment="1">
      <alignment horizontal="left" vertical="center"/>
    </xf>
    <xf numFmtId="0" fontId="5" fillId="8" borderId="16" xfId="0" applyFont="1" applyFill="1" applyBorder="1" applyAlignment="1">
      <alignment horizontal="left" vertical="center"/>
    </xf>
    <xf numFmtId="0" fontId="15" fillId="0" borderId="0" xfId="0" applyFont="1" applyAlignment="1">
      <alignment horizontal="left" vertical="center" wrapText="1"/>
    </xf>
    <xf numFmtId="0" fontId="0" fillId="8" borderId="15" xfId="0" applyFill="1" applyBorder="1" applyAlignment="1">
      <alignment horizontal="center" vertical="top" wrapText="1"/>
    </xf>
    <xf numFmtId="0" fontId="0" fillId="8" borderId="55" xfId="0" applyFill="1" applyBorder="1" applyAlignment="1">
      <alignment horizontal="center" vertical="top" wrapText="1"/>
    </xf>
    <xf numFmtId="0" fontId="0" fillId="8" borderId="16" xfId="0" applyFill="1" applyBorder="1" applyAlignment="1">
      <alignment horizontal="center" vertical="top" wrapText="1"/>
    </xf>
    <xf numFmtId="0" fontId="32" fillId="0" borderId="0" xfId="0" applyFont="1" applyAlignment="1">
      <alignment horizontal="left" wrapText="1"/>
    </xf>
    <xf numFmtId="0" fontId="33" fillId="0" borderId="0" xfId="0" applyFont="1" applyAlignment="1">
      <alignment horizontal="left" wrapText="1"/>
    </xf>
    <xf numFmtId="0" fontId="0" fillId="6" borderId="39" xfId="0" applyFill="1" applyBorder="1" applyAlignment="1">
      <alignment horizontal="left" wrapText="1"/>
    </xf>
    <xf numFmtId="0" fontId="0" fillId="6" borderId="41" xfId="0" applyFill="1" applyBorder="1" applyAlignment="1">
      <alignment horizontal="left" wrapText="1"/>
    </xf>
    <xf numFmtId="0" fontId="0" fillId="6" borderId="42" xfId="0" applyFill="1" applyBorder="1" applyAlignment="1">
      <alignment horizontal="left" wrapText="1"/>
    </xf>
    <xf numFmtId="0" fontId="0" fillId="6" borderId="51" xfId="0" applyFill="1" applyBorder="1" applyAlignment="1">
      <alignment horizontal="left" wrapText="1"/>
    </xf>
    <xf numFmtId="0" fontId="0" fillId="6" borderId="34" xfId="0" applyFill="1" applyBorder="1" applyAlignment="1">
      <alignment horizontal="left" wrapText="1"/>
    </xf>
    <xf numFmtId="0" fontId="0" fillId="6" borderId="35" xfId="0" applyFill="1" applyBorder="1" applyAlignment="1">
      <alignment horizontal="left" wrapText="1"/>
    </xf>
  </cellXfs>
  <cellStyles count="10">
    <cellStyle name="1 toyksv" xfId="1" xr:uid="{00000000-0005-0000-0000-000000000000}"/>
    <cellStyle name="2 toyksv" xfId="2" xr:uid="{00000000-0005-0000-0000-000001000000}"/>
    <cellStyle name="3 toyksv" xfId="3" xr:uid="{00000000-0005-0000-0000-000002000000}"/>
    <cellStyle name="4 toyksv" xfId="4" xr:uid="{00000000-0005-0000-0000-000003000000}"/>
    <cellStyle name="5 toyksv" xfId="5" xr:uid="{00000000-0005-0000-0000-000004000000}"/>
    <cellStyle name="Comma" xfId="6" builtinId="3"/>
    <cellStyle name="Hyperlink" xfId="7" builtinId="8"/>
    <cellStyle name="Normal" xfId="0" builtinId="0"/>
    <cellStyle name="Percent" xfId="8" builtinId="5"/>
    <cellStyle name="Standard 10" xfId="9" xr:uid="{00000000-0005-0000-0000-00000A000000}"/>
  </cellStyles>
  <dxfs count="108">
    <dxf>
      <font>
        <b/>
        <i val="0"/>
        <color theme="0"/>
      </font>
      <fill>
        <patternFill patternType="solid">
          <bgColor theme="0"/>
        </patternFill>
      </fill>
      <border>
        <left/>
        <right/>
        <top/>
        <bottom/>
      </border>
    </dxf>
    <dxf>
      <font>
        <b/>
        <i val="0"/>
        <color theme="0"/>
      </font>
      <fill>
        <patternFill patternType="solid">
          <bgColor theme="0"/>
        </patternFill>
      </fill>
      <border>
        <left style="thin">
          <color auto="1"/>
        </left>
        <right/>
        <top/>
        <bottom/>
      </border>
    </dxf>
    <dxf>
      <font>
        <b/>
        <i val="0"/>
        <color rgb="FFFF0000"/>
      </font>
    </dxf>
    <dxf>
      <font>
        <b/>
        <i val="0"/>
        <color rgb="FF00B050"/>
      </font>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right/>
        <top/>
        <bottom/>
        <vertical/>
        <horizontal/>
      </border>
    </dxf>
    <dxf>
      <font>
        <color theme="0"/>
      </font>
      <fill>
        <patternFill patternType="solid">
          <fgColor theme="0"/>
          <bgColor theme="0"/>
        </patternFill>
      </fill>
      <border>
        <left style="thin">
          <color auto="1"/>
        </left>
        <right/>
        <top/>
        <bottom/>
        <vertical/>
        <horizontal/>
      </border>
    </dxf>
    <dxf>
      <border>
        <left style="thin">
          <color auto="1"/>
        </left>
        <right style="thin">
          <color auto="1"/>
        </right>
        <top style="thin">
          <color auto="1"/>
        </top>
        <bottom style="thin">
          <color auto="1"/>
        </bottom>
        <vertical/>
        <horizontal/>
      </border>
    </dxf>
    <dxf>
      <font>
        <color rgb="FFDE0000"/>
      </font>
      <fill>
        <patternFill patternType="solid">
          <fgColor theme="0"/>
          <bgColor theme="0"/>
        </patternFill>
      </fill>
      <border>
        <left/>
        <right/>
        <top/>
        <bottom/>
        <vertical/>
        <horizontal/>
      </border>
    </dxf>
    <dxf>
      <fill>
        <patternFill patternType="solid">
          <fgColor theme="9" tint="0.39994506668294322"/>
          <bgColor theme="9" tint="0.39994506668294322"/>
        </patternFill>
      </fill>
    </dxf>
    <dxf>
      <font>
        <strike val="0"/>
      </font>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ill>
        <patternFill>
          <bgColor theme="0" tint="-0.24994659260841701"/>
        </patternFill>
      </fill>
    </dxf>
    <dxf>
      <fill>
        <patternFill>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ont>
        <color theme="0"/>
      </font>
      <fill>
        <patternFill patternType="solid">
          <fgColor theme="0"/>
          <bgColor theme="0"/>
        </patternFill>
      </fill>
      <border>
        <left/>
        <right/>
        <top/>
        <bottom/>
        <vertical/>
        <horizontal/>
      </border>
    </dxf>
    <dxf>
      <font>
        <color theme="0"/>
      </font>
      <fill>
        <patternFill patternType="solid">
          <fgColor theme="0"/>
          <bgColor theme="0"/>
        </patternFill>
      </fill>
      <border>
        <left/>
        <right/>
        <top/>
        <bottom/>
        <vertical/>
        <horizontal/>
      </border>
    </dxf>
    <dxf>
      <font>
        <strike val="0"/>
        <u val="none"/>
        <color theme="0"/>
      </font>
      <fill>
        <patternFill patternType="solid">
          <fgColor theme="0"/>
          <bgColor theme="0"/>
        </patternFill>
      </fill>
      <border>
        <left style="thin">
          <color auto="1"/>
        </left>
        <right/>
        <top/>
        <bottom/>
      </border>
    </dxf>
    <dxf>
      <font>
        <strike val="0"/>
        <u val="none"/>
        <color theme="0"/>
      </font>
      <fill>
        <patternFill patternType="solid">
          <fgColor theme="0"/>
          <bgColor theme="0"/>
        </patternFill>
      </fill>
      <border>
        <left style="thin">
          <color auto="1"/>
        </left>
        <right/>
        <top/>
        <bottom/>
      </border>
    </dxf>
    <dxf>
      <fill>
        <patternFill>
          <fgColor theme="0" tint="-0.24994659260841701"/>
          <bgColor theme="0" tint="-0.24994659260841701"/>
        </patternFill>
      </fill>
    </dxf>
    <dxf>
      <fill>
        <patternFill>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ont>
        <strike val="0"/>
      </font>
      <fill>
        <patternFill patternType="solid">
          <fgColor theme="0" tint="-0.24994659260841701"/>
          <bgColor theme="0" tint="-0.24994659260841701"/>
        </patternFill>
      </fill>
    </dxf>
    <dxf>
      <fill>
        <patternFill>
          <fgColor theme="0" tint="-0.24994659260841701"/>
          <bgColor theme="0" tint="-0.24994659260841701"/>
        </patternFill>
      </fill>
    </dxf>
    <dxf>
      <font>
        <strike val="0"/>
      </font>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ill>
        <patternFill patternType="solid">
          <fgColor theme="0" tint="-0.24994659260841701"/>
          <bgColor theme="0" tint="-0.24994659260841701"/>
        </patternFill>
      </fill>
    </dxf>
    <dxf>
      <font>
        <color theme="0"/>
      </font>
      <fill>
        <patternFill patternType="solid">
          <fgColor theme="0"/>
          <bgColor theme="0"/>
        </patternFill>
      </fill>
      <border>
        <left style="thin">
          <color auto="1"/>
        </left>
        <right/>
        <top/>
        <bottom/>
        <vertical/>
        <horizontal/>
      </border>
    </dxf>
    <dxf>
      <fill>
        <patternFill patternType="solid">
          <fgColor theme="9" tint="0.39994506668294322"/>
          <bgColor theme="9" tint="0.39994506668294322"/>
        </patternFill>
      </fill>
    </dxf>
    <dxf>
      <fill>
        <patternFill patternType="solid">
          <fgColor theme="9" tint="0.39994506668294322"/>
          <bgColor theme="9" tint="0.39994506668294322"/>
        </patternFill>
      </fill>
    </dxf>
    <dxf>
      <fill>
        <patternFill>
          <bgColor theme="2"/>
        </patternFill>
      </fill>
    </dxf>
    <dxf>
      <font>
        <color theme="0"/>
      </font>
      <fill>
        <patternFill patternType="solid">
          <fgColor theme="0"/>
          <bgColor theme="0"/>
        </patternFill>
      </fill>
      <border>
        <left/>
        <right/>
        <top/>
        <bottom/>
        <vertical/>
        <horizontal/>
      </border>
    </dxf>
    <dxf>
      <font>
        <color theme="0"/>
      </font>
      <fill>
        <patternFill patternType="solid">
          <fgColor theme="0"/>
          <bgColor theme="0"/>
        </patternFill>
      </fill>
      <border>
        <left style="thin">
          <color auto="1"/>
        </left>
        <right/>
        <top/>
        <bottom/>
        <vertical/>
        <horizontal/>
      </border>
    </dxf>
    <dxf>
      <font>
        <color theme="0"/>
      </font>
      <fill>
        <patternFill patternType="solid">
          <fgColor theme="0"/>
          <bgColor theme="0"/>
        </patternFill>
      </fill>
      <border>
        <left style="thin">
          <color auto="1"/>
        </left>
        <right/>
        <top/>
        <bottom/>
        <vertical/>
        <horizontal/>
      </border>
    </dxf>
    <dxf>
      <border>
        <left style="thin">
          <color indexed="2"/>
        </left>
        <right style="thin">
          <color indexed="2"/>
        </right>
        <top style="thin">
          <color indexed="2"/>
        </top>
        <bottom style="thin">
          <color indexed="2"/>
        </bottom>
        <vertical/>
        <horizontal/>
      </border>
    </dxf>
    <dxf>
      <fill>
        <patternFill patternType="solid">
          <fgColor rgb="FFF0826C"/>
          <bgColor rgb="FFF0826C"/>
        </patternFill>
      </fill>
    </dxf>
    <dxf>
      <fill>
        <patternFill patternType="solid">
          <fgColor rgb="FFF0826C"/>
          <bgColor rgb="FFF0826C"/>
        </patternFill>
      </fill>
    </dxf>
    <dxf>
      <font>
        <b/>
        <i val="0"/>
      </font>
      <fill>
        <patternFill patternType="solid">
          <fgColor theme="8" tint="0.59996337778862885"/>
          <bgColor theme="8" tint="0.59996337778862885"/>
        </patternFill>
      </fill>
      <border>
        <left style="thin">
          <color auto="1"/>
        </left>
        <right style="thin">
          <color auto="1"/>
        </right>
        <top style="thin">
          <color auto="1"/>
        </top>
        <bottom style="thin">
          <color auto="1"/>
        </bottom>
        <vertical/>
        <horizontal/>
      </border>
    </dxf>
    <dxf>
      <font>
        <color rgb="FF00B050"/>
      </font>
    </dxf>
    <dxf>
      <font>
        <color indexed="2"/>
      </font>
    </dxf>
    <dxf>
      <font>
        <color theme="6" tint="-0.24994659260841701"/>
      </font>
    </dxf>
    <dxf>
      <font>
        <color rgb="FF00B050"/>
      </font>
    </dxf>
    <dxf>
      <font>
        <color indexed="2"/>
      </font>
    </dxf>
    <dxf>
      <font>
        <b/>
        <i val="0"/>
        <color indexed="2"/>
      </font>
    </dxf>
    <dxf>
      <font>
        <b/>
        <i val="0"/>
        <color rgb="FF00B050"/>
      </font>
    </dxf>
    <dxf>
      <font>
        <b/>
        <i val="0"/>
        <color rgb="FF00B050"/>
      </font>
      <border>
        <vertical/>
        <horizontal/>
      </border>
    </dxf>
    <dxf>
      <font>
        <b/>
        <i val="0"/>
        <color indexed="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a:solidFill>
                  <a:schemeClr val="tx1">
                    <a:lumMod val="65000"/>
                    <a:lumOff val="35000"/>
                  </a:schemeClr>
                </a:solidFill>
                <a:latin typeface="+mn-lt"/>
                <a:ea typeface="+mn-ea"/>
                <a:cs typeface="+mn-cs"/>
              </a:defRPr>
            </a:pPr>
            <a:r>
              <a:rPr lang="en-US"/>
              <a:t>Zu</a:t>
            </a:r>
            <a:r>
              <a:rPr lang="en-US" baseline="0"/>
              <a:t> erwartende </a:t>
            </a:r>
            <a:r>
              <a:rPr lang="en-US"/>
              <a:t>Auszahlung und maximale Fördersumme </a:t>
            </a:r>
          </a:p>
        </c:rich>
      </c:tx>
      <c:overlay val="0"/>
      <c:spPr>
        <a:prstGeom prst="rect">
          <a:avLst/>
        </a:prstGeom>
        <a:noFill/>
        <a:ln>
          <a:noFill/>
        </a:ln>
        <a:effectLst/>
      </c:spPr>
    </c:title>
    <c:autoTitleDeleted val="0"/>
    <c:plotArea>
      <c:layout>
        <c:manualLayout>
          <c:layoutTarget val="inner"/>
          <c:xMode val="edge"/>
          <c:yMode val="edge"/>
          <c:x val="0.11133"/>
          <c:y val="0.10820100000000001"/>
          <c:w val="0.87473299999999998"/>
          <c:h val="0.76656000000000002"/>
        </c:manualLayout>
      </c:layout>
      <c:barChart>
        <c:barDir val="col"/>
        <c:grouping val="clustered"/>
        <c:varyColors val="0"/>
        <c:ser>
          <c:idx val="0"/>
          <c:order val="0"/>
          <c:tx>
            <c:strRef>
              <c:f>'1) Gesamtübersicht'!$B$45</c:f>
              <c:strCache>
                <c:ptCount val="1"/>
                <c:pt idx="0">
                  <c:v>Maximale jährliche Fördersumme</c:v>
                </c:pt>
              </c:strCache>
            </c:strRef>
          </c:tx>
          <c:spPr>
            <a:prstGeom prst="rect">
              <a:avLst/>
            </a:prstGeom>
            <a:solidFill>
              <a:schemeClr val="bg2">
                <a:lumMod val="75000"/>
              </a:schemeClr>
            </a:solidFill>
            <a:ln>
              <a:noFill/>
            </a:ln>
            <a:effectLst/>
          </c:spPr>
          <c:invertIfNegative val="0"/>
          <c:cat>
            <c:strRef>
              <c:f>'1) Gesamtübersicht'!$E$44:$T$44</c:f>
              <c:strCach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strCache>
            </c:strRef>
          </c:cat>
          <c:val>
            <c:numRef>
              <c:f>'1) Gesamtübersicht'!$E$45:$T$45</c:f>
              <c:numCache>
                <c:formatCode>#,##0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0-9337-4EDA-ABF8-5197AF78B5C0}"/>
            </c:ext>
          </c:extLst>
        </c:ser>
        <c:ser>
          <c:idx val="1"/>
          <c:order val="1"/>
          <c:tx>
            <c:strRef>
              <c:f>'1) Gesamtübersicht'!$B$48</c:f>
              <c:strCache>
                <c:ptCount val="1"/>
                <c:pt idx="0">
                  <c:v>Zu erwartende Auszahlung</c:v>
                </c:pt>
              </c:strCache>
            </c:strRef>
          </c:tx>
          <c:spPr>
            <a:prstGeom prst="rect">
              <a:avLst/>
            </a:prstGeom>
            <a:solidFill>
              <a:schemeClr val="accent2">
                <a:lumMod val="75000"/>
              </a:schemeClr>
            </a:solidFill>
            <a:ln>
              <a:noFill/>
            </a:ln>
            <a:effectLst/>
          </c:spPr>
          <c:invertIfNegative val="0"/>
          <c:cat>
            <c:strRef>
              <c:f>'1) Gesamtübersicht'!$E$44:$T$44</c:f>
              <c:strCach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strCache>
            </c:strRef>
          </c:cat>
          <c:val>
            <c:numRef>
              <c:f>'1) Gesamtübersicht'!$E$48:$T$48</c:f>
              <c:numCache>
                <c:formatCode>#,##0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1-9337-4EDA-ABF8-5197AF78B5C0}"/>
            </c:ext>
          </c:extLst>
        </c:ser>
        <c:dLbls>
          <c:showLegendKey val="0"/>
          <c:showVal val="0"/>
          <c:showCatName val="0"/>
          <c:showSerName val="0"/>
          <c:showPercent val="0"/>
          <c:showBubbleSize val="0"/>
        </c:dLbls>
        <c:gapWidth val="150"/>
        <c:axId val="668825976"/>
        <c:axId val="668820728"/>
      </c:barChart>
      <c:catAx>
        <c:axId val="668825976"/>
        <c:scaling>
          <c:orientation val="minMax"/>
        </c:scaling>
        <c:delete val="0"/>
        <c:axPos val="b"/>
        <c:numFmt formatCode="General" sourceLinked="1"/>
        <c:majorTickMark val="none"/>
        <c:minorTickMark val="none"/>
        <c:tickLblPos val="low"/>
        <c:spPr>
          <a:prstGeom prst="rect">
            <a:avLst/>
          </a:prstGeom>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a:solidFill>
                  <a:schemeClr val="tx1">
                    <a:lumMod val="65000"/>
                    <a:lumOff val="35000"/>
                  </a:schemeClr>
                </a:solidFill>
                <a:latin typeface="+mn-lt"/>
                <a:ea typeface="+mn-ea"/>
                <a:cs typeface="+mn-cs"/>
              </a:defRPr>
            </a:pPr>
            <a:endParaRPr lang="fr-FR"/>
          </a:p>
        </c:txPr>
        <c:crossAx val="668820728"/>
        <c:crosses val="autoZero"/>
        <c:auto val="1"/>
        <c:lblAlgn val="ctr"/>
        <c:lblOffset val="100"/>
        <c:noMultiLvlLbl val="0"/>
      </c:catAx>
      <c:valAx>
        <c:axId val="668820728"/>
        <c:scaling>
          <c:orientation val="minMax"/>
        </c:scaling>
        <c:delete val="0"/>
        <c:axPos val="l"/>
        <c:majorGridlines>
          <c:spPr>
            <a:prstGeom prst="rect">
              <a:avLst/>
            </a:prstGeom>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a:solidFill>
                      <a:schemeClr val="tx1">
                        <a:lumMod val="65000"/>
                        <a:lumOff val="35000"/>
                      </a:schemeClr>
                    </a:solidFill>
                    <a:latin typeface="+mn-lt"/>
                    <a:ea typeface="+mn-ea"/>
                    <a:cs typeface="+mn-cs"/>
                  </a:defRPr>
                </a:pPr>
                <a:r>
                  <a:rPr lang="de-DE" sz="1100"/>
                  <a:t>Zahlungsströme [Tsd. EUR/Jahr]</a:t>
                </a:r>
              </a:p>
            </c:rich>
          </c:tx>
          <c:overlay val="0"/>
          <c:spPr>
            <a:prstGeom prst="rect">
              <a:avLst/>
            </a:prstGeom>
            <a:noFill/>
            <a:ln>
              <a:noFill/>
            </a:ln>
            <a:effectLst/>
          </c:spPr>
        </c:title>
        <c:numFmt formatCode="#,##0" sourceLinked="0"/>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1050" b="0" i="0" u="none" strike="noStrike">
                <a:solidFill>
                  <a:schemeClr val="tx1">
                    <a:lumMod val="65000"/>
                    <a:lumOff val="35000"/>
                  </a:schemeClr>
                </a:solidFill>
                <a:latin typeface="+mn-lt"/>
                <a:ea typeface="+mn-ea"/>
                <a:cs typeface="+mn-cs"/>
              </a:defRPr>
            </a:pPr>
            <a:endParaRPr lang="fr-FR"/>
          </a:p>
        </c:txPr>
        <c:crossAx val="668825976"/>
        <c:crosses val="autoZero"/>
        <c:crossBetween val="between"/>
        <c:dispUnits>
          <c:builtInUnit val="thousands"/>
        </c:dispUnits>
      </c:valAx>
    </c:plotArea>
    <c:legend>
      <c:legendPos val="b"/>
      <c:layout>
        <c:manualLayout>
          <c:xMode val="edge"/>
          <c:yMode val="edge"/>
          <c:x val="7.5667999999999999E-2"/>
          <c:y val="0.92515899999999995"/>
          <c:w val="0.89556100000000005"/>
          <c:h val="6.4544000000000004E-2"/>
        </c:manualLayout>
      </c:layout>
      <c:overlay val="0"/>
      <c:spPr>
        <a:prstGeom prst="rect">
          <a:avLst/>
        </a:prstGeom>
        <a:noFill/>
        <a:ln>
          <a:noFill/>
        </a:ln>
        <a:effectLst/>
      </c:spPr>
      <c:txPr>
        <a:bodyPr rot="0" spcFirstLastPara="1" vertOverflow="ellipsis" vert="horz" wrap="square" anchor="ctr" anchorCtr="1"/>
        <a:lstStyle/>
        <a:p>
          <a:pPr>
            <a:defRPr sz="1050" b="0" i="0" u="none" strike="noStrike">
              <a:solidFill>
                <a:schemeClr val="tx1">
                  <a:lumMod val="65000"/>
                  <a:lumOff val="35000"/>
                </a:schemeClr>
              </a:solidFill>
              <a:latin typeface="+mn-lt"/>
              <a:ea typeface="+mn-ea"/>
              <a:cs typeface="+mn-cs"/>
            </a:defRPr>
          </a:pPr>
          <a:endParaRPr lang="fr-FR"/>
        </a:p>
      </c:txPr>
    </c:legend>
    <c:plotVisOnly val="0"/>
    <c:dispBlanksAs val="gap"/>
    <c:showDLblsOverMax val="0"/>
  </c:chart>
  <c:spPr>
    <a:xfrm>
      <a:off x="0" y="0"/>
      <a:ext cx="0" cy="0"/>
    </a:xfrm>
    <a:prstGeom prst="rect">
      <a:avLst/>
    </a:prstGeom>
    <a:ln>
      <a:noFill/>
    </a:ln>
  </c:spPr>
  <c:txPr>
    <a:bodyPr/>
    <a:lstStyle/>
    <a:p>
      <a:pPr>
        <a:defRPr/>
      </a:pPr>
      <a:endParaRPr lang="fr-FR"/>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r>
              <a:rPr lang="en-US"/>
              <a:t>Zu</a:t>
            </a:r>
            <a:r>
              <a:rPr lang="en-US" baseline="0"/>
              <a:t> erwartende </a:t>
            </a:r>
            <a:r>
              <a:rPr lang="en-US"/>
              <a:t>Auszahlung und Basis-Vertragspreis (ohne Abzug anderweitiger Förderung &amp; Beschränkung durch maximale jährliche Fördersumme) </a:t>
            </a:r>
          </a:p>
        </c:rich>
      </c:tx>
      <c:overlay val="0"/>
      <c:spPr>
        <a:prstGeom prst="rect">
          <a:avLst/>
        </a:prstGeom>
        <a:noFill/>
        <a:ln>
          <a:noFill/>
        </a:ln>
        <a:effectLst/>
      </c:spPr>
      <c:txPr>
        <a:bodyPr rot="0" spcFirstLastPara="1" vertOverflow="ellipsis" vert="horz" wrap="square" anchor="ctr" anchorCtr="1"/>
        <a:lstStyle/>
        <a:p>
          <a:pPr>
            <a:defRPr sz="1400" b="0" i="0" u="none" strike="noStrike" spc="0" baseline="0">
              <a:solidFill>
                <a:schemeClr val="tx1">
                  <a:lumMod val="65000"/>
                  <a:lumOff val="35000"/>
                </a:schemeClr>
              </a:solidFill>
              <a:latin typeface="+mn-lt"/>
              <a:ea typeface="+mn-ea"/>
              <a:cs typeface="+mn-cs"/>
            </a:defRPr>
          </a:pPr>
          <a:endParaRPr lang="fr-FR"/>
        </a:p>
      </c:txPr>
    </c:title>
    <c:autoTitleDeleted val="0"/>
    <c:plotArea>
      <c:layout/>
      <c:areaChart>
        <c:grouping val="stacked"/>
        <c:varyColors val="0"/>
        <c:ser>
          <c:idx val="0"/>
          <c:order val="0"/>
          <c:tx>
            <c:strRef>
              <c:f>'1) Gesamtübersicht'!$B$86</c:f>
              <c:strCache>
                <c:ptCount val="1"/>
                <c:pt idx="0">
                  <c:v>Min A-B</c:v>
                </c:pt>
              </c:strCache>
            </c:strRef>
          </c:tx>
          <c:spPr>
            <a:no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[0]!ChartAB</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0-7DEF-4DC4-8A11-3BC7D8B0C5B0}"/>
            </c:ext>
          </c:extLst>
        </c:ser>
        <c:ser>
          <c:idx val="1"/>
          <c:order val="1"/>
          <c:tx>
            <c:strRef>
              <c:f>'1) Gesamtübersicht'!$B$87</c:f>
              <c:strCache>
                <c:ptCount val="1"/>
                <c:pt idx="0">
                  <c:v>Auszahlung</c:v>
                </c:pt>
              </c:strCache>
            </c:strRef>
          </c:tx>
          <c:spPr>
            <a:solidFill>
              <a:schemeClr val="accent6">
                <a:lumMod val="40000"/>
                <a:lumOff val="60000"/>
              </a:schemeClr>
            </a:solid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[0]!ChartAuszahlung</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1-7DEF-4DC4-8A11-3BC7D8B0C5B0}"/>
            </c:ext>
          </c:extLst>
        </c:ser>
        <c:ser>
          <c:idx val="2"/>
          <c:order val="2"/>
          <c:tx>
            <c:strRef>
              <c:f>'1) Gesamtübersicht'!$B$88</c:f>
              <c:strCache>
                <c:ptCount val="1"/>
                <c:pt idx="0">
                  <c:v>Überschusszahlung</c:v>
                </c:pt>
              </c:strCache>
            </c:strRef>
          </c:tx>
          <c:spPr>
            <a:solidFill>
              <a:schemeClr val="accent1">
                <a:lumMod val="40000"/>
                <a:lumOff val="60000"/>
              </a:schemeClr>
            </a:solidFill>
            <a:ln w="25400">
              <a:noFill/>
            </a:ln>
            <a:effectLst/>
          </c:spPr>
          <c:cat>
            <c:numRef>
              <c:f>[0]!ChartYears</c:f>
              <c:numCache>
                <c:formatCode>0</c:formatCode>
                <c:ptCount val="15"/>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numCache>
            </c:numRef>
          </c:cat>
          <c:val>
            <c:numRef>
              <c:f>[0]!ChartÜber</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2-7DEF-4DC4-8A11-3BC7D8B0C5B0}"/>
            </c:ext>
          </c:extLst>
        </c:ser>
        <c:dLbls>
          <c:showLegendKey val="0"/>
          <c:showVal val="0"/>
          <c:showCatName val="0"/>
          <c:showSerName val="0"/>
          <c:showPercent val="0"/>
          <c:showBubbleSize val="0"/>
        </c:dLbls>
        <c:axId val="313737871"/>
        <c:axId val="1503634896"/>
      </c:areaChart>
      <c:lineChart>
        <c:grouping val="standard"/>
        <c:varyColors val="0"/>
        <c:ser>
          <c:idx val="3"/>
          <c:order val="3"/>
          <c:tx>
            <c:strRef>
              <c:f>'1) Gesamtübersicht'!$B$89</c:f>
              <c:strCache>
                <c:ptCount val="1"/>
                <c:pt idx="0">
                  <c:v>Basis-Vertragspreis </c:v>
                </c:pt>
              </c:strCache>
            </c:strRef>
          </c:tx>
          <c:spPr bwMode="auto">
            <a:ln w="28575" cap="rnd">
              <a:solidFill>
                <a:srgbClr val="C00000"/>
              </a:solidFill>
              <a:prstDash val="dash"/>
              <a:round/>
            </a:ln>
            <a:effectLst/>
          </c:spPr>
          <c:marker>
            <c:symbol val="none"/>
          </c:marker>
          <c:cat>
            <c:numRef>
              <c:f>'1) Gesamtübersicht'!$E$85:$T$85</c:f>
              <c:numCache>
                <c:formatCode>0</c:formatCode>
                <c:ptCount val="16"/>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numCache>
            </c:numRef>
          </c:cat>
          <c:val>
            <c:numRef>
              <c:f>[0]!ChartBV</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3-7DEF-4DC4-8A11-3BC7D8B0C5B0}"/>
            </c:ext>
          </c:extLst>
        </c:ser>
        <c:ser>
          <c:idx val="4"/>
          <c:order val="4"/>
          <c:tx>
            <c:strRef>
              <c:f>'1) Gesamtübersicht'!$B$90</c:f>
              <c:strCache>
                <c:ptCount val="1"/>
                <c:pt idx="0">
                  <c:v>Dynamisierter Vertragspreis</c:v>
                </c:pt>
              </c:strCache>
            </c:strRef>
          </c:tx>
          <c:spPr bwMode="auto">
            <a:ln w="28575" cap="rnd">
              <a:solidFill>
                <a:srgbClr val="7030A0"/>
              </a:solidFill>
              <a:round/>
            </a:ln>
            <a:effectLst/>
          </c:spPr>
          <c:marker>
            <c:symbol val="none"/>
          </c:marker>
          <c:cat>
            <c:numRef>
              <c:f>'1) Gesamtübersicht'!$E$85:$T$85</c:f>
              <c:numCache>
                <c:formatCode>0</c:formatCode>
                <c:ptCount val="16"/>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numCache>
            </c:numRef>
          </c:cat>
          <c:val>
            <c:numRef>
              <c:f>[0]!ChartDV</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4-7DEF-4DC4-8A11-3BC7D8B0C5B0}"/>
            </c:ext>
          </c:extLst>
        </c:ser>
        <c:ser>
          <c:idx val="5"/>
          <c:order val="5"/>
          <c:tx>
            <c:strRef>
              <c:f>'1) Gesamtübersicht'!$B$91</c:f>
              <c:strCache>
                <c:ptCount val="1"/>
                <c:pt idx="0">
                  <c:v>Effektiver CO2-Preis</c:v>
                </c:pt>
              </c:strCache>
            </c:strRef>
          </c:tx>
          <c:spPr bwMode="auto">
            <a:ln w="28575" cap="rnd">
              <a:solidFill>
                <a:schemeClr val="accent4"/>
              </a:solidFill>
              <a:round/>
            </a:ln>
            <a:effectLst/>
          </c:spPr>
          <c:marker>
            <c:symbol val="none"/>
          </c:marker>
          <c:cat>
            <c:numRef>
              <c:f>'1) Gesamtübersicht'!$E$85:$T$85</c:f>
              <c:numCache>
                <c:formatCode>0</c:formatCode>
                <c:ptCount val="16"/>
                <c:pt idx="0">
                  <c:v>1900</c:v>
                </c:pt>
                <c:pt idx="1">
                  <c:v>1901</c:v>
                </c:pt>
                <c:pt idx="2">
                  <c:v>1902</c:v>
                </c:pt>
                <c:pt idx="3">
                  <c:v>1903</c:v>
                </c:pt>
                <c:pt idx="4">
                  <c:v>1904</c:v>
                </c:pt>
                <c:pt idx="5">
                  <c:v>1905</c:v>
                </c:pt>
                <c:pt idx="6">
                  <c:v>1906</c:v>
                </c:pt>
                <c:pt idx="7">
                  <c:v>1907</c:v>
                </c:pt>
                <c:pt idx="8">
                  <c:v>1908</c:v>
                </c:pt>
                <c:pt idx="9">
                  <c:v>1909</c:v>
                </c:pt>
                <c:pt idx="10">
                  <c:v>1910</c:v>
                </c:pt>
                <c:pt idx="11">
                  <c:v>1911</c:v>
                </c:pt>
                <c:pt idx="12">
                  <c:v>1912</c:v>
                </c:pt>
                <c:pt idx="13">
                  <c:v>1913</c:v>
                </c:pt>
                <c:pt idx="14">
                  <c:v>1914</c:v>
                </c:pt>
                <c:pt idx="15">
                  <c:v>1915</c:v>
                </c:pt>
              </c:numCache>
            </c:numRef>
          </c:cat>
          <c:val>
            <c:numRef>
              <c:f>[0]!ChartEff</c:f>
              <c:numCache>
                <c:formatCode>#,##0.00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5-7DEF-4DC4-8A11-3BC7D8B0C5B0}"/>
            </c:ext>
          </c:extLst>
        </c:ser>
        <c:dLbls>
          <c:showLegendKey val="0"/>
          <c:showVal val="0"/>
          <c:showCatName val="0"/>
          <c:showSerName val="0"/>
          <c:showPercent val="0"/>
          <c:showBubbleSize val="0"/>
        </c:dLbls>
        <c:marker val="1"/>
        <c:smooth val="0"/>
        <c:axId val="313737871"/>
        <c:axId val="1503634896"/>
      </c:lineChart>
      <c:catAx>
        <c:axId val="313737871"/>
        <c:scaling>
          <c:orientation val="minMax"/>
        </c:scaling>
        <c:delete val="0"/>
        <c:axPos val="b"/>
        <c:numFmt formatCode="0" sourceLinked="1"/>
        <c:majorTickMark val="none"/>
        <c:minorTickMark val="none"/>
        <c:tickLblPos val="low"/>
        <c:spPr bwMode="auto">
          <a:prstGeom prst="rect">
            <a:avLst/>
          </a:prstGeom>
          <a:noFill/>
          <a:ln w="9525" cap="flat" cmpd="sng" algn="ctr">
            <a:solidFill>
              <a:schemeClr val="tx1">
                <a:lumMod val="50000"/>
                <a:lumOff val="50000"/>
              </a:schemeClr>
            </a:solidFill>
            <a:round/>
          </a:ln>
          <a:effectLst/>
        </c:spPr>
        <c:txPr>
          <a:bodyPr rot="-600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fr-FR"/>
          </a:p>
        </c:txPr>
        <c:crossAx val="1503634896"/>
        <c:crosses val="autoZero"/>
        <c:auto val="1"/>
        <c:lblAlgn val="ctr"/>
        <c:lblOffset val="100"/>
        <c:noMultiLvlLbl val="0"/>
      </c:catAx>
      <c:valAx>
        <c:axId val="1503634896"/>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r>
                  <a:rPr lang="de-DE" sz="1050" b="0" i="0"/>
                  <a:t>CO2-Preis [EUR/t CO2]</a:t>
                </a:r>
                <a:endParaRPr lang="fr-FR" sz="1050"/>
              </a:p>
            </c:rich>
          </c:tx>
          <c:overlay val="0"/>
          <c:spPr>
            <a:prstGeom prst="rect">
              <a:avLst/>
            </a:prstGeom>
            <a:noFill/>
            <a:ln>
              <a:noFill/>
            </a:ln>
            <a:effectLst/>
          </c:spPr>
          <c:txPr>
            <a:bodyPr rot="-54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fr-FR"/>
            </a:p>
          </c:txPr>
        </c:title>
        <c:numFmt formatCode="#,##0" sourceLinked="0"/>
        <c:majorTickMark val="none"/>
        <c:minorTickMark val="none"/>
        <c:tickLblPos val="nextTo"/>
        <c:spPr>
          <a:prstGeom prst="rect">
            <a:avLst/>
          </a:prstGeom>
          <a:noFill/>
          <a:ln>
            <a:noFill/>
          </a:ln>
          <a:effectLst/>
        </c:spPr>
        <c:txPr>
          <a:bodyPr rot="-6000000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fr-FR"/>
          </a:p>
        </c:txPr>
        <c:crossAx val="313737871"/>
        <c:crosses val="autoZero"/>
        <c:crossBetween val="between"/>
      </c:valAx>
      <c:spPr>
        <a:prstGeom prst="rect">
          <a:avLst/>
        </a:prstGeom>
        <a:noFill/>
        <a:ln>
          <a:noFill/>
        </a:ln>
        <a:effectLst/>
      </c:spPr>
    </c:plotArea>
    <c:legend>
      <c:legendPos val="b"/>
      <c:legendEntry>
        <c:idx val="0"/>
        <c:delete val="1"/>
      </c:legendEntry>
      <c:overlay val="0"/>
      <c:spPr>
        <a:prstGeom prst="rect">
          <a:avLst/>
        </a:prstGeom>
        <a:noFill/>
        <a:ln>
          <a:noFill/>
        </a:ln>
        <a:effectLst/>
      </c:spPr>
      <c:txPr>
        <a:bodyPr rot="0" spcFirstLastPara="1" vertOverflow="ellipsis" vert="horz" wrap="square" anchor="ctr" anchorCtr="1"/>
        <a:lstStyle/>
        <a:p>
          <a:pPr>
            <a:defRPr sz="1050" b="0" i="0" u="none" strike="noStrike" baseline="0">
              <a:solidFill>
                <a:schemeClr val="tx1">
                  <a:lumMod val="65000"/>
                  <a:lumOff val="35000"/>
                </a:schemeClr>
              </a:solidFill>
              <a:latin typeface="+mn-lt"/>
              <a:ea typeface="+mn-ea"/>
              <a:cs typeface="+mn-cs"/>
            </a:defRPr>
          </a:pPr>
          <a:endParaRPr lang="fr-FR"/>
        </a:p>
      </c:txPr>
    </c:legend>
    <c:plotVisOnly val="0"/>
    <c:dispBlanksAs val="gap"/>
    <c:showDLblsOverMax val="0"/>
  </c:chart>
  <c:spPr bwMode="auto">
    <a:xfrm>
      <a:off x="0" y="0"/>
      <a:ext cx="0" cy="0"/>
    </a:xfrm>
    <a:prstGeom prst="rect">
      <a:avLst/>
    </a:prstGeom>
    <a:solidFill>
      <a:schemeClr val="bg1"/>
    </a:solidFill>
    <a:ln w="6350" cap="flat" cmpd="sng" algn="ctr">
      <a:no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spPr bwMode="auto">
      <a:prstGeom prst="rect">
        <a:avLst/>
      </a:prstGeom>
      <a:ln w="9525" cap="flat" cmpd="sng" algn="ctr">
        <a:solidFill>
          <a:schemeClr val="tx1">
            <a:lumMod val="15000"/>
            <a:lumOff val="85000"/>
          </a:schemeClr>
        </a:solidFill>
        <a:round/>
      </a:ln>
    </cs:spPr>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MarkerLayout/>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dk1"/>
    </cs:fontRef>
    <cs:spPr bwMode="auto">
      <a:prstGeom prst="rect">
        <a:avLst/>
      </a:prstGeom>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75000"/>
            <a:lumOff val="25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bwMode="auto">
      <a:prstGeom prst="rect">
        <a:avLst/>
      </a:prstGeom>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145712</xdr:colOff>
      <xdr:row>0</xdr:row>
      <xdr:rowOff>123370</xdr:rowOff>
    </xdr:from>
    <xdr:to>
      <xdr:col>2</xdr:col>
      <xdr:colOff>130743</xdr:colOff>
      <xdr:row>7</xdr:row>
      <xdr:rowOff>75083</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tretch/>
      </xdr:blipFill>
      <xdr:spPr bwMode="auto">
        <a:xfrm>
          <a:off x="145712" y="123370"/>
          <a:ext cx="2309131" cy="1437613"/>
        </a:xfrm>
        <a:prstGeom prst="rect">
          <a:avLst/>
        </a:prstGeom>
        <a:noFill/>
      </xdr:spPr>
    </xdr:pic>
    <xdr:clientData/>
  </xdr:twoCellAnchor>
  <xdr:oneCellAnchor>
    <xdr:from>
      <xdr:col>4</xdr:col>
      <xdr:colOff>0</xdr:colOff>
      <xdr:row>24</xdr:row>
      <xdr:rowOff>0</xdr:rowOff>
    </xdr:from>
    <xdr:ext cx="723505" cy="280500"/>
    <xdr:sp macro="" textlink="">
      <xdr:nvSpPr>
        <xdr:cNvPr id="3" name="Textfeld 42">
          <a:extLst>
            <a:ext uri="{FF2B5EF4-FFF2-40B4-BE49-F238E27FC236}">
              <a16:creationId xmlns:a16="http://schemas.microsoft.com/office/drawing/2014/main" id="{00000000-0008-0000-0000-000003000000}"/>
            </a:ext>
          </a:extLst>
        </xdr:cNvPr>
        <xdr:cNvSpPr txBox="1"/>
      </xdr:nvSpPr>
      <xdr:spPr bwMode="auto">
        <a:xfrm>
          <a:off x="13896975" y="9906000"/>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endParaRPr lang="de-DE"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142537</xdr:colOff>
      <xdr:row>0</xdr:row>
      <xdr:rowOff>126545</xdr:rowOff>
    </xdr:from>
    <xdr:to>
      <xdr:col>2</xdr:col>
      <xdr:colOff>130743</xdr:colOff>
      <xdr:row>5</xdr:row>
      <xdr:rowOff>580640</xdr:rowOff>
    </xdr:to>
    <xdr:pic>
      <xdr:nvPicPr>
        <xdr:cNvPr id="3" name="Picture 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stretch/>
      </xdr:blipFill>
      <xdr:spPr bwMode="auto">
        <a:xfrm>
          <a:off x="142537" y="126545"/>
          <a:ext cx="2309925" cy="1428315"/>
        </a:xfrm>
        <a:prstGeom prst="rect">
          <a:avLst/>
        </a:prstGeom>
        <a:noFill/>
      </xdr:spPr>
    </xdr:pic>
    <xdr:clientData/>
  </xdr:twoCellAnchor>
  <xdr:oneCellAnchor>
    <xdr:from>
      <xdr:col>4</xdr:col>
      <xdr:colOff>0</xdr:colOff>
      <xdr:row>9</xdr:row>
      <xdr:rowOff>0</xdr:rowOff>
    </xdr:from>
    <xdr:ext cx="723505" cy="280500"/>
    <xdr:sp macro="" textlink="">
      <xdr:nvSpPr>
        <xdr:cNvPr id="2" name="Textfeld 42">
          <a:extLst>
            <a:ext uri="{FF2B5EF4-FFF2-40B4-BE49-F238E27FC236}">
              <a16:creationId xmlns:a16="http://schemas.microsoft.com/office/drawing/2014/main" id="{00000000-0008-0000-0100-000002000000}"/>
            </a:ext>
          </a:extLst>
        </xdr:cNvPr>
        <xdr:cNvSpPr txBox="1"/>
      </xdr:nvSpPr>
      <xdr:spPr bwMode="auto">
        <a:xfrm>
          <a:off x="12563475" y="7486650"/>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endParaRPr lang="de-DE"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4</xdr:col>
      <xdr:colOff>388427</xdr:colOff>
      <xdr:row>16</xdr:row>
      <xdr:rowOff>79374</xdr:rowOff>
    </xdr:from>
    <xdr:to>
      <xdr:col>11</xdr:col>
      <xdr:colOff>820412</xdr:colOff>
      <xdr:row>29</xdr:row>
      <xdr:rowOff>72781</xdr:rowOff>
    </xdr:to>
    <xdr:graphicFrame macro="">
      <xdr:nvGraphicFramePr>
        <xdr:cNvPr id="6" name="Chart 2">
          <a:extLst>
            <a:ext uri="{FF2B5EF4-FFF2-40B4-BE49-F238E27FC236}">
              <a16:creationId xmlns:a16="http://schemas.microsoft.com/office/drawing/2014/main"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419553</xdr:colOff>
      <xdr:row>16</xdr:row>
      <xdr:rowOff>151429</xdr:rowOff>
    </xdr:from>
    <xdr:to>
      <xdr:col>19</xdr:col>
      <xdr:colOff>1047036</xdr:colOff>
      <xdr:row>29</xdr:row>
      <xdr:rowOff>159793</xdr:rowOff>
    </xdr:to>
    <xdr:graphicFrame macro="">
      <xdr:nvGraphicFramePr>
        <xdr:cNvPr id="37" name="Chart 5">
          <a:extLst>
            <a:ext uri="{FF2B5EF4-FFF2-40B4-BE49-F238E27FC236}">
              <a16:creationId xmlns:a16="http://schemas.microsoft.com/office/drawing/2014/main" id="{00000000-0008-0000-0300-00002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12640</xdr:colOff>
      <xdr:row>49</xdr:row>
      <xdr:rowOff>6819</xdr:rowOff>
    </xdr:from>
    <xdr:to>
      <xdr:col>2</xdr:col>
      <xdr:colOff>466725</xdr:colOff>
      <xdr:row>60</xdr:row>
      <xdr:rowOff>120841</xdr:rowOff>
    </xdr:to>
    <xdr:sp macro="" textlink="">
      <xdr:nvSpPr>
        <xdr:cNvPr id="4" name="Rechteck: abgerundete Ecken 45">
          <a:extLst>
            <a:ext uri="{FF2B5EF4-FFF2-40B4-BE49-F238E27FC236}">
              <a16:creationId xmlns:a16="http://schemas.microsoft.com/office/drawing/2014/main" id="{00000000-0008-0000-0300-000005000000}"/>
            </a:ext>
          </a:extLst>
        </xdr:cNvPr>
        <xdr:cNvSpPr/>
      </xdr:nvSpPr>
      <xdr:spPr bwMode="auto">
        <a:xfrm>
          <a:off x="165040" y="13713294"/>
          <a:ext cx="7750235"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Genereller Hinweis zu Auszahlungsbedingungen: </a:t>
          </a:r>
          <a:r>
            <a:rPr lang="de-DE" sz="1100" b="0">
              <a:solidFill>
                <a:schemeClr val="tx1"/>
              </a:solidFill>
              <a:latin typeface="+mn-lt"/>
            </a:rPr>
            <a:t>Ein Verstoß gegen die geprüften Auszahlungsbedingungen kann je nach Bedingung zu einer Vertragsstrafe, einer Nicht-Gewährung der Auszahlung in einem Kalenderjahr, einer Nicht-Gewährung der Auszahlung für die übrige Laufzeit des Klimaschutzvertrages oder der Kündigung/dem Widerruf des Klimaschutzvertrages/Zuwendungsbescheids führen. Bitte kontaktieren Sie im Falle eines Verstoßes rechtzeitig die Bewilligungsbehörde. In dieser Übersicht werden die Auszahlungen aus Informationsgründen trotzdem angezeigt, selbst wenn aufgrund eines Verstoßes möglicherweise keine Gewährung erfolgen kann. Bitte beachten Sie, dass in dem vorliegenden Excel-Tool nicht alle Pflichten/mögliche Verstöße geprüft werden. So würde z.B. die Abweichung von der Vorhabenbeschreibung oder die Stilllegung einer geförderten Anlage eine Kontaktierung der Bewilligungsbehörde erfordern, wird aber in dem vorliegenden Excel-Tool nicht überprüft. Nicht geprüft wird u.a. auch, ob eine Verwendung nicht zulässiger Energieträger vorliegt und ob erforderliche Nachweise bezüglich der im geförderten Vorhaben verwendeten Energieträger vorliegen.</a:t>
          </a:r>
          <a:endParaRPr/>
        </a:p>
      </xdr:txBody>
    </xdr:sp>
    <xdr:clientData/>
  </xdr:twoCellAnchor>
  <xdr:twoCellAnchor>
    <xdr:from>
      <xdr:col>4</xdr:col>
      <xdr:colOff>812510</xdr:colOff>
      <xdr:row>49</xdr:row>
      <xdr:rowOff>8519</xdr:rowOff>
    </xdr:from>
    <xdr:to>
      <xdr:col>9</xdr:col>
      <xdr:colOff>808491</xdr:colOff>
      <xdr:row>60</xdr:row>
      <xdr:rowOff>122541</xdr:rowOff>
    </xdr:to>
    <xdr:sp macro="" textlink="">
      <xdr:nvSpPr>
        <xdr:cNvPr id="8" name="Rechteck: abgerundete Ecken 45">
          <a:extLst>
            <a:ext uri="{FF2B5EF4-FFF2-40B4-BE49-F238E27FC236}">
              <a16:creationId xmlns:a16="http://schemas.microsoft.com/office/drawing/2014/main" id="{00000000-0008-0000-0300-000013000000}"/>
            </a:ext>
          </a:extLst>
        </xdr:cNvPr>
        <xdr:cNvSpPr/>
      </xdr:nvSpPr>
      <xdr:spPr bwMode="auto">
        <a:xfrm>
          <a:off x="10489910" y="13714994"/>
          <a:ext cx="6139606"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l">
            <a:defRPr/>
          </a:pPr>
          <a:r>
            <a:rPr lang="de-DE" sz="1100" b="1">
              <a:solidFill>
                <a:schemeClr val="tx1"/>
              </a:solidFill>
              <a:latin typeface="+mn-lt"/>
              <a:ea typeface="+mn-ea"/>
              <a:cs typeface="+mn-cs"/>
            </a:rPr>
            <a:t>Hinweis zum Abzug anderweitiger Förderung &amp; Elektrolyseurförderung: </a:t>
          </a:r>
          <a:r>
            <a:rPr lang="de-DE" sz="1100" b="0">
              <a:solidFill>
                <a:schemeClr val="tx1"/>
              </a:solidFill>
              <a:latin typeface="+mn-lt"/>
              <a:ea typeface="+mn-ea"/>
              <a:cs typeface="+mn-cs"/>
            </a:rPr>
            <a:t>Falls der Abzug von nach Einreichung des Antrags bewilligter oder erhöhter anderweitiger Förderung nicht oder nicht in voller Höhe möglich ist, hat die Bewilligungsbehörde bereits aufgrund des Klimaschutzvertrags geleistete Zuwendungen in Höhe der nicht abzugsfähigen anderweitigen Förderungen zurückzufordern, begrenzt auf den Betrag aller bisher an den Zuwendungsempfänger aufgrund des Klimaschutzvertrags geleisteten Zuwendungen (Nummer 7.5(c) FRL KSV). Im Übrigen sind nicht abgezogene oder zurückgeforderte Beträge in den nachfolgenden Kalenderjahren in Abzug zu bringen. Bitte beachten Sie, dass die Begrenzung der Rückforderungen sowie evtl. nachfolgende Abzüge im vorliegenden Excel-Tool nicht berücksichtigt werden, sondern anderweitige Förderungen in den jeweiligen Jahren in voller Höhe von den Zuwendungen abgezogen werden.</a:t>
          </a:r>
        </a:p>
      </xdr:txBody>
    </xdr:sp>
    <xdr:clientData/>
  </xdr:twoCellAnchor>
  <xdr:twoCellAnchor>
    <xdr:from>
      <xdr:col>2</xdr:col>
      <xdr:colOff>513633</xdr:colOff>
      <xdr:row>49</xdr:row>
      <xdr:rowOff>6819</xdr:rowOff>
    </xdr:from>
    <xdr:to>
      <xdr:col>4</xdr:col>
      <xdr:colOff>758825</xdr:colOff>
      <xdr:row>60</xdr:row>
      <xdr:rowOff>120841</xdr:rowOff>
    </xdr:to>
    <xdr:sp macro="" textlink="">
      <xdr:nvSpPr>
        <xdr:cNvPr id="7" name="Rechteck: abgerundete Ecken 45">
          <a:extLst>
            <a:ext uri="{FF2B5EF4-FFF2-40B4-BE49-F238E27FC236}">
              <a16:creationId xmlns:a16="http://schemas.microsoft.com/office/drawing/2014/main" id="{00000000-0008-0000-0300-00000F000000}"/>
            </a:ext>
          </a:extLst>
        </xdr:cNvPr>
        <xdr:cNvSpPr/>
      </xdr:nvSpPr>
      <xdr:spPr bwMode="auto">
        <a:xfrm>
          <a:off x="7962183" y="13713294"/>
          <a:ext cx="2474042"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 zur Erreichung der Treibhausgasemissionsminderung von 60 % ab dem 3. bzw. 4. vollständigen Jahr: </a:t>
          </a:r>
          <a:r>
            <a:rPr lang="de-DE" sz="1100" b="0">
              <a:solidFill>
                <a:schemeClr val="tx1"/>
              </a:solidFill>
              <a:latin typeface="+mn-lt"/>
            </a:rPr>
            <a:t>Bitte beachten Sie, dass die Mindestanforderung nach Nummer 4.15(b)(i) FRL KSV spätestens ab dem 4. vollständigen Kalenderjahr zu erfüllen ist, sofern der operative Beginn des Vorhabens verschoben wird.</a:t>
          </a:r>
          <a:endParaRPr/>
        </a:p>
      </xdr:txBody>
    </xdr:sp>
    <xdr:clientData/>
  </xdr:twoCellAnchor>
  <xdr:twoCellAnchor>
    <xdr:from>
      <xdr:col>9</xdr:col>
      <xdr:colOff>860148</xdr:colOff>
      <xdr:row>49</xdr:row>
      <xdr:rowOff>9994</xdr:rowOff>
    </xdr:from>
    <xdr:to>
      <xdr:col>11</xdr:col>
      <xdr:colOff>898172</xdr:colOff>
      <xdr:row>60</xdr:row>
      <xdr:rowOff>124016</xdr:rowOff>
    </xdr:to>
    <xdr:sp macro="" textlink="">
      <xdr:nvSpPr>
        <xdr:cNvPr id="10" name="Rechteck: abgerundete Ecken 45">
          <a:extLst>
            <a:ext uri="{FF2B5EF4-FFF2-40B4-BE49-F238E27FC236}">
              <a16:creationId xmlns:a16="http://schemas.microsoft.com/office/drawing/2014/main" id="{00000000-0008-0000-0300-000003000000}"/>
            </a:ext>
          </a:extLst>
        </xdr:cNvPr>
        <xdr:cNvSpPr/>
      </xdr:nvSpPr>
      <xdr:spPr bwMode="auto">
        <a:xfrm>
          <a:off x="16681173" y="13716469"/>
          <a:ext cx="2228774" cy="2104747"/>
        </a:xfrm>
        <a:prstGeom prst="roundRect">
          <a:avLst>
            <a:gd name="adj" fmla="val 617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 zur Eingabeprüfung: </a:t>
          </a:r>
          <a:r>
            <a:rPr lang="de-DE" sz="1100" b="0">
              <a:solidFill>
                <a:schemeClr val="tx1"/>
              </a:solidFill>
              <a:latin typeface="+mn-lt"/>
            </a:rPr>
            <a:t>Bitte beachten Sie, dass hierbei nicht geprüft wird, ob alle Zellen im Bereich "INPUTS" vollständig und korrekt ausgefüllt sind. Hier wird lediglich angezeigt, ob Zellen zu besonders relevanten Inputdaten ausgefüllt sind. Prüfen Sie bitte Ihre Eingaben falls ein "Nicht befüllt" angegeben wird.</a:t>
          </a:r>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21166</xdr:colOff>
      <xdr:row>1</xdr:row>
      <xdr:rowOff>0</xdr:rowOff>
    </xdr:from>
    <xdr:to>
      <xdr:col>10</xdr:col>
      <xdr:colOff>546721</xdr:colOff>
      <xdr:row>1</xdr:row>
      <xdr:rowOff>577985</xdr:rowOff>
    </xdr:to>
    <xdr:sp macro="" textlink="">
      <xdr:nvSpPr>
        <xdr:cNvPr id="2" name="Rechteck: abgerundete Ecken 46">
          <a:extLst>
            <a:ext uri="{FF2B5EF4-FFF2-40B4-BE49-F238E27FC236}">
              <a16:creationId xmlns:a16="http://schemas.microsoft.com/office/drawing/2014/main" id="{21BD7333-6954-4A27-B668-6C10D0ADA314}"/>
            </a:ext>
          </a:extLst>
        </xdr:cNvPr>
        <xdr:cNvSpPr/>
      </xdr:nvSpPr>
      <xdr:spPr bwMode="auto">
        <a:xfrm>
          <a:off x="5217583" y="359833"/>
          <a:ext cx="2367055" cy="577985"/>
        </a:xfrm>
        <a:prstGeom prst="roundRect">
          <a:avLst>
            <a:gd name="adj" fmla="val 16147"/>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defRPr/>
          </a:pPr>
          <a:r>
            <a:rPr lang="de-DE" sz="1100" b="0">
              <a:solidFill>
                <a:schemeClr val="tx1"/>
              </a:solidFill>
              <a:latin typeface="+mn-lt"/>
              <a:ea typeface="+mn-ea"/>
              <a:cs typeface="+mn-cs"/>
            </a:rPr>
            <a:t>Eingaben durch Zuwendungsempfänger</a:t>
          </a:r>
          <a:endParaRPr lang="fr-FR" sz="1100" b="0">
            <a:solidFill>
              <a:schemeClr val="tx1"/>
            </a:solidFill>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87223</xdr:colOff>
      <xdr:row>2</xdr:row>
      <xdr:rowOff>1724</xdr:rowOff>
    </xdr:from>
    <xdr:to>
      <xdr:col>4</xdr:col>
      <xdr:colOff>523264</xdr:colOff>
      <xdr:row>3</xdr:row>
      <xdr:rowOff>78155</xdr:rowOff>
    </xdr:to>
    <xdr:sp macro="" textlink="">
      <xdr:nvSpPr>
        <xdr:cNvPr id="2" name="Rechteck: abgerundete Ecken 45">
          <a:extLst>
            <a:ext uri="{FF2B5EF4-FFF2-40B4-BE49-F238E27FC236}">
              <a16:creationId xmlns:a16="http://schemas.microsoft.com/office/drawing/2014/main" id="{00000000-0008-0000-0500-000002000000}"/>
            </a:ext>
          </a:extLst>
        </xdr:cNvPr>
        <xdr:cNvSpPr/>
      </xdr:nvSpPr>
      <xdr:spPr bwMode="auto">
        <a:xfrm>
          <a:off x="11164798" y="544649"/>
          <a:ext cx="2312467" cy="762231"/>
        </a:xfrm>
        <a:prstGeom prst="roundRect">
          <a:avLst>
            <a:gd name="adj" fmla="val 9925"/>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latin typeface="+mn-lt"/>
            </a:rPr>
            <a:t>Eingaben durch Zuwendungsempfänger</a:t>
          </a:r>
          <a:endParaRPr/>
        </a:p>
      </xdr:txBody>
    </xdr:sp>
    <xdr:clientData/>
  </xdr:twoCellAnchor>
  <xdr:oneCellAnchor>
    <xdr:from>
      <xdr:col>2</xdr:col>
      <xdr:colOff>2248461</xdr:colOff>
      <xdr:row>13</xdr:row>
      <xdr:rowOff>95342</xdr:rowOff>
    </xdr:from>
    <xdr:ext cx="399789"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500-000003000000}"/>
                </a:ext>
              </a:extLst>
            </xdr:cNvPr>
            <xdr:cNvSpPr txBox="1"/>
          </xdr:nvSpPr>
          <xdr:spPr bwMode="auto">
            <a:xfrm>
              <a:off x="6629961" y="3381467"/>
              <a:ext cx="399789" cy="1878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fr-FR" sz="1200" i="1">
                                <a:solidFill>
                                  <a:schemeClr val="tx1"/>
                                </a:solidFill>
                                <a:latin typeface="Cambria Math" panose="02040503050406030204" pitchFamily="18" charset="0"/>
                                <a:ea typeface="+mn-ea"/>
                                <a:cs typeface="+mn-cs"/>
                              </a:rPr>
                            </m:ctrlPr>
                          </m:sSubPr>
                          <m:e>
                            <m:r>
                              <m:rPr>
                                <m:sty m:val="p"/>
                              </m:rPr>
                              <a:rPr lang="de-DE" sz="1200">
                                <a:solidFill>
                                  <a:schemeClr val="tx1"/>
                                </a:solidFill>
                                <a:latin typeface="Cambria Math"/>
                                <a:ea typeface="+mn-ea"/>
                                <a:cs typeface="+mn-cs"/>
                              </a:rPr>
                              <m:t>R</m:t>
                            </m:r>
                          </m:e>
                          <m:sub>
                            <m:r>
                              <m:rPr>
                                <m:sty m:val="p"/>
                              </m:rPr>
                              <a:rPr lang="de-DE" sz="1200">
                                <a:solidFill>
                                  <a:schemeClr val="tx1"/>
                                </a:solidFill>
                                <a:latin typeface="Cambria Math"/>
                                <a:ea typeface="+mn-ea"/>
                                <a:cs typeface="+mn-cs"/>
                              </a:rPr>
                              <m:t>nKSV</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fr-FR" sz="1200"/>
            </a:p>
          </xdr:txBody>
        </xdr:sp>
      </mc:Choice>
      <mc:Fallback xmlns="">
        <xdr:sp macro="" textlink="">
          <xdr:nvSpPr>
            <xdr:cNvPr id="3" name="TextBox 2">
              <a:extLst>
                <a:ext uri="{FF2B5EF4-FFF2-40B4-BE49-F238E27FC236}">
                  <a16:creationId xmlns:a16="http://schemas.microsoft.com/office/drawing/2014/main" id="{00000000-0008-0000-0500-000003000000}"/>
                </a:ext>
              </a:extLst>
            </xdr:cNvPr>
            <xdr:cNvSpPr txBox="1"/>
          </xdr:nvSpPr>
          <xdr:spPr bwMode="auto">
            <a:xfrm>
              <a:off x="6629961" y="3381467"/>
              <a:ext cx="399789" cy="1878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200" i="0">
                  <a:solidFill>
                    <a:schemeClr val="tx1"/>
                  </a:solidFill>
                  <a:latin typeface="Cambria Math"/>
                  <a:ea typeface="+mn-ea"/>
                  <a:cs typeface="+mn-cs"/>
                </a:rPr>
                <a:t>R</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nKSV</a:t>
              </a:r>
              <a:endParaRPr lang="fr-FR" sz="1200"/>
            </a:p>
          </xdr:txBody>
        </xdr:sp>
      </mc:Fallback>
    </mc:AlternateContent>
    <xdr:clientData/>
  </xdr:oneCellAnchor>
  <xdr:oneCellAnchor>
    <xdr:from>
      <xdr:col>2</xdr:col>
      <xdr:colOff>2307121</xdr:colOff>
      <xdr:row>20</xdr:row>
      <xdr:rowOff>582958</xdr:rowOff>
    </xdr:from>
    <xdr:ext cx="334900" cy="176971"/>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500-000004000000}"/>
                </a:ext>
              </a:extLst>
            </xdr:cNvPr>
            <xdr:cNvSpPr txBox="1"/>
          </xdr:nvSpPr>
          <xdr:spPr bwMode="auto">
            <a:xfrm>
              <a:off x="8463353" y="6928289"/>
              <a:ext cx="33490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m:rPr>
                                <m:sty m:val="p"/>
                              </m:rPr>
                              <a:rPr lang="de-DE" sz="1100" b="0" i="0">
                                <a:latin typeface="Cambria Math"/>
                              </a:rPr>
                              <m:t>a</m:t>
                            </m:r>
                          </m:e>
                          <m:sub>
                            <m:r>
                              <m:rPr>
                                <m:sty m:val="p"/>
                              </m:rPr>
                              <a:rPr lang="de-DE" sz="1100" b="0" i="0">
                                <a:latin typeface="Cambria Math"/>
                              </a:rPr>
                              <m:t>Ref</m:t>
                            </m:r>
                            <m:r>
                              <a:rPr lang="fr-FR" sz="1100" b="0" i="0">
                                <a:latin typeface="Cambria Math"/>
                              </a:rPr>
                              <m:t>,</m:t>
                            </m:r>
                            <m:r>
                              <m:rPr>
                                <m:sty m:val="p"/>
                              </m:rPr>
                              <a:rPr lang="fr-FR" sz="1100" b="0" i="0">
                                <a:latin typeface="Cambria Math"/>
                              </a:rPr>
                              <m:t>t</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 name="TextBox 3">
              <a:extLst>
                <a:ext uri="{FF2B5EF4-FFF2-40B4-BE49-F238E27FC236}">
                  <a16:creationId xmlns:a16="http://schemas.microsoft.com/office/drawing/2014/main" id="{00000000-0008-0000-0500-000004000000}"/>
                </a:ext>
              </a:extLst>
            </xdr:cNvPr>
            <xdr:cNvSpPr txBox="1"/>
          </xdr:nvSpPr>
          <xdr:spPr bwMode="auto">
            <a:xfrm>
              <a:off x="8463353" y="6928289"/>
              <a:ext cx="33490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a</a:t>
              </a:r>
              <a:r>
                <a:rPr lang="de-DE" sz="1100" b="0" i="0">
                  <a:latin typeface="Cambria Math" panose="02040503050406030204" pitchFamily="18" charset="0"/>
                </a:rPr>
                <a:t>_(</a:t>
              </a:r>
              <a:r>
                <a:rPr lang="de-DE" sz="1100" b="0" i="0">
                  <a:latin typeface="Cambria Math"/>
                </a:rPr>
                <a:t>Ref</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2275184</xdr:colOff>
      <xdr:row>22</xdr:row>
      <xdr:rowOff>10983</xdr:rowOff>
    </xdr:from>
    <xdr:ext cx="362920" cy="183384"/>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500-000005000000}"/>
                </a:ext>
              </a:extLst>
            </xdr:cNvPr>
            <xdr:cNvSpPr txBox="1"/>
          </xdr:nvSpPr>
          <xdr:spPr bwMode="auto">
            <a:xfrm>
              <a:off x="8431416" y="7168740"/>
              <a:ext cx="36292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m:rPr>
                                <m:sty m:val="p"/>
                              </m:rPr>
                              <a:rPr lang="de-DE" sz="1100" b="0" i="0">
                                <a:latin typeface="Cambria Math"/>
                              </a:rPr>
                              <m:t>a</m:t>
                            </m:r>
                          </m:e>
                          <m:sup>
                            <m:r>
                              <m:rPr>
                                <m:sty m:val="p"/>
                              </m:rPr>
                              <a:rPr lang="de-DE" sz="1100" b="0" i="0">
                                <a:latin typeface="Cambria Math"/>
                              </a:rPr>
                              <m:t>real</m:t>
                            </m:r>
                            <m:r>
                              <a:rPr lang="fr-FR" sz="1100" b="0" i="0">
                                <a:latin typeface="Cambria Math"/>
                              </a:rPr>
                              <m:t>,</m:t>
                            </m:r>
                            <m:r>
                              <m:rPr>
                                <m:sty m:val="p"/>
                              </m:rPr>
                              <a:rPr lang="fr-FR" sz="1100" b="0" i="0">
                                <a:latin typeface="Cambria Math"/>
                              </a:rPr>
                              <m:t>t</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5" name="TextBox 4">
              <a:extLst>
                <a:ext uri="{FF2B5EF4-FFF2-40B4-BE49-F238E27FC236}">
                  <a16:creationId xmlns:a16="http://schemas.microsoft.com/office/drawing/2014/main" id="{00000000-0008-0000-0500-000005000000}"/>
                </a:ext>
              </a:extLst>
            </xdr:cNvPr>
            <xdr:cNvSpPr txBox="1"/>
          </xdr:nvSpPr>
          <xdr:spPr bwMode="auto">
            <a:xfrm>
              <a:off x="8431416" y="7168740"/>
              <a:ext cx="36292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a</a:t>
              </a:r>
              <a:r>
                <a:rPr lang="de-DE" sz="1100" b="0" i="0">
                  <a:latin typeface="Cambria Math" panose="02040503050406030204" pitchFamily="18" charset="0"/>
                </a:rPr>
                <a:t>^(</a:t>
              </a:r>
              <a:r>
                <a:rPr lang="de-DE" sz="1100" b="0" i="0">
                  <a:latin typeface="Cambria Math"/>
                </a:rPr>
                <a:t>real</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twoCellAnchor>
    <xdr:from>
      <xdr:col>3</xdr:col>
      <xdr:colOff>346364</xdr:colOff>
      <xdr:row>16</xdr:row>
      <xdr:rowOff>0</xdr:rowOff>
    </xdr:from>
    <xdr:to>
      <xdr:col>4</xdr:col>
      <xdr:colOff>575021</xdr:colOff>
      <xdr:row>17</xdr:row>
      <xdr:rowOff>45640</xdr:rowOff>
    </xdr:to>
    <xdr:sp macro="" textlink="">
      <xdr:nvSpPr>
        <xdr:cNvPr id="7" name="Arrow: Right 4">
          <a:extLst>
            <a:ext uri="{FF2B5EF4-FFF2-40B4-BE49-F238E27FC236}">
              <a16:creationId xmlns:a16="http://schemas.microsoft.com/office/drawing/2014/main" id="{00000000-0008-0000-0500-000007000000}"/>
            </a:ext>
          </a:extLst>
        </xdr:cNvPr>
        <xdr:cNvSpPr/>
      </xdr:nvSpPr>
      <xdr:spPr bwMode="auto">
        <a:xfrm>
          <a:off x="11098069" y="4517159"/>
          <a:ext cx="2104793" cy="478595"/>
        </a:xfrm>
        <a:prstGeom prst="rightArrow">
          <a:avLst>
            <a:gd name="adj1" fmla="val 50000"/>
            <a:gd name="adj2" fmla="val 80303"/>
          </a:avLst>
        </a:prstGeom>
        <a:ln w="2857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defRPr/>
          </a:pPr>
          <a:endParaRPr lang="de-DE" sz="1100"/>
        </a:p>
      </xdr:txBody>
    </xdr:sp>
    <xdr:clientData/>
  </xdr:twoCellAnchor>
  <xdr:twoCellAnchor>
    <xdr:from>
      <xdr:col>3</xdr:col>
      <xdr:colOff>84050</xdr:colOff>
      <xdr:row>3</xdr:row>
      <xdr:rowOff>164381</xdr:rowOff>
    </xdr:from>
    <xdr:to>
      <xdr:col>10</xdr:col>
      <xdr:colOff>323851</xdr:colOff>
      <xdr:row>9</xdr:row>
      <xdr:rowOff>0</xdr:rowOff>
    </xdr:to>
    <xdr:sp macro="" textlink="">
      <xdr:nvSpPr>
        <xdr:cNvPr id="6" name="Rechteck: abgerundete Ecken 45">
          <a:extLst>
            <a:ext uri="{FF2B5EF4-FFF2-40B4-BE49-F238E27FC236}">
              <a16:creationId xmlns:a16="http://schemas.microsoft.com/office/drawing/2014/main" id="{00000000-0008-0000-0500-000006000000}"/>
            </a:ext>
          </a:extLst>
        </xdr:cNvPr>
        <xdr:cNvSpPr/>
      </xdr:nvSpPr>
      <xdr:spPr bwMode="auto">
        <a:xfrm>
          <a:off x="11161625" y="1393106"/>
          <a:ext cx="6288176" cy="1654894"/>
        </a:xfrm>
        <a:prstGeom prst="roundRect">
          <a:avLst>
            <a:gd name="adj" fmla="val 445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defRPr/>
          </a:pPr>
          <a:r>
            <a:rPr lang="de-DE" sz="1100" b="1">
              <a:solidFill>
                <a:schemeClr val="tx1"/>
              </a:solidFill>
              <a:latin typeface="+mn-lt"/>
            </a:rPr>
            <a:t>Hinweis zum operativen Beginn</a:t>
          </a:r>
          <a:r>
            <a:rPr lang="de-DE" sz="1100" b="0">
              <a:solidFill>
                <a:schemeClr val="tx1"/>
              </a:solidFill>
              <a:latin typeface="+mn-lt"/>
            </a:rPr>
            <a:t>: Die Eingabe des operativen Beginns muss zwingend am Anfang der Befüllung des Eingabedokuments erfolgen, da dieser grundlegende Auswirkungen auf die weitere Struktur des Dokuments hat. </a:t>
          </a:r>
          <a:r>
            <a:rPr lang="de-DE" sz="1100">
              <a:solidFill>
                <a:sysClr val="windowText" lastClr="000000"/>
              </a:solidFill>
              <a:latin typeface="+mn-lt"/>
              <a:ea typeface="+mn-ea"/>
              <a:cs typeface="+mn-cs"/>
            </a:rPr>
            <a:t>Der operative Beginn muss innerhalb von 36 Monaten nach der Bestandskraft des Zuwendungsbescheids liegen (außer bei Vorliegen einer Verlängerung der Frist für den operativen Beginn). Im vorliegenden Excel-Tool entspricht der realisierte operative Beginn dem geplanten operativen Beginn. Bitte beachten Sie, dass bei einer Verschiebung des operativen Beginns ein Antrag auf Anpassung der Planwerte gestellt werden kann bzw. eine Anpassung der Planwerte durch die Bewilligungsbehörde erfolgt (siehe Nummer 7.9 FRL KSV).</a:t>
          </a:r>
          <a:endParaRPr lang="de-DE" sz="1100" b="0">
            <a:solidFill>
              <a:sysClr val="windowText" lastClr="000000"/>
            </a:solidFill>
            <a:latin typeface="+mn-lt"/>
            <a:ea typeface="+mn-ea"/>
            <a:cs typeface="+mn-cs"/>
          </a:endParaRPr>
        </a:p>
      </xdr:txBody>
    </xdr:sp>
    <xdr:clientData/>
  </xdr:twoCellAnchor>
  <xdr:twoCellAnchor>
    <xdr:from>
      <xdr:col>0</xdr:col>
      <xdr:colOff>88506</xdr:colOff>
      <xdr:row>9</xdr:row>
      <xdr:rowOff>247034</xdr:rowOff>
    </xdr:from>
    <xdr:to>
      <xdr:col>0</xdr:col>
      <xdr:colOff>2149685</xdr:colOff>
      <xdr:row>16</xdr:row>
      <xdr:rowOff>388144</xdr:rowOff>
    </xdr:to>
    <xdr:sp macro="" textlink="">
      <xdr:nvSpPr>
        <xdr:cNvPr id="12" name="Rechteck: abgerundete Ecken 6">
          <a:extLst>
            <a:ext uri="{FF2B5EF4-FFF2-40B4-BE49-F238E27FC236}">
              <a16:creationId xmlns:a16="http://schemas.microsoft.com/office/drawing/2014/main" id="{00000000-0008-0000-0500-00001B020000}"/>
            </a:ext>
          </a:extLst>
        </xdr:cNvPr>
        <xdr:cNvSpPr/>
      </xdr:nvSpPr>
      <xdr:spPr bwMode="auto">
        <a:xfrm>
          <a:off x="88506" y="3190259"/>
          <a:ext cx="2061179" cy="2465210"/>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Bitte beachten Sie, dass die Beantragung und Bewilligung anderweitiger Förderungen unverzüglich bei der Bewilligungsbehörde anzuzeigen ist und, dass keine anderweitigen Förderungen bezogen werden dürfen, die dem Kumulierungsverbot nach Nummer 4.16(m) FRL KSV in Verbindung mit den Vorgaben des Förderaufrufs unterliegen.</a:t>
          </a:r>
        </a:p>
      </xdr:txBody>
    </xdr:sp>
    <xdr:clientData/>
  </xdr:twoCellAnchor>
  <xdr:twoCellAnchor>
    <xdr:from>
      <xdr:col>0</xdr:col>
      <xdr:colOff>88507</xdr:colOff>
      <xdr:row>27</xdr:row>
      <xdr:rowOff>28575</xdr:rowOff>
    </xdr:from>
    <xdr:to>
      <xdr:col>0</xdr:col>
      <xdr:colOff>2149929</xdr:colOff>
      <xdr:row>35</xdr:row>
      <xdr:rowOff>9412</xdr:rowOff>
    </xdr:to>
    <xdr:sp macro="" textlink="">
      <xdr:nvSpPr>
        <xdr:cNvPr id="9" name="Rechteck: abgerundete Ecken 6">
          <a:extLst>
            <a:ext uri="{FF2B5EF4-FFF2-40B4-BE49-F238E27FC236}">
              <a16:creationId xmlns:a16="http://schemas.microsoft.com/office/drawing/2014/main" id="{00000000-0008-0000-0500-000009000000}"/>
            </a:ext>
          </a:extLst>
        </xdr:cNvPr>
        <xdr:cNvSpPr/>
      </xdr:nvSpPr>
      <xdr:spPr bwMode="auto">
        <a:xfrm>
          <a:off x="88507" y="9067800"/>
          <a:ext cx="2061422" cy="1733437"/>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Bei den Preisannahmen für grünen Wasserstoff wird gemäß Nummer 7.2(e) FRL KSV ein Bonus von 3% berücksichtigt. Beim Einsatz von CO</a:t>
          </a:r>
          <a:r>
            <a:rPr lang="de-DE" sz="1100" b="0" baseline="-25000">
              <a:solidFill>
                <a:schemeClr val="tx1"/>
              </a:solidFill>
            </a:rPr>
            <a:t>2</a:t>
          </a:r>
          <a:r>
            <a:rPr lang="de-DE" sz="1100" b="0">
              <a:solidFill>
                <a:schemeClr val="tx1"/>
              </a:solidFill>
            </a:rPr>
            <a:t>-armem Wasserstoff sowie</a:t>
          </a:r>
          <a:r>
            <a:rPr lang="de-DE" sz="1100" b="0" baseline="0">
              <a:solidFill>
                <a:schemeClr val="tx1"/>
              </a:solidFill>
            </a:rPr>
            <a:t> </a:t>
          </a:r>
          <a:r>
            <a:rPr lang="de-DE" sz="1100" b="0">
              <a:solidFill>
                <a:schemeClr val="tx1"/>
              </a:solidFill>
            </a:rPr>
            <a:t>grünen und CO</a:t>
          </a:r>
          <a:r>
            <a:rPr lang="de-DE" sz="1100" b="0" baseline="-25000">
              <a:solidFill>
                <a:schemeClr val="tx1"/>
              </a:solidFill>
            </a:rPr>
            <a:t>2</a:t>
          </a:r>
          <a:r>
            <a:rPr lang="de-DE" sz="1100" b="0">
              <a:solidFill>
                <a:schemeClr val="tx1"/>
              </a:solidFill>
            </a:rPr>
            <a:t>-armen</a:t>
          </a:r>
          <a:r>
            <a:rPr lang="de-DE" sz="1100" b="0" baseline="0">
              <a:solidFill>
                <a:schemeClr val="tx1"/>
              </a:solidFill>
            </a:rPr>
            <a:t> </a:t>
          </a:r>
          <a:r>
            <a:rPr lang="de-DE" sz="1100" b="0">
              <a:solidFill>
                <a:schemeClr val="tx1"/>
              </a:solidFill>
            </a:rPr>
            <a:t>Wasserstoffderivaten findet kein Bonus Anwendung.</a:t>
          </a:r>
        </a:p>
      </xdr:txBody>
    </xdr:sp>
    <xdr:clientData/>
  </xdr:twoCellAnchor>
  <xdr:twoCellAnchor>
    <xdr:from>
      <xdr:col>0</xdr:col>
      <xdr:colOff>88507</xdr:colOff>
      <xdr:row>17</xdr:row>
      <xdr:rowOff>2792</xdr:rowOff>
    </xdr:from>
    <xdr:to>
      <xdr:col>0</xdr:col>
      <xdr:colOff>2159940</xdr:colOff>
      <xdr:row>23</xdr:row>
      <xdr:rowOff>134329</xdr:rowOff>
    </xdr:to>
    <xdr:sp macro="" textlink="">
      <xdr:nvSpPr>
        <xdr:cNvPr id="13" name="Rechteck: abgerundete Ecken 6">
          <a:extLst>
            <a:ext uri="{FF2B5EF4-FFF2-40B4-BE49-F238E27FC236}">
              <a16:creationId xmlns:a16="http://schemas.microsoft.com/office/drawing/2014/main" id="{00000000-0008-0000-0500-00000B000000}"/>
            </a:ext>
          </a:extLst>
        </xdr:cNvPr>
        <xdr:cNvSpPr/>
      </xdr:nvSpPr>
      <xdr:spPr bwMode="auto">
        <a:xfrm>
          <a:off x="88507" y="5698742"/>
          <a:ext cx="2071433" cy="2007962"/>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18000" rIns="36000" bIns="18000" rtlCol="0" anchor="ctr"/>
        <a:lstStyle/>
        <a:p>
          <a:pPr algn="ctr">
            <a:defRPr/>
          </a:pPr>
          <a:r>
            <a:rPr lang="fr-FR" sz="1100" b="0" i="0">
              <a:solidFill>
                <a:sysClr val="windowText" lastClr="000000"/>
              </a:solidFill>
              <a:latin typeface="+mn-lt"/>
              <a:ea typeface="+mn-ea"/>
              <a:cs typeface="+mn-cs"/>
            </a:rPr>
            <a:t>Die Höhe der kostenlosen Zuteilungen im Referenzsystem wird von der Bewilligungsbehörde vor der Berechnung der tatsächlichen Zahlungen festgelegt. Bis dahin wird empfohlen, als Annäherungswert die gleiche Höhe an kostenlosen Zuteilungen wie für das Vorhaben zu verwenden.</a:t>
          </a:r>
          <a:endParaRPr/>
        </a:p>
      </xdr:txBody>
    </xdr:sp>
    <xdr:clientData/>
  </xdr:twoCellAnchor>
  <xdr:twoCellAnchor>
    <xdr:from>
      <xdr:col>0</xdr:col>
      <xdr:colOff>88507</xdr:colOff>
      <xdr:row>0</xdr:row>
      <xdr:rowOff>47626</xdr:rowOff>
    </xdr:from>
    <xdr:to>
      <xdr:col>0</xdr:col>
      <xdr:colOff>2149929</xdr:colOff>
      <xdr:row>9</xdr:row>
      <xdr:rowOff>212611</xdr:rowOff>
    </xdr:to>
    <xdr:sp macro="" textlink="">
      <xdr:nvSpPr>
        <xdr:cNvPr id="10" name="Rechteck: abgerundete Ecken 6">
          <a:extLst>
            <a:ext uri="{FF2B5EF4-FFF2-40B4-BE49-F238E27FC236}">
              <a16:creationId xmlns:a16="http://schemas.microsoft.com/office/drawing/2014/main" id="{00000000-0008-0000-0500-00000A000000}"/>
            </a:ext>
          </a:extLst>
        </xdr:cNvPr>
        <xdr:cNvSpPr/>
      </xdr:nvSpPr>
      <xdr:spPr bwMode="auto">
        <a:xfrm>
          <a:off x="88507" y="47626"/>
          <a:ext cx="2061422" cy="3107530"/>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Bitte geben Sie an, ob der operative Beginn verschoben wird (Abweichung von dem im quantitativen Abfragedokument  angegebenen operativen Beginn). Diese Abfrage dient der Prüfung der Mindestanforderung nach Nummer 4.15(b)(i) FRL KSV sowie der Auszahlungsbedingung</a:t>
          </a:r>
          <a:r>
            <a:rPr lang="de-DE" sz="1100" b="0" baseline="0">
              <a:solidFill>
                <a:schemeClr val="tx1"/>
              </a:solidFill>
            </a:rPr>
            <a:t> in Bezug auf den operativen Beginn</a:t>
          </a:r>
          <a:r>
            <a:rPr lang="de-DE" sz="1100" b="0">
              <a:solidFill>
                <a:schemeClr val="tx1"/>
              </a:solidFill>
            </a:rPr>
            <a:t>. Es wird</a:t>
          </a:r>
          <a:r>
            <a:rPr lang="de-DE" sz="1100" b="0" baseline="0">
              <a:solidFill>
                <a:schemeClr val="tx1"/>
              </a:solidFill>
            </a:rPr>
            <a:t> angenommen, dass bei einer Verschiebung des operativen Beginns eine Fristverlängerung vorliegt.</a:t>
          </a:r>
        </a:p>
      </xdr:txBody>
    </xdr:sp>
    <xdr:clientData/>
  </xdr:twoCellAnchor>
  <xdr:twoCellAnchor>
    <xdr:from>
      <xdr:col>0</xdr:col>
      <xdr:colOff>85331</xdr:colOff>
      <xdr:row>25</xdr:row>
      <xdr:rowOff>2545</xdr:rowOff>
    </xdr:from>
    <xdr:to>
      <xdr:col>0</xdr:col>
      <xdr:colOff>2149685</xdr:colOff>
      <xdr:row>26</xdr:row>
      <xdr:rowOff>450219</xdr:rowOff>
    </xdr:to>
    <xdr:sp macro="" textlink="">
      <xdr:nvSpPr>
        <xdr:cNvPr id="11" name="Rechteck: abgerundete Ecken 6">
          <a:extLst>
            <a:ext uri="{FF2B5EF4-FFF2-40B4-BE49-F238E27FC236}">
              <a16:creationId xmlns:a16="http://schemas.microsoft.com/office/drawing/2014/main" id="{8ED06754-DF93-7B75-903F-A23C65A16B35}"/>
            </a:ext>
          </a:extLst>
        </xdr:cNvPr>
        <xdr:cNvSpPr/>
      </xdr:nvSpPr>
      <xdr:spPr bwMode="auto">
        <a:xfrm>
          <a:off x="85331" y="8108320"/>
          <a:ext cx="2064354" cy="733424"/>
        </a:xfrm>
        <a:prstGeom prst="roundRect">
          <a:avLst>
            <a:gd name="adj" fmla="val 889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Bitte wählen Sie eines der in 2a) definierten</a:t>
          </a:r>
          <a:r>
            <a:rPr lang="de-DE" sz="1100" b="0" baseline="0">
              <a:solidFill>
                <a:schemeClr val="tx1"/>
              </a:solidFill>
            </a:rPr>
            <a:t> Preisszenarien aus.</a:t>
          </a:r>
          <a:endParaRPr lang="de-DE" sz="1100" b="0">
            <a:solidFill>
              <a:schemeClr val="tx1"/>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302784</xdr:colOff>
      <xdr:row>2</xdr:row>
      <xdr:rowOff>0</xdr:rowOff>
    </xdr:from>
    <xdr:to>
      <xdr:col>9</xdr:col>
      <xdr:colOff>47289</xdr:colOff>
      <xdr:row>2</xdr:row>
      <xdr:rowOff>582350</xdr:rowOff>
    </xdr:to>
    <xdr:sp macro="" textlink="">
      <xdr:nvSpPr>
        <xdr:cNvPr id="5" name="Rechteck: abgerundete Ecken 46">
          <a:extLst>
            <a:ext uri="{FF2B5EF4-FFF2-40B4-BE49-F238E27FC236}">
              <a16:creationId xmlns:a16="http://schemas.microsoft.com/office/drawing/2014/main" id="{00000000-0008-0000-0600-000005000000}"/>
            </a:ext>
          </a:extLst>
        </xdr:cNvPr>
        <xdr:cNvSpPr/>
      </xdr:nvSpPr>
      <xdr:spPr bwMode="auto">
        <a:xfrm>
          <a:off x="10923159" y="542925"/>
          <a:ext cx="2373405" cy="582349"/>
        </a:xfrm>
        <a:prstGeom prst="roundRect">
          <a:avLst>
            <a:gd name="adj" fmla="val 14536"/>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ysClr val="windowText" lastClr="000000"/>
              </a:solidFill>
              <a:latin typeface="+mn-lt"/>
              <a:ea typeface="+mn-ea"/>
              <a:cs typeface="+mn-cs"/>
            </a:rPr>
            <a:t>Angaben Bewilligungsbehörde</a:t>
          </a:r>
          <a:endParaRPr lang="de-DE">
            <a:solidFill>
              <a:sysClr val="windowText" lastClr="000000"/>
            </a:solidFill>
          </a:endParaRPr>
        </a:p>
      </xdr:txBody>
    </xdr:sp>
    <xdr:clientData/>
  </xdr:twoCellAnchor>
  <xdr:oneCellAnchor>
    <xdr:from>
      <xdr:col>2</xdr:col>
      <xdr:colOff>550406</xdr:colOff>
      <xdr:row>23</xdr:row>
      <xdr:rowOff>0</xdr:rowOff>
    </xdr:from>
    <xdr:ext cx="65" cy="172226"/>
    <xdr:sp macro="" textlink="">
      <xdr:nvSpPr>
        <xdr:cNvPr id="4" name="TextBox 7">
          <a:extLst>
            <a:ext uri="{FF2B5EF4-FFF2-40B4-BE49-F238E27FC236}">
              <a16:creationId xmlns:a16="http://schemas.microsoft.com/office/drawing/2014/main" id="{00000000-0008-0000-0600-000004000000}"/>
            </a:ext>
          </a:extLst>
        </xdr:cNvPr>
        <xdr:cNvSpPr txBox="1"/>
      </xdr:nvSpPr>
      <xdr:spPr bwMode="auto">
        <a:xfrm>
          <a:off x="6417806" y="8686800"/>
          <a:ext cx="65"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endParaRPr lang="de-DE" sz="1100"/>
        </a:p>
      </xdr:txBody>
    </xdr:sp>
    <xdr:clientData/>
  </xdr:oneCellAnchor>
  <xdr:twoCellAnchor>
    <xdr:from>
      <xdr:col>4</xdr:col>
      <xdr:colOff>46402</xdr:colOff>
      <xdr:row>2</xdr:row>
      <xdr:rowOff>1190</xdr:rowOff>
    </xdr:from>
    <xdr:to>
      <xdr:col>6</xdr:col>
      <xdr:colOff>229057</xdr:colOff>
      <xdr:row>2</xdr:row>
      <xdr:rowOff>579175</xdr:rowOff>
    </xdr:to>
    <xdr:sp macro="" textlink="">
      <xdr:nvSpPr>
        <xdr:cNvPr id="2" name="Rechteck: abgerundete Ecken 46">
          <a:extLst>
            <a:ext uri="{FF2B5EF4-FFF2-40B4-BE49-F238E27FC236}">
              <a16:creationId xmlns:a16="http://schemas.microsoft.com/office/drawing/2014/main" id="{00000000-0008-0000-0600-000002000000}"/>
            </a:ext>
          </a:extLst>
        </xdr:cNvPr>
        <xdr:cNvSpPr/>
      </xdr:nvSpPr>
      <xdr:spPr bwMode="auto">
        <a:xfrm>
          <a:off x="8466502" y="544115"/>
          <a:ext cx="2382930" cy="577985"/>
        </a:xfrm>
        <a:prstGeom prst="roundRect">
          <a:avLst>
            <a:gd name="adj" fmla="val 16147"/>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defRPr/>
          </a:pPr>
          <a:r>
            <a:rPr lang="de-DE" sz="1100" b="0">
              <a:solidFill>
                <a:schemeClr val="tx1"/>
              </a:solidFill>
              <a:latin typeface="+mn-lt"/>
              <a:ea typeface="+mn-ea"/>
              <a:cs typeface="+mn-cs"/>
            </a:rPr>
            <a:t>Eingaben durch Zuwendungsempfänger</a:t>
          </a:r>
          <a:endParaRPr lang="fr-FR" sz="1100" b="0">
            <a:solidFill>
              <a:schemeClr val="tx1"/>
            </a:solidFill>
            <a:latin typeface="+mn-lt"/>
            <a:ea typeface="+mn-ea"/>
            <a:cs typeface="+mn-cs"/>
          </a:endParaRPr>
        </a:p>
      </xdr:txBody>
    </xdr:sp>
    <xdr:clientData/>
  </xdr:twoCellAnchor>
  <xdr:twoCellAnchor>
    <xdr:from>
      <xdr:col>0</xdr:col>
      <xdr:colOff>85725</xdr:colOff>
      <xdr:row>3</xdr:row>
      <xdr:rowOff>219074</xdr:rowOff>
    </xdr:from>
    <xdr:to>
      <xdr:col>0</xdr:col>
      <xdr:colOff>1997076</xdr:colOff>
      <xdr:row>11</xdr:row>
      <xdr:rowOff>209549</xdr:rowOff>
    </xdr:to>
    <xdr:sp macro="" textlink="">
      <xdr:nvSpPr>
        <xdr:cNvPr id="6" name="Rechteck: abgerundete Ecken 6">
          <a:extLst>
            <a:ext uri="{FF2B5EF4-FFF2-40B4-BE49-F238E27FC236}">
              <a16:creationId xmlns:a16="http://schemas.microsoft.com/office/drawing/2014/main" id="{00000000-0008-0000-0600-000008000000}"/>
            </a:ext>
          </a:extLst>
        </xdr:cNvPr>
        <xdr:cNvSpPr/>
      </xdr:nvSpPr>
      <xdr:spPr bwMode="auto">
        <a:xfrm>
          <a:off x="85725" y="1600199"/>
          <a:ext cx="1911351" cy="2657475"/>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Bitte beachten Sie, dass als Standardwerte für den Wirkungsgrad der Elektrolyseanlage 65% und für den Jahresnutzungsgrad 46% angesetzt werden. Höhere Werte sind gegenüber der Bewilligungsbehörde nachzuweisen. Bitte geben Sie, bei einer Abweichung vom Standardwert, den höheren Wert als Dezimalzahl an.</a:t>
          </a:r>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128639</xdr:colOff>
      <xdr:row>25</xdr:row>
      <xdr:rowOff>11905</xdr:rowOff>
    </xdr:from>
    <xdr:to>
      <xdr:col>0</xdr:col>
      <xdr:colOff>2288640</xdr:colOff>
      <xdr:row>38</xdr:row>
      <xdr:rowOff>189704</xdr:rowOff>
    </xdr:to>
    <xdr:sp macro="" textlink="">
      <xdr:nvSpPr>
        <xdr:cNvPr id="101" name="Rechteck: abgerundete Ecken 45">
          <a:extLst>
            <a:ext uri="{FF2B5EF4-FFF2-40B4-BE49-F238E27FC236}">
              <a16:creationId xmlns:a16="http://schemas.microsoft.com/office/drawing/2014/main" id="{00000000-0008-0000-0700-000065000000}"/>
            </a:ext>
          </a:extLst>
        </xdr:cNvPr>
        <xdr:cNvSpPr/>
      </xdr:nvSpPr>
      <xdr:spPr bwMode="auto">
        <a:xfrm>
          <a:off x="128640" y="5422106"/>
          <a:ext cx="2160000" cy="2949574"/>
        </a:xfrm>
        <a:prstGeom prst="roundRect">
          <a:avLst>
            <a:gd name="adj" fmla="val 617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den Namen des Industrieprodukts, dessen Einheit und die Ihnen mitgeteilten Prozessemissionen sowie die jeweilige Produktionsmenge ein.</a:t>
          </a:r>
          <a:endParaRPr/>
        </a:p>
        <a:p>
          <a:pPr algn="ctr">
            <a:defRPr/>
          </a:pPr>
          <a:r>
            <a:rPr lang="de-DE" sz="1100" b="0">
              <a:solidFill>
                <a:schemeClr val="tx1"/>
              </a:solidFill>
              <a:latin typeface="+mn-lt"/>
            </a:rPr>
            <a:t>Industrieprodukte mit gleichen Prozessemissionen können bei Bedarf zusammengefasst werden.</a:t>
          </a:r>
          <a:endParaRPr/>
        </a:p>
      </xdr:txBody>
    </xdr:sp>
    <xdr:clientData/>
  </xdr:twoCellAnchor>
  <xdr:twoCellAnchor>
    <xdr:from>
      <xdr:col>3</xdr:col>
      <xdr:colOff>43497</xdr:colOff>
      <xdr:row>25</xdr:row>
      <xdr:rowOff>16568</xdr:rowOff>
    </xdr:from>
    <xdr:to>
      <xdr:col>7</xdr:col>
      <xdr:colOff>11907</xdr:colOff>
      <xdr:row>25</xdr:row>
      <xdr:rowOff>314114</xdr:rowOff>
    </xdr:to>
    <xdr:sp macro="" textlink="">
      <xdr:nvSpPr>
        <xdr:cNvPr id="4" name="Rechteck: abgerundete Ecken 6">
          <a:extLst>
            <a:ext uri="{FF2B5EF4-FFF2-40B4-BE49-F238E27FC236}">
              <a16:creationId xmlns:a16="http://schemas.microsoft.com/office/drawing/2014/main" id="{00000000-0008-0000-0700-000004000000}"/>
            </a:ext>
          </a:extLst>
        </xdr:cNvPr>
        <xdr:cNvSpPr/>
      </xdr:nvSpPr>
      <xdr:spPr bwMode="auto">
        <a:xfrm>
          <a:off x="9647872" y="6188769"/>
          <a:ext cx="8839360" cy="30072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 welche unter Einsatz des Vorproduktes hergestellt werden</a:t>
          </a:r>
          <a:endParaRPr/>
        </a:p>
        <a:p>
          <a:pPr algn="ctr">
            <a:defRPr/>
          </a:pPr>
          <a:endParaRPr lang="de-DE" sz="1100" b="0">
            <a:solidFill>
              <a:schemeClr val="tx1"/>
            </a:solidFill>
          </a:endParaRPr>
        </a:p>
      </xdr:txBody>
    </xdr:sp>
    <xdr:clientData/>
  </xdr:twoCellAnchor>
  <xdr:twoCellAnchor>
    <xdr:from>
      <xdr:col>0</xdr:col>
      <xdr:colOff>128639</xdr:colOff>
      <xdr:row>104</xdr:row>
      <xdr:rowOff>135230</xdr:rowOff>
    </xdr:from>
    <xdr:to>
      <xdr:col>0</xdr:col>
      <xdr:colOff>2288640</xdr:colOff>
      <xdr:row>107</xdr:row>
      <xdr:rowOff>1926</xdr:rowOff>
    </xdr:to>
    <xdr:sp macro="" textlink="">
      <xdr:nvSpPr>
        <xdr:cNvPr id="92" name="Rechteck: abgerundete Ecken 6">
          <a:extLst>
            <a:ext uri="{FF2B5EF4-FFF2-40B4-BE49-F238E27FC236}">
              <a16:creationId xmlns:a16="http://schemas.microsoft.com/office/drawing/2014/main" id="{00000000-0008-0000-0700-00005C000000}"/>
            </a:ext>
          </a:extLst>
        </xdr:cNvPr>
        <xdr:cNvSpPr/>
      </xdr:nvSpPr>
      <xdr:spPr bwMode="auto">
        <a:xfrm>
          <a:off x="128640" y="22118929"/>
          <a:ext cx="2160000" cy="409621"/>
        </a:xfrm>
        <a:prstGeom prst="roundRect">
          <a:avLst>
            <a:gd name="adj" fmla="val 19783"/>
          </a:avLst>
        </a:prstGeom>
        <a:solidFill>
          <a:schemeClr val="accent6">
            <a:lumMod val="60000"/>
            <a:lumOff val="40000"/>
          </a:schemeClr>
        </a:solidFill>
        <a:ln>
          <a:solidFill>
            <a:schemeClr val="tx1"/>
          </a:solidFill>
        </a:ln>
        <a:effectLst>
          <a:softEdge rad="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Optional: Grüne Wasserstoffderivate</a:t>
          </a:r>
          <a:endParaRPr/>
        </a:p>
      </xdr:txBody>
    </xdr:sp>
    <xdr:clientData/>
  </xdr:twoCellAnchor>
  <xdr:twoCellAnchor>
    <xdr:from>
      <xdr:col>0</xdr:col>
      <xdr:colOff>128639</xdr:colOff>
      <xdr:row>99</xdr:row>
      <xdr:rowOff>56726</xdr:rowOff>
    </xdr:from>
    <xdr:to>
      <xdr:col>0</xdr:col>
      <xdr:colOff>2288640</xdr:colOff>
      <xdr:row>104</xdr:row>
      <xdr:rowOff>95251</xdr:rowOff>
    </xdr:to>
    <xdr:sp macro="" textlink="">
      <xdr:nvSpPr>
        <xdr:cNvPr id="96" name="Rechteck: abgerundete Ecken 6">
          <a:extLst>
            <a:ext uri="{FF2B5EF4-FFF2-40B4-BE49-F238E27FC236}">
              <a16:creationId xmlns:a16="http://schemas.microsoft.com/office/drawing/2014/main" id="{00000000-0008-0000-0700-000060000000}"/>
            </a:ext>
          </a:extLst>
        </xdr:cNvPr>
        <xdr:cNvSpPr/>
      </xdr:nvSpPr>
      <xdr:spPr bwMode="auto">
        <a:xfrm>
          <a:off x="128640" y="21135551"/>
          <a:ext cx="2160000" cy="943400"/>
        </a:xfrm>
        <a:prstGeom prst="roundRect">
          <a:avLst>
            <a:gd name="adj" fmla="val 1004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Optional: Andere konventionelle Energieträger</a:t>
          </a:r>
          <a:endParaRPr/>
        </a:p>
      </xdr:txBody>
    </xdr:sp>
    <xdr:clientData/>
  </xdr:twoCellAnchor>
  <xdr:twoCellAnchor>
    <xdr:from>
      <xdr:col>0</xdr:col>
      <xdr:colOff>128639</xdr:colOff>
      <xdr:row>110</xdr:row>
      <xdr:rowOff>18680</xdr:rowOff>
    </xdr:from>
    <xdr:to>
      <xdr:col>0</xdr:col>
      <xdr:colOff>2288640</xdr:colOff>
      <xdr:row>116</xdr:row>
      <xdr:rowOff>0</xdr:rowOff>
    </xdr:to>
    <xdr:sp macro="" textlink="">
      <xdr:nvSpPr>
        <xdr:cNvPr id="94" name="Rechteck: abgerundete Ecken 6">
          <a:extLst>
            <a:ext uri="{FF2B5EF4-FFF2-40B4-BE49-F238E27FC236}">
              <a16:creationId xmlns:a16="http://schemas.microsoft.com/office/drawing/2014/main" id="{00000000-0008-0000-0700-00005E000000}"/>
            </a:ext>
          </a:extLst>
        </xdr:cNvPr>
        <xdr:cNvSpPr/>
      </xdr:nvSpPr>
      <xdr:spPr bwMode="auto">
        <a:xfrm>
          <a:off x="128640" y="23345406"/>
          <a:ext cx="2160000" cy="1067169"/>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Energieträgerbedarfe zur Herstellung stofflich genutzter Wasserstoffderivate</a:t>
          </a:r>
          <a:endParaRPr lang="de-DE">
            <a:solidFill>
              <a:sysClr val="windowText" lastClr="000000"/>
            </a:solidFill>
          </a:endParaRPr>
        </a:p>
      </xdr:txBody>
    </xdr:sp>
    <xdr:clientData/>
  </xdr:twoCellAnchor>
  <xdr:twoCellAnchor>
    <xdr:from>
      <xdr:col>0</xdr:col>
      <xdr:colOff>128639</xdr:colOff>
      <xdr:row>107</xdr:row>
      <xdr:rowOff>29529</xdr:rowOff>
    </xdr:from>
    <xdr:to>
      <xdr:col>0</xdr:col>
      <xdr:colOff>2288640</xdr:colOff>
      <xdr:row>109</xdr:row>
      <xdr:rowOff>66197</xdr:rowOff>
    </xdr:to>
    <xdr:sp macro="" textlink="">
      <xdr:nvSpPr>
        <xdr:cNvPr id="93" name="Rechteck: abgerundete Ecken 6">
          <a:extLst>
            <a:ext uri="{FF2B5EF4-FFF2-40B4-BE49-F238E27FC236}">
              <a16:creationId xmlns:a16="http://schemas.microsoft.com/office/drawing/2014/main" id="{00000000-0008-0000-0700-00005D000000}"/>
            </a:ext>
          </a:extLst>
        </xdr:cNvPr>
        <xdr:cNvSpPr/>
      </xdr:nvSpPr>
      <xdr:spPr bwMode="auto">
        <a:xfrm>
          <a:off x="128640" y="22556154"/>
          <a:ext cx="2160000" cy="398618"/>
        </a:xfrm>
        <a:prstGeom prst="roundRect">
          <a:avLst>
            <a:gd name="adj" fmla="val 2226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Optional: CO</a:t>
          </a:r>
          <a:r>
            <a:rPr lang="de-DE" sz="1100" b="0" baseline="-25000">
              <a:solidFill>
                <a:schemeClr val="tx1"/>
              </a:solidFill>
            </a:rPr>
            <a:t>2</a:t>
          </a:r>
          <a:r>
            <a:rPr lang="de-DE" sz="1100" b="0">
              <a:solidFill>
                <a:schemeClr val="tx1"/>
              </a:solidFill>
            </a:rPr>
            <a:t>-arme Wasserstoffderivate</a:t>
          </a:r>
          <a:endParaRPr/>
        </a:p>
      </xdr:txBody>
    </xdr:sp>
    <xdr:clientData/>
  </xdr:twoCellAnchor>
  <xdr:twoCellAnchor>
    <xdr:from>
      <xdr:col>0</xdr:col>
      <xdr:colOff>128639</xdr:colOff>
      <xdr:row>40</xdr:row>
      <xdr:rowOff>187325</xdr:rowOff>
    </xdr:from>
    <xdr:to>
      <xdr:col>0</xdr:col>
      <xdr:colOff>2288640</xdr:colOff>
      <xdr:row>54</xdr:row>
      <xdr:rowOff>188118</xdr:rowOff>
    </xdr:to>
    <xdr:sp macro="" textlink="">
      <xdr:nvSpPr>
        <xdr:cNvPr id="100" name="Rechteck: abgerundete Ecken 45">
          <a:extLst>
            <a:ext uri="{FF2B5EF4-FFF2-40B4-BE49-F238E27FC236}">
              <a16:creationId xmlns:a16="http://schemas.microsoft.com/office/drawing/2014/main" id="{00000000-0008-0000-0700-000064000000}"/>
            </a:ext>
          </a:extLst>
        </xdr:cNvPr>
        <xdr:cNvSpPr/>
      </xdr:nvSpPr>
      <xdr:spPr bwMode="auto">
        <a:xfrm>
          <a:off x="128640" y="8740775"/>
          <a:ext cx="2160000" cy="2982118"/>
        </a:xfrm>
        <a:prstGeom prst="roundRect">
          <a:avLst>
            <a:gd name="adj" fmla="val 617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den Namen des Industrieprodukts, dessen Einheit und die Ihnen mitgeteilten Prozessemissionen sowie die jeweilige Produktionsmenge ein.</a:t>
          </a:r>
          <a:endParaRPr/>
        </a:p>
        <a:p>
          <a:pPr algn="ctr">
            <a:defRPr/>
          </a:pPr>
          <a:r>
            <a:rPr lang="de-DE" sz="1100" b="0">
              <a:solidFill>
                <a:schemeClr val="tx1"/>
              </a:solidFill>
              <a:latin typeface="+mn-lt"/>
            </a:rPr>
            <a:t>Industrieprodukte mit gleichen Prozessemissionen können bei Bedarf zusammengefasst werden.</a:t>
          </a:r>
          <a:endParaRPr/>
        </a:p>
      </xdr:txBody>
    </xdr:sp>
    <xdr:clientData/>
  </xdr:twoCellAnchor>
  <xdr:twoCellAnchor>
    <xdr:from>
      <xdr:col>0</xdr:col>
      <xdr:colOff>128639</xdr:colOff>
      <xdr:row>57</xdr:row>
      <xdr:rowOff>7144</xdr:rowOff>
    </xdr:from>
    <xdr:to>
      <xdr:col>0</xdr:col>
      <xdr:colOff>2288640</xdr:colOff>
      <xdr:row>70</xdr:row>
      <xdr:rowOff>190355</xdr:rowOff>
    </xdr:to>
    <xdr:sp macro="" textlink="">
      <xdr:nvSpPr>
        <xdr:cNvPr id="99" name="Rechteck: abgerundete Ecken 45">
          <a:extLst>
            <a:ext uri="{FF2B5EF4-FFF2-40B4-BE49-F238E27FC236}">
              <a16:creationId xmlns:a16="http://schemas.microsoft.com/office/drawing/2014/main" id="{00000000-0008-0000-0700-000063000000}"/>
            </a:ext>
          </a:extLst>
        </xdr:cNvPr>
        <xdr:cNvSpPr/>
      </xdr:nvSpPr>
      <xdr:spPr bwMode="auto">
        <a:xfrm>
          <a:off x="128640" y="12103894"/>
          <a:ext cx="2160000" cy="2954986"/>
        </a:xfrm>
        <a:prstGeom prst="roundRect">
          <a:avLst>
            <a:gd name="adj" fmla="val 617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den Namen des Industrieprodukts, dessen Einheit und die Ihnen mitgeteilten Prozessemissionen sowie die jeweilige Produktionsmenge</a:t>
          </a:r>
          <a:r>
            <a:rPr lang="de-DE" sz="1100" b="0" i="0" u="none" strike="noStrike" cap="none" spc="0">
              <a:ln>
                <a:noFill/>
              </a:ln>
              <a:solidFill>
                <a:prstClr val="black"/>
              </a:solidFill>
              <a:latin typeface="+mn-lt"/>
              <a:ea typeface="+mn-ea"/>
              <a:cs typeface="+mn-cs"/>
            </a:rPr>
            <a:t> </a:t>
          </a:r>
          <a:r>
            <a:rPr lang="de-DE" sz="1100" b="0">
              <a:solidFill>
                <a:schemeClr val="tx1"/>
              </a:solidFill>
              <a:latin typeface="+mn-lt"/>
            </a:rPr>
            <a:t>ein.</a:t>
          </a:r>
          <a:endParaRPr/>
        </a:p>
        <a:p>
          <a:pPr algn="ctr">
            <a:defRPr/>
          </a:pPr>
          <a:r>
            <a:rPr lang="de-DE" sz="1100" b="0">
              <a:solidFill>
                <a:schemeClr val="tx1"/>
              </a:solidFill>
              <a:latin typeface="+mn-lt"/>
            </a:rPr>
            <a:t>Industrieprodukte mit gleichen Prozessemissionen können bei Bedarf zusammengefasst werden.</a:t>
          </a:r>
          <a:endParaRPr/>
        </a:p>
      </xdr:txBody>
    </xdr:sp>
    <xdr:clientData/>
  </xdr:twoCellAnchor>
  <xdr:twoCellAnchor>
    <xdr:from>
      <xdr:col>0</xdr:col>
      <xdr:colOff>131815</xdr:colOff>
      <xdr:row>72</xdr:row>
      <xdr:rowOff>47625</xdr:rowOff>
    </xdr:from>
    <xdr:to>
      <xdr:col>0</xdr:col>
      <xdr:colOff>2285465</xdr:colOff>
      <xdr:row>85</xdr:row>
      <xdr:rowOff>20478</xdr:rowOff>
    </xdr:to>
    <xdr:sp macro="" textlink="">
      <xdr:nvSpPr>
        <xdr:cNvPr id="9" name="Rechteck: abgerundete Ecken 45">
          <a:extLst>
            <a:ext uri="{FF2B5EF4-FFF2-40B4-BE49-F238E27FC236}">
              <a16:creationId xmlns:a16="http://schemas.microsoft.com/office/drawing/2014/main" id="{00000000-0008-0000-0700-000009000000}"/>
            </a:ext>
          </a:extLst>
        </xdr:cNvPr>
        <xdr:cNvSpPr/>
      </xdr:nvSpPr>
      <xdr:spPr bwMode="auto">
        <a:xfrm>
          <a:off x="131815" y="15287625"/>
          <a:ext cx="2153650" cy="2754153"/>
        </a:xfrm>
        <a:prstGeom prst="roundRect">
          <a:avLst>
            <a:gd name="adj" fmla="val 617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den Namen des Industrieprodukts, dessen Einheit und die Ihnen mitgeteilten Prozessemissionen sowie die jeweilige Produktionsmenge ein.</a:t>
          </a:r>
          <a:endParaRPr/>
        </a:p>
        <a:p>
          <a:pPr algn="ctr">
            <a:defRPr/>
          </a:pPr>
          <a:r>
            <a:rPr lang="de-DE" sz="1100" b="0">
              <a:solidFill>
                <a:schemeClr val="tx1"/>
              </a:solidFill>
              <a:latin typeface="+mn-lt"/>
            </a:rPr>
            <a:t>Industrieprodukte mit gleichen Prozessemissionen können bei Bedarf zusammengefasst werden.</a:t>
          </a:r>
          <a:endParaRPr/>
        </a:p>
      </xdr:txBody>
    </xdr:sp>
    <xdr:clientData/>
  </xdr:twoCellAnchor>
  <xdr:twoCellAnchor>
    <xdr:from>
      <xdr:col>3</xdr:col>
      <xdr:colOff>43497</xdr:colOff>
      <xdr:row>25</xdr:row>
      <xdr:rowOff>16568</xdr:rowOff>
    </xdr:from>
    <xdr:to>
      <xdr:col>7</xdr:col>
      <xdr:colOff>11907</xdr:colOff>
      <xdr:row>25</xdr:row>
      <xdr:rowOff>314114</xdr:rowOff>
    </xdr:to>
    <xdr:sp macro="" textlink="">
      <xdr:nvSpPr>
        <xdr:cNvPr id="22" name="Rechteck: abgerundete Ecken 6">
          <a:extLst>
            <a:ext uri="{FF2B5EF4-FFF2-40B4-BE49-F238E27FC236}">
              <a16:creationId xmlns:a16="http://schemas.microsoft.com/office/drawing/2014/main" id="{00000000-0008-0000-0700-000016000000}"/>
            </a:ext>
          </a:extLst>
        </xdr:cNvPr>
        <xdr:cNvSpPr/>
      </xdr:nvSpPr>
      <xdr:spPr bwMode="auto">
        <a:xfrm>
          <a:off x="9647872" y="4540944"/>
          <a:ext cx="8839360" cy="16737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xdr:txBody>
    </xdr:sp>
    <xdr:clientData/>
  </xdr:twoCellAnchor>
  <xdr:twoCellAnchor>
    <xdr:from>
      <xdr:col>0</xdr:col>
      <xdr:colOff>131815</xdr:colOff>
      <xdr:row>85</xdr:row>
      <xdr:rowOff>132634</xdr:rowOff>
    </xdr:from>
    <xdr:to>
      <xdr:col>0</xdr:col>
      <xdr:colOff>2285465</xdr:colOff>
      <xdr:row>99</xdr:row>
      <xdr:rowOff>2302</xdr:rowOff>
    </xdr:to>
    <xdr:sp macro="" textlink="">
      <xdr:nvSpPr>
        <xdr:cNvPr id="97" name="Rechteck: abgerundete Ecken 6">
          <a:extLst>
            <a:ext uri="{FF2B5EF4-FFF2-40B4-BE49-F238E27FC236}">
              <a16:creationId xmlns:a16="http://schemas.microsoft.com/office/drawing/2014/main" id="{00000000-0008-0000-0700-000061000000}"/>
            </a:ext>
          </a:extLst>
        </xdr:cNvPr>
        <xdr:cNvSpPr/>
      </xdr:nvSpPr>
      <xdr:spPr bwMode="auto">
        <a:xfrm>
          <a:off x="131815" y="18153935"/>
          <a:ext cx="2153650" cy="2927192"/>
        </a:xfrm>
        <a:prstGeom prst="roundRect">
          <a:avLst>
            <a:gd name="adj" fmla="val 420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defRPr/>
          </a:pPr>
          <a:r>
            <a:rPr lang="de-DE" sz="1100">
              <a:solidFill>
                <a:sysClr val="windowText" lastClr="000000"/>
              </a:solidFill>
              <a:latin typeface="+mn-lt"/>
              <a:ea typeface="+mn-ea"/>
              <a:cs typeface="+mn-cs"/>
            </a:rPr>
            <a:t>Die absoluten geplanten Bedarfe werden hier auf Vorhabensebene angegeben, im Fall von mehreren Produkten auch für das Produktgemisch. Die Angaben zu Wasserstoff und Erdgas umfassen hier sowohl die energetisch als auch die stofflich genutzten Mengen. </a:t>
          </a:r>
          <a:endParaRPr/>
        </a:p>
        <a:p>
          <a:pPr algn="ctr">
            <a:defRPr/>
          </a:pPr>
          <a:r>
            <a:rPr lang="de-DE" sz="1100">
              <a:solidFill>
                <a:sysClr val="windowText" lastClr="000000"/>
              </a:solidFill>
              <a:latin typeface="+mn-lt"/>
              <a:ea typeface="+mn-ea"/>
              <a:cs typeface="+mn-cs"/>
            </a:rPr>
            <a:t>Die Angaben zu Wasserstoffderivaten sind in Zeile 106 - 109 einzutragen. Bei eigener Herstellung und stofflicher Nutzung der Wasserstoffderivate sind zusätzlich Zeile 111 - 116 auszufüllen.</a:t>
          </a:r>
          <a:endParaRPr/>
        </a:p>
      </xdr:txBody>
    </xdr:sp>
    <xdr:clientData/>
  </xdr:twoCellAnchor>
  <xdr:twoCellAnchor>
    <xdr:from>
      <xdr:col>2</xdr:col>
      <xdr:colOff>65087</xdr:colOff>
      <xdr:row>7</xdr:row>
      <xdr:rowOff>101600</xdr:rowOff>
    </xdr:from>
    <xdr:to>
      <xdr:col>9</xdr:col>
      <xdr:colOff>30164</xdr:colOff>
      <xdr:row>8</xdr:row>
      <xdr:rowOff>331470</xdr:rowOff>
    </xdr:to>
    <xdr:sp macro="" textlink="">
      <xdr:nvSpPr>
        <xdr:cNvPr id="27" name="Rechteck: abgerundete Ecken 6">
          <a:extLst>
            <a:ext uri="{FF2B5EF4-FFF2-40B4-BE49-F238E27FC236}">
              <a16:creationId xmlns:a16="http://schemas.microsoft.com/office/drawing/2014/main" id="{00000000-0008-0000-0700-00001B000000}"/>
            </a:ext>
          </a:extLst>
        </xdr:cNvPr>
        <xdr:cNvSpPr/>
      </xdr:nvSpPr>
      <xdr:spPr bwMode="auto">
        <a:xfrm>
          <a:off x="8742362" y="1539875"/>
          <a:ext cx="10814052" cy="42037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Auswahl Referenzsystem; optionale weitere Referenzsysteme bei Bedarf auswählen.</a:t>
          </a:r>
          <a:endParaRPr/>
        </a:p>
      </xdr:txBody>
    </xdr:sp>
    <xdr:clientData/>
  </xdr:twoCellAnchor>
  <xdr:twoCellAnchor>
    <xdr:from>
      <xdr:col>0</xdr:col>
      <xdr:colOff>128639</xdr:colOff>
      <xdr:row>0</xdr:row>
      <xdr:rowOff>287867</xdr:rowOff>
    </xdr:from>
    <xdr:to>
      <xdr:col>0</xdr:col>
      <xdr:colOff>2288640</xdr:colOff>
      <xdr:row>2</xdr:row>
      <xdr:rowOff>200291</xdr:rowOff>
    </xdr:to>
    <xdr:sp macro="" textlink="">
      <xdr:nvSpPr>
        <xdr:cNvPr id="103" name="Rechteck: abgerundete Ecken 45">
          <a:extLst>
            <a:ext uri="{FF2B5EF4-FFF2-40B4-BE49-F238E27FC236}">
              <a16:creationId xmlns:a16="http://schemas.microsoft.com/office/drawing/2014/main" id="{00000000-0008-0000-0700-000067000000}"/>
            </a:ext>
          </a:extLst>
        </xdr:cNvPr>
        <xdr:cNvSpPr/>
      </xdr:nvSpPr>
      <xdr:spPr bwMode="auto">
        <a:xfrm>
          <a:off x="128640" y="287867"/>
          <a:ext cx="2160000" cy="569650"/>
        </a:xfrm>
        <a:prstGeom prst="roundRect">
          <a:avLst>
            <a:gd name="adj" fmla="val 1462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latin typeface="+mn-lt"/>
            </a:rPr>
            <a:t>Eingaben durch Zuwendungsempfänger</a:t>
          </a:r>
          <a:endParaRPr/>
        </a:p>
      </xdr:txBody>
    </xdr:sp>
    <xdr:clientData/>
  </xdr:twoCellAnchor>
  <xdr:twoCellAnchor>
    <xdr:from>
      <xdr:col>0</xdr:col>
      <xdr:colOff>128639</xdr:colOff>
      <xdr:row>16</xdr:row>
      <xdr:rowOff>16033</xdr:rowOff>
    </xdr:from>
    <xdr:to>
      <xdr:col>0</xdr:col>
      <xdr:colOff>2288640</xdr:colOff>
      <xdr:row>23</xdr:row>
      <xdr:rowOff>9207</xdr:rowOff>
    </xdr:to>
    <xdr:sp macro="" textlink="">
      <xdr:nvSpPr>
        <xdr:cNvPr id="102" name="Rechteck: abgerundete Ecken 6">
          <a:extLst>
            <a:ext uri="{FF2B5EF4-FFF2-40B4-BE49-F238E27FC236}">
              <a16:creationId xmlns:a16="http://schemas.microsoft.com/office/drawing/2014/main" id="{00000000-0008-0000-0700-000066000000}"/>
            </a:ext>
          </a:extLst>
        </xdr:cNvPr>
        <xdr:cNvSpPr/>
      </xdr:nvSpPr>
      <xdr:spPr bwMode="auto">
        <a:xfrm>
          <a:off x="128640" y="3778408"/>
          <a:ext cx="2160000" cy="1269524"/>
        </a:xfrm>
        <a:prstGeom prst="roundRect">
          <a:avLst>
            <a:gd name="adj" fmla="val 9441"/>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Die jeweilige Mengeneinheit der geplanten Produktionsmenge ist dem Anhang 1 des Förderaufrufs zu entnehmen.</a:t>
          </a:r>
          <a:endParaRPr/>
        </a:p>
      </xdr:txBody>
    </xdr:sp>
    <xdr:clientData/>
  </xdr:twoCellAnchor>
  <xdr:twoCellAnchor>
    <xdr:from>
      <xdr:col>0</xdr:col>
      <xdr:colOff>131815</xdr:colOff>
      <xdr:row>116</xdr:row>
      <xdr:rowOff>124595</xdr:rowOff>
    </xdr:from>
    <xdr:to>
      <xdr:col>0</xdr:col>
      <xdr:colOff>2285465</xdr:colOff>
      <xdr:row>120</xdr:row>
      <xdr:rowOff>94192</xdr:rowOff>
    </xdr:to>
    <xdr:sp macro="" textlink="">
      <xdr:nvSpPr>
        <xdr:cNvPr id="95" name="Rechteck: abgerundete Ecken 6">
          <a:extLst>
            <a:ext uri="{FF2B5EF4-FFF2-40B4-BE49-F238E27FC236}">
              <a16:creationId xmlns:a16="http://schemas.microsoft.com/office/drawing/2014/main" id="{00000000-0008-0000-0700-00005F000000}"/>
            </a:ext>
          </a:extLst>
        </xdr:cNvPr>
        <xdr:cNvSpPr/>
      </xdr:nvSpPr>
      <xdr:spPr bwMode="auto">
        <a:xfrm>
          <a:off x="131815" y="24537170"/>
          <a:ext cx="2153650" cy="1017347"/>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Angegeben werden hier sämtliche geplante Treibhausgasemissionen, sowohl die energieträgerbedingten, als auch die Prozessemissionen.</a:t>
          </a:r>
          <a:endParaRPr lang="de-DE">
            <a:solidFill>
              <a:sysClr val="windowText" lastClr="000000"/>
            </a:solidFill>
          </a:endParaRPr>
        </a:p>
      </xdr:txBody>
    </xdr:sp>
    <xdr:clientData/>
  </xdr:twoCellAnchor>
  <xdr:twoCellAnchor>
    <xdr:from>
      <xdr:col>3</xdr:col>
      <xdr:colOff>52916</xdr:colOff>
      <xdr:row>41</xdr:row>
      <xdr:rowOff>31750</xdr:rowOff>
    </xdr:from>
    <xdr:to>
      <xdr:col>7</xdr:col>
      <xdr:colOff>21326</xdr:colOff>
      <xdr:row>41</xdr:row>
      <xdr:rowOff>329295</xdr:rowOff>
    </xdr:to>
    <xdr:sp macro="" textlink="">
      <xdr:nvSpPr>
        <xdr:cNvPr id="3" name="Rechteck: abgerundete Ecken 6">
          <a:extLst>
            <a:ext uri="{FF2B5EF4-FFF2-40B4-BE49-F238E27FC236}">
              <a16:creationId xmlns:a16="http://schemas.microsoft.com/office/drawing/2014/main" id="{00000000-0008-0000-0700-000003000000}"/>
            </a:ext>
          </a:extLst>
        </xdr:cNvPr>
        <xdr:cNvSpPr/>
      </xdr:nvSpPr>
      <xdr:spPr bwMode="auto">
        <a:xfrm>
          <a:off x="9218083" y="9609667"/>
          <a:ext cx="5471743" cy="297545"/>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twoCellAnchor>
    <xdr:from>
      <xdr:col>3</xdr:col>
      <xdr:colOff>57149</xdr:colOff>
      <xdr:row>57</xdr:row>
      <xdr:rowOff>25400</xdr:rowOff>
    </xdr:from>
    <xdr:to>
      <xdr:col>7</xdr:col>
      <xdr:colOff>25559</xdr:colOff>
      <xdr:row>57</xdr:row>
      <xdr:rowOff>322945</xdr:rowOff>
    </xdr:to>
    <xdr:sp macro="" textlink="">
      <xdr:nvSpPr>
        <xdr:cNvPr id="13" name="Rechteck: abgerundete Ecken 6">
          <a:extLst>
            <a:ext uri="{FF2B5EF4-FFF2-40B4-BE49-F238E27FC236}">
              <a16:creationId xmlns:a16="http://schemas.microsoft.com/office/drawing/2014/main" id="{00000000-0008-0000-0700-00000D000000}"/>
            </a:ext>
          </a:extLst>
        </xdr:cNvPr>
        <xdr:cNvSpPr/>
      </xdr:nvSpPr>
      <xdr:spPr bwMode="auto">
        <a:xfrm>
          <a:off x="9222316" y="13095817"/>
          <a:ext cx="5471743" cy="297545"/>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twoCellAnchor>
    <xdr:from>
      <xdr:col>3</xdr:col>
      <xdr:colOff>40215</xdr:colOff>
      <xdr:row>73</xdr:row>
      <xdr:rowOff>29633</xdr:rowOff>
    </xdr:from>
    <xdr:to>
      <xdr:col>7</xdr:col>
      <xdr:colOff>8625</xdr:colOff>
      <xdr:row>73</xdr:row>
      <xdr:rowOff>327178</xdr:rowOff>
    </xdr:to>
    <xdr:sp macro="" textlink="">
      <xdr:nvSpPr>
        <xdr:cNvPr id="7" name="Rechteck: abgerundete Ecken 6">
          <a:extLst>
            <a:ext uri="{FF2B5EF4-FFF2-40B4-BE49-F238E27FC236}">
              <a16:creationId xmlns:a16="http://schemas.microsoft.com/office/drawing/2014/main" id="{00000000-0008-0000-0700-000007000000}"/>
            </a:ext>
          </a:extLst>
        </xdr:cNvPr>
        <xdr:cNvSpPr/>
      </xdr:nvSpPr>
      <xdr:spPr bwMode="auto">
        <a:xfrm>
          <a:off x="9205382" y="16571383"/>
          <a:ext cx="5471743" cy="297545"/>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oneCellAnchor>
    <xdr:from>
      <xdr:col>1</xdr:col>
      <xdr:colOff>4247030</xdr:colOff>
      <xdr:row>15</xdr:row>
      <xdr:rowOff>111125</xdr:rowOff>
    </xdr:from>
    <xdr:ext cx="419537" cy="170752"/>
    <mc:AlternateContent xmlns:mc="http://schemas.openxmlformats.org/markup-compatibility/2006" xmlns:a14="http://schemas.microsoft.com/office/drawing/2010/main">
      <mc:Choice Requires="a14">
        <xdr:sp macro="" textlink="">
          <xdr:nvSpPr>
            <xdr:cNvPr id="25" name="TextBox 2">
              <a:extLst>
                <a:ext uri="{FF2B5EF4-FFF2-40B4-BE49-F238E27FC236}">
                  <a16:creationId xmlns:a16="http://schemas.microsoft.com/office/drawing/2014/main" id="{00000000-0008-0000-0700-000019000000}"/>
                </a:ext>
              </a:extLst>
            </xdr:cNvPr>
            <xdr:cNvSpPr txBox="1"/>
          </xdr:nvSpPr>
          <xdr:spPr bwMode="auto">
            <a:xfrm>
              <a:off x="6745942" y="4212478"/>
              <a:ext cx="419538"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𝑄</m:t>
                            </m:r>
                          </m:e>
                          <m:sup>
                            <m:r>
                              <a:rPr lang="de-DE" sz="1050" b="0" i="1">
                                <a:latin typeface="Cambria Math"/>
                              </a:rPr>
                              <m:t>𝑃𝑙𝑎𝑛</m:t>
                            </m:r>
                            <m:r>
                              <a:rPr lang="fr-FR" sz="1050" b="0" i="1">
                                <a:latin typeface="Cambria Math"/>
                              </a:rPr>
                              <m:t>, </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25" name="TextBox 2">
              <a:extLst>
                <a:ext uri="{FF2B5EF4-FFF2-40B4-BE49-F238E27FC236}">
                  <a16:creationId xmlns:a16="http://schemas.microsoft.com/office/drawing/2014/main" id="{00000000-0008-0000-0700-000019000000}"/>
                </a:ext>
              </a:extLst>
            </xdr:cNvPr>
            <xdr:cNvSpPr txBox="1"/>
          </xdr:nvSpPr>
          <xdr:spPr bwMode="auto">
            <a:xfrm>
              <a:off x="6745942" y="4212478"/>
              <a:ext cx="419538"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𝑄</a:t>
              </a:r>
              <a:r>
                <a:rPr lang="de-DE" sz="1050" b="0" i="0">
                  <a:latin typeface="Cambria Math" panose="02040503050406030204" pitchFamily="18" charset="0"/>
                </a:rPr>
                <a:t>^(</a:t>
              </a:r>
              <a:r>
                <a:rPr lang="de-DE" sz="1050" b="0" i="0">
                  <a:latin typeface="Cambria Math"/>
                </a:rPr>
                <a:t>𝑃𝑙𝑎𝑛</a:t>
              </a:r>
              <a:r>
                <a:rPr lang="fr-FR" sz="1050" b="0" i="0">
                  <a:latin typeface="Cambria Math"/>
                </a:rPr>
                <a:t>,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4237506</xdr:colOff>
      <xdr:row>90</xdr:row>
      <xdr:rowOff>141940</xdr:rowOff>
    </xdr:from>
    <xdr:ext cx="424347" cy="189154"/>
    <mc:AlternateContent xmlns:mc="http://schemas.openxmlformats.org/markup-compatibility/2006" xmlns:a14="http://schemas.microsoft.com/office/drawing/2010/main">
      <mc:Choice Requires="a14">
        <xdr:sp macro="" textlink="">
          <xdr:nvSpPr>
            <xdr:cNvPr id="32" name="TextBox 2">
              <a:extLst>
                <a:ext uri="{FF2B5EF4-FFF2-40B4-BE49-F238E27FC236}">
                  <a16:creationId xmlns:a16="http://schemas.microsoft.com/office/drawing/2014/main" id="{00000000-0008-0000-0700-000020000000}"/>
                </a:ext>
              </a:extLst>
            </xdr:cNvPr>
            <xdr:cNvSpPr txBox="1"/>
          </xdr:nvSpPr>
          <xdr:spPr bwMode="auto">
            <a:xfrm>
              <a:off x="6733056" y="19239566"/>
              <a:ext cx="42434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fr-FR" sz="1050" b="0" i="1">
                                <a:latin typeface="Cambria Math"/>
                              </a:rPr>
                              <m:t>𝐷</m:t>
                            </m:r>
                          </m:e>
                          <m:sub>
                            <m:r>
                              <a:rPr lang="fr-FR" sz="1050" b="0" i="1">
                                <a:latin typeface="Cambria Math"/>
                              </a:rPr>
                              <m:t>𝑖</m:t>
                            </m:r>
                          </m:sub>
                          <m:sup>
                            <m:r>
                              <a:rPr lang="fr-FR" sz="1050" b="0" i="1">
                                <a:latin typeface="Cambria Math"/>
                              </a:rPr>
                              <m:t>𝑃𝑙𝑎𝑛</m:t>
                            </m:r>
                            <m:r>
                              <a:rPr lang="fr-FR" sz="1050" b="0" i="1">
                                <a:latin typeface="Cambria Math"/>
                              </a:rPr>
                              <m:t>, </m:t>
                            </m:r>
                            <m:r>
                              <a:rPr lang="fr-FR"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32" name="TextBox 2">
              <a:extLst>
                <a:ext uri="{FF2B5EF4-FFF2-40B4-BE49-F238E27FC236}">
                  <a16:creationId xmlns:a16="http://schemas.microsoft.com/office/drawing/2014/main" id="{00000000-0008-0000-0700-000020000000}"/>
                </a:ext>
              </a:extLst>
            </xdr:cNvPr>
            <xdr:cNvSpPr txBox="1"/>
          </xdr:nvSpPr>
          <xdr:spPr bwMode="auto">
            <a:xfrm>
              <a:off x="6733056" y="19239566"/>
              <a:ext cx="42434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050" b="0" i="0">
                  <a:latin typeface="Cambria Math"/>
                </a:rPr>
                <a:t>𝐷</a:t>
              </a:r>
              <a:r>
                <a:rPr lang="de-DE" sz="1050" b="0" i="0">
                  <a:latin typeface="Cambria Math" panose="02040503050406030204" pitchFamily="18" charset="0"/>
                </a:rPr>
                <a:t>_</a:t>
              </a:r>
              <a:r>
                <a:rPr lang="fr-FR" sz="1050" b="0" i="0">
                  <a:latin typeface="Cambria Math"/>
                </a:rPr>
                <a:t>𝑖</a:t>
              </a:r>
              <a:r>
                <a:rPr lang="fr-FR" sz="1050" b="0" i="0">
                  <a:latin typeface="Cambria Math" panose="02040503050406030204" pitchFamily="18" charset="0"/>
                </a:rPr>
                <a:t>^</a:t>
              </a:r>
              <a:r>
                <a:rPr lang="de-DE" sz="1050" b="0" i="0">
                  <a:latin typeface="Cambria Math" panose="02040503050406030204" pitchFamily="18" charset="0"/>
                </a:rPr>
                <a:t>(</a:t>
              </a:r>
              <a:r>
                <a:rPr lang="fr-FR" sz="1050" b="0" i="0">
                  <a:latin typeface="Cambria Math"/>
                </a:rPr>
                <a:t>𝑃𝑙𝑎𝑛,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4221443</xdr:colOff>
      <xdr:row>117</xdr:row>
      <xdr:rowOff>97678</xdr:rowOff>
    </xdr:from>
    <xdr:ext cx="412484" cy="170752"/>
    <mc:AlternateContent xmlns:mc="http://schemas.openxmlformats.org/markup-compatibility/2006" xmlns:a14="http://schemas.microsoft.com/office/drawing/2010/main">
      <mc:Choice Requires="a14">
        <xdr:sp macro="" textlink="">
          <xdr:nvSpPr>
            <xdr:cNvPr id="17" name="TextBox 2">
              <a:extLst>
                <a:ext uri="{FF2B5EF4-FFF2-40B4-BE49-F238E27FC236}">
                  <a16:creationId xmlns:a16="http://schemas.microsoft.com/office/drawing/2014/main" id="{00000000-0008-0000-0700-000011000000}"/>
                </a:ext>
              </a:extLst>
            </xdr:cNvPr>
            <xdr:cNvSpPr txBox="1"/>
          </xdr:nvSpPr>
          <xdr:spPr bwMode="auto">
            <a:xfrm>
              <a:off x="6720355" y="24526502"/>
              <a:ext cx="412484"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fr-FR" sz="1050" b="0" i="1">
                                <a:latin typeface="Cambria Math"/>
                              </a:rPr>
                              <m:t>𝐸</m:t>
                            </m:r>
                          </m:e>
                          <m:sup>
                            <m:r>
                              <a:rPr lang="de-DE" sz="1050" b="0" i="1">
                                <a:latin typeface="Cambria Math"/>
                              </a:rPr>
                              <m:t>𝑃𝑙𝑎𝑛</m:t>
                            </m:r>
                            <m:r>
                              <a:rPr lang="fr-FR" sz="1050" b="0" i="1">
                                <a:latin typeface="Cambria Math"/>
                              </a:rPr>
                              <m:t>, </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7" name="TextBox 2">
              <a:extLst>
                <a:ext uri="{FF2B5EF4-FFF2-40B4-BE49-F238E27FC236}">
                  <a16:creationId xmlns:a16="http://schemas.microsoft.com/office/drawing/2014/main" id="{00000000-0008-0000-0700-000011000000}"/>
                </a:ext>
              </a:extLst>
            </xdr:cNvPr>
            <xdr:cNvSpPr txBox="1"/>
          </xdr:nvSpPr>
          <xdr:spPr bwMode="auto">
            <a:xfrm>
              <a:off x="6720355" y="24526502"/>
              <a:ext cx="412484"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050" b="0" i="0">
                  <a:latin typeface="Cambria Math"/>
                </a:rPr>
                <a:t>𝐸</a:t>
              </a:r>
              <a:r>
                <a:rPr lang="de-DE" sz="1050" b="0" i="0">
                  <a:latin typeface="Cambria Math" panose="02040503050406030204" pitchFamily="18" charset="0"/>
                </a:rPr>
                <a:t>^(</a:t>
              </a:r>
              <a:r>
                <a:rPr lang="de-DE" sz="1050" b="0" i="0">
                  <a:latin typeface="Cambria Math"/>
                </a:rPr>
                <a:t>𝑃𝑙𝑎𝑛</a:t>
              </a:r>
              <a:r>
                <a:rPr lang="fr-FR" sz="1050" b="0" i="0">
                  <a:latin typeface="Cambria Math"/>
                </a:rPr>
                <a:t>,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4314697</xdr:colOff>
      <xdr:row>10</xdr:row>
      <xdr:rowOff>193251</xdr:rowOff>
    </xdr:from>
    <xdr:ext cx="382476" cy="183320"/>
    <mc:AlternateContent xmlns:mc="http://schemas.openxmlformats.org/markup-compatibility/2006" xmlns:a14="http://schemas.microsoft.com/office/drawing/2010/main">
      <mc:Choice Requires="a14">
        <xdr:sp macro="" textlink="">
          <xdr:nvSpPr>
            <xdr:cNvPr id="40" name="TextBox 10">
              <a:extLst>
                <a:ext uri="{FF2B5EF4-FFF2-40B4-BE49-F238E27FC236}">
                  <a16:creationId xmlns:a16="http://schemas.microsoft.com/office/drawing/2014/main" id="{00000000-0008-0000-0700-000028000000}"/>
                </a:ext>
              </a:extLst>
            </xdr:cNvPr>
            <xdr:cNvSpPr txBox="1"/>
          </xdr:nvSpPr>
          <xdr:spPr bwMode="auto">
            <a:xfrm>
              <a:off x="6810246" y="3126951"/>
              <a:ext cx="382475"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b="0" i="1">
                                <a:solidFill>
                                  <a:schemeClr val="tx1"/>
                                </a:solidFill>
                                <a:latin typeface="Cambria Math" panose="02040503050406030204" pitchFamily="18" charset="0"/>
                                <a:ea typeface="+mn-ea"/>
                                <a:cs typeface="+mn-cs"/>
                              </a:rPr>
                            </m:ctrlPr>
                          </m:sSubPr>
                          <m:e>
                            <m:r>
                              <a:rPr lang="fr-FR" sz="1100" b="0" i="1">
                                <a:solidFill>
                                  <a:schemeClr val="tx1"/>
                                </a:solidFill>
                                <a:latin typeface="Cambria Math"/>
                                <a:ea typeface="+mn-ea"/>
                                <a:cs typeface="+mn-cs"/>
                              </a:rPr>
                              <m:t>𝑒</m:t>
                            </m:r>
                          </m:e>
                          <m:sub>
                            <m:r>
                              <a:rPr lang="fr-FR"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𝑔</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40" name="TextBox 10">
              <a:extLst>
                <a:ext uri="{FF2B5EF4-FFF2-40B4-BE49-F238E27FC236}">
                  <a16:creationId xmlns:a16="http://schemas.microsoft.com/office/drawing/2014/main" id="{00000000-0008-0000-0700-000028000000}"/>
                </a:ext>
              </a:extLst>
            </xdr:cNvPr>
            <xdr:cNvSpPr txBox="1"/>
          </xdr:nvSpPr>
          <xdr:spPr bwMode="auto">
            <a:xfrm>
              <a:off x="6810246" y="3126951"/>
              <a:ext cx="382475"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𝑅𝑒𝑓,𝑔</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twoCellAnchor>
    <xdr:from>
      <xdr:col>16</xdr:col>
      <xdr:colOff>999892</xdr:colOff>
      <xdr:row>9</xdr:row>
      <xdr:rowOff>350644</xdr:rowOff>
    </xdr:from>
    <xdr:to>
      <xdr:col>18</xdr:col>
      <xdr:colOff>1427659</xdr:colOff>
      <xdr:row>14</xdr:row>
      <xdr:rowOff>321019</xdr:rowOff>
    </xdr:to>
    <xdr:sp macro="" textlink="">
      <xdr:nvSpPr>
        <xdr:cNvPr id="5" name="Rechteck: abgerundete Ecken 6">
          <a:extLst>
            <a:ext uri="{FF2B5EF4-FFF2-40B4-BE49-F238E27FC236}">
              <a16:creationId xmlns:a16="http://schemas.microsoft.com/office/drawing/2014/main" id="{00000000-0008-0000-0700-000002000000}"/>
            </a:ext>
          </a:extLst>
        </xdr:cNvPr>
        <xdr:cNvSpPr/>
      </xdr:nvSpPr>
      <xdr:spPr bwMode="auto">
        <a:xfrm>
          <a:off x="30571354" y="2907740"/>
          <a:ext cx="3299920" cy="1128029"/>
        </a:xfrm>
        <a:prstGeom prst="roundRect">
          <a:avLst>
            <a:gd name="adj" fmla="val 7574"/>
          </a:avLst>
        </a:prstGeom>
        <a:solidFill>
          <a:schemeClr val="accent5">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defRPr/>
          </a:pPr>
          <a:r>
            <a:rPr lang="de-DE" sz="1100">
              <a:solidFill>
                <a:sysClr val="windowText" lastClr="000000"/>
              </a:solidFill>
              <a:latin typeface="+mn-lt"/>
              <a:ea typeface="+mn-ea"/>
              <a:cs typeface="+mn-cs"/>
            </a:rPr>
            <a:t>Bei unterjährigem operativen Beginn bitte die geplante Produktionsmengen, Energieträgerbedarfe und Emissionen im vorletzten Jahr anteilig angeben, sodass der 2. Teil des vorletzten Kalenderjahrs und das letzte Kalenderjahr insgesamt 12 Monate abdecken.</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43497</xdr:colOff>
      <xdr:row>25</xdr:row>
      <xdr:rowOff>16568</xdr:rowOff>
    </xdr:from>
    <xdr:to>
      <xdr:col>7</xdr:col>
      <xdr:colOff>11907</xdr:colOff>
      <xdr:row>25</xdr:row>
      <xdr:rowOff>314114</xdr:rowOff>
    </xdr:to>
    <xdr:sp macro="" textlink="">
      <xdr:nvSpPr>
        <xdr:cNvPr id="3" name="Rechteck: abgerundete Ecken 6">
          <a:extLst>
            <a:ext uri="{FF2B5EF4-FFF2-40B4-BE49-F238E27FC236}">
              <a16:creationId xmlns:a16="http://schemas.microsoft.com/office/drawing/2014/main" id="{00000000-0008-0000-0800-000003000000}"/>
            </a:ext>
          </a:extLst>
        </xdr:cNvPr>
        <xdr:cNvSpPr/>
      </xdr:nvSpPr>
      <xdr:spPr bwMode="auto">
        <a:xfrm>
          <a:off x="9647872" y="6007793"/>
          <a:ext cx="5715159" cy="300720"/>
        </a:xfrm>
        <a:prstGeom prst="roundRect">
          <a:avLst>
            <a:gd name="adj" fmla="val 984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 welche unter Einsatz des Vorproduktes hergestellt werden</a:t>
          </a:r>
          <a:endParaRPr/>
        </a:p>
        <a:p>
          <a:pPr algn="ctr">
            <a:defRPr/>
          </a:pPr>
          <a:endParaRPr lang="de-DE" sz="1100" b="0">
            <a:solidFill>
              <a:schemeClr val="tx1"/>
            </a:solidFill>
          </a:endParaRPr>
        </a:p>
      </xdr:txBody>
    </xdr:sp>
    <xdr:clientData/>
  </xdr:twoCellAnchor>
  <xdr:twoCellAnchor>
    <xdr:from>
      <xdr:col>0</xdr:col>
      <xdr:colOff>164041</xdr:colOff>
      <xdr:row>104</xdr:row>
      <xdr:rowOff>139806</xdr:rowOff>
    </xdr:from>
    <xdr:to>
      <xdr:col>0</xdr:col>
      <xdr:colOff>2317691</xdr:colOff>
      <xdr:row>107</xdr:row>
      <xdr:rowOff>3130</xdr:rowOff>
    </xdr:to>
    <xdr:sp macro="" textlink="">
      <xdr:nvSpPr>
        <xdr:cNvPr id="121" name="Rechteck: abgerundete Ecken 6">
          <a:extLst>
            <a:ext uri="{FF2B5EF4-FFF2-40B4-BE49-F238E27FC236}">
              <a16:creationId xmlns:a16="http://schemas.microsoft.com/office/drawing/2014/main" id="{00000000-0008-0000-0800-000079000000}"/>
            </a:ext>
          </a:extLst>
        </xdr:cNvPr>
        <xdr:cNvSpPr/>
      </xdr:nvSpPr>
      <xdr:spPr bwMode="auto">
        <a:xfrm>
          <a:off x="164041" y="22123506"/>
          <a:ext cx="2153650" cy="406250"/>
        </a:xfrm>
        <a:prstGeom prst="roundRect">
          <a:avLst>
            <a:gd name="adj" fmla="val 22335"/>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Optional: Grüne Wasserstoffderivate</a:t>
          </a:r>
          <a:endParaRPr/>
        </a:p>
      </xdr:txBody>
    </xdr:sp>
    <xdr:clientData/>
  </xdr:twoCellAnchor>
  <xdr:twoCellAnchor>
    <xdr:from>
      <xdr:col>0</xdr:col>
      <xdr:colOff>159279</xdr:colOff>
      <xdr:row>107</xdr:row>
      <xdr:rowOff>36197</xdr:rowOff>
    </xdr:from>
    <xdr:to>
      <xdr:col>0</xdr:col>
      <xdr:colOff>2322453</xdr:colOff>
      <xdr:row>109</xdr:row>
      <xdr:rowOff>59530</xdr:rowOff>
    </xdr:to>
    <xdr:sp macro="" textlink="">
      <xdr:nvSpPr>
        <xdr:cNvPr id="122" name="Rechteck: abgerundete Ecken 6">
          <a:extLst>
            <a:ext uri="{FF2B5EF4-FFF2-40B4-BE49-F238E27FC236}">
              <a16:creationId xmlns:a16="http://schemas.microsoft.com/office/drawing/2014/main" id="{00000000-0008-0000-0800-00007A000000}"/>
            </a:ext>
          </a:extLst>
        </xdr:cNvPr>
        <xdr:cNvSpPr/>
      </xdr:nvSpPr>
      <xdr:spPr bwMode="auto">
        <a:xfrm>
          <a:off x="159279" y="22562822"/>
          <a:ext cx="2163175" cy="385283"/>
        </a:xfrm>
        <a:prstGeom prst="roundRect">
          <a:avLst>
            <a:gd name="adj" fmla="val 22989"/>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b="0">
              <a:solidFill>
                <a:schemeClr val="tx1"/>
              </a:solidFill>
            </a:rPr>
            <a:t>Optional: CO</a:t>
          </a:r>
          <a:r>
            <a:rPr lang="de-DE" sz="1100" b="0" baseline="-25000">
              <a:solidFill>
                <a:schemeClr val="tx1"/>
              </a:solidFill>
            </a:rPr>
            <a:t>2</a:t>
          </a:r>
          <a:r>
            <a:rPr lang="de-DE" sz="1100" b="0">
              <a:solidFill>
                <a:schemeClr val="tx1"/>
              </a:solidFill>
            </a:rPr>
            <a:t>-arme Wasserstoffderivate</a:t>
          </a:r>
          <a:endParaRPr/>
        </a:p>
      </xdr:txBody>
    </xdr:sp>
    <xdr:clientData/>
  </xdr:twoCellAnchor>
  <xdr:twoCellAnchor>
    <xdr:from>
      <xdr:col>3</xdr:col>
      <xdr:colOff>43497</xdr:colOff>
      <xdr:row>25</xdr:row>
      <xdr:rowOff>16568</xdr:rowOff>
    </xdr:from>
    <xdr:to>
      <xdr:col>7</xdr:col>
      <xdr:colOff>11907</xdr:colOff>
      <xdr:row>25</xdr:row>
      <xdr:rowOff>314114</xdr:rowOff>
    </xdr:to>
    <xdr:sp macro="" textlink="">
      <xdr:nvSpPr>
        <xdr:cNvPr id="9" name="Rechteck: abgerundete Ecken 6">
          <a:extLst>
            <a:ext uri="{FF2B5EF4-FFF2-40B4-BE49-F238E27FC236}">
              <a16:creationId xmlns:a16="http://schemas.microsoft.com/office/drawing/2014/main" id="{00000000-0008-0000-0800-000009000000}"/>
            </a:ext>
          </a:extLst>
        </xdr:cNvPr>
        <xdr:cNvSpPr/>
      </xdr:nvSpPr>
      <xdr:spPr bwMode="auto">
        <a:xfrm>
          <a:off x="9647872" y="6007793"/>
          <a:ext cx="5715159" cy="300720"/>
        </a:xfrm>
        <a:prstGeom prst="roundRect">
          <a:avLst>
            <a:gd name="adj" fmla="val 9849"/>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twoCellAnchor>
    <xdr:from>
      <xdr:col>0</xdr:col>
      <xdr:colOff>158750</xdr:colOff>
      <xdr:row>87</xdr:row>
      <xdr:rowOff>149087</xdr:rowOff>
    </xdr:from>
    <xdr:to>
      <xdr:col>0</xdr:col>
      <xdr:colOff>2311400</xdr:colOff>
      <xdr:row>99</xdr:row>
      <xdr:rowOff>19050</xdr:rowOff>
    </xdr:to>
    <xdr:sp macro="" textlink="">
      <xdr:nvSpPr>
        <xdr:cNvPr id="14" name="Rechteck: abgerundete Ecken 6">
          <a:extLst>
            <a:ext uri="{FF2B5EF4-FFF2-40B4-BE49-F238E27FC236}">
              <a16:creationId xmlns:a16="http://schemas.microsoft.com/office/drawing/2014/main" id="{00000000-0008-0000-0800-00000E000000}"/>
            </a:ext>
          </a:extLst>
        </xdr:cNvPr>
        <xdr:cNvSpPr/>
      </xdr:nvSpPr>
      <xdr:spPr bwMode="auto">
        <a:xfrm>
          <a:off x="158750" y="18594457"/>
          <a:ext cx="2152650" cy="2570093"/>
        </a:xfrm>
        <a:prstGeom prst="roundRect">
          <a:avLst>
            <a:gd name="adj" fmla="val 7282"/>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defRPr/>
          </a:pPr>
          <a:r>
            <a:rPr lang="de-DE" sz="1100">
              <a:solidFill>
                <a:sysClr val="windowText" lastClr="000000"/>
              </a:solidFill>
              <a:latin typeface="+mn-lt"/>
              <a:ea typeface="+mn-ea"/>
              <a:cs typeface="+mn-cs"/>
            </a:rPr>
            <a:t>Die absoluten realisierten Bedarfe werden hier auf Vorhabensebene angegeben, im Fall von mehreren Produkten auch für das Produktgemisch. Die Angaben zu Wasserstoff und Erdgas umfassen hier sowohl die energetisch als auch die stofflich genutzten Mengen. </a:t>
          </a:r>
          <a:endParaRPr/>
        </a:p>
        <a:p>
          <a:pPr algn="ctr">
            <a:defRPr/>
          </a:pPr>
          <a:r>
            <a:rPr lang="de-DE" sz="1100">
              <a:solidFill>
                <a:sysClr val="windowText" lastClr="000000"/>
              </a:solidFill>
              <a:latin typeface="+mn-lt"/>
              <a:ea typeface="+mn-ea"/>
              <a:cs typeface="+mn-cs"/>
            </a:rPr>
            <a:t>Die Angaben zu Wasserstoffderivaten sind in Zeile 106 - 109 einzutragen. Bei eigener Herstellung und stofflicher Nutzung der Wasserstoffderivate sind zusätzlich Zeile 111 - 116 auszufüllen.</a:t>
          </a:r>
          <a:endParaRPr/>
        </a:p>
      </xdr:txBody>
    </xdr:sp>
    <xdr:clientData/>
  </xdr:twoCellAnchor>
  <xdr:twoCellAnchor>
    <xdr:from>
      <xdr:col>0</xdr:col>
      <xdr:colOff>164041</xdr:colOff>
      <xdr:row>1</xdr:row>
      <xdr:rowOff>40217</xdr:rowOff>
    </xdr:from>
    <xdr:to>
      <xdr:col>0</xdr:col>
      <xdr:colOff>2317691</xdr:colOff>
      <xdr:row>2</xdr:row>
      <xdr:rowOff>244742</xdr:rowOff>
    </xdr:to>
    <xdr:sp macro="" textlink="">
      <xdr:nvSpPr>
        <xdr:cNvPr id="108" name="Rechteck: abgerundete Ecken 45">
          <a:extLst>
            <a:ext uri="{FF2B5EF4-FFF2-40B4-BE49-F238E27FC236}">
              <a16:creationId xmlns:a16="http://schemas.microsoft.com/office/drawing/2014/main" id="{00000000-0008-0000-0800-00006C000000}"/>
            </a:ext>
          </a:extLst>
        </xdr:cNvPr>
        <xdr:cNvSpPr/>
      </xdr:nvSpPr>
      <xdr:spPr bwMode="auto">
        <a:xfrm>
          <a:off x="164041" y="335492"/>
          <a:ext cx="2153650" cy="566475"/>
        </a:xfrm>
        <a:prstGeom prst="roundRect">
          <a:avLst>
            <a:gd name="adj" fmla="val 16265"/>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latin typeface="+mn-lt"/>
            </a:rPr>
            <a:t>Eingaben durch Zuwendungsempfänger</a:t>
          </a:r>
          <a:endParaRPr/>
        </a:p>
      </xdr:txBody>
    </xdr:sp>
    <xdr:clientData/>
  </xdr:twoCellAnchor>
  <xdr:twoCellAnchor>
    <xdr:from>
      <xdr:col>0</xdr:col>
      <xdr:colOff>164041</xdr:colOff>
      <xdr:row>16</xdr:row>
      <xdr:rowOff>16033</xdr:rowOff>
    </xdr:from>
    <xdr:to>
      <xdr:col>0</xdr:col>
      <xdr:colOff>2317691</xdr:colOff>
      <xdr:row>23</xdr:row>
      <xdr:rowOff>9207</xdr:rowOff>
    </xdr:to>
    <xdr:sp macro="" textlink="">
      <xdr:nvSpPr>
        <xdr:cNvPr id="6" name="Rechteck: abgerundete Ecken 6">
          <a:extLst>
            <a:ext uri="{FF2B5EF4-FFF2-40B4-BE49-F238E27FC236}">
              <a16:creationId xmlns:a16="http://schemas.microsoft.com/office/drawing/2014/main" id="{00000000-0008-0000-0800-000006000000}"/>
            </a:ext>
          </a:extLst>
        </xdr:cNvPr>
        <xdr:cNvSpPr/>
      </xdr:nvSpPr>
      <xdr:spPr bwMode="auto">
        <a:xfrm>
          <a:off x="164041" y="3778408"/>
          <a:ext cx="2153650" cy="1269524"/>
        </a:xfrm>
        <a:prstGeom prst="roundRect">
          <a:avLst>
            <a:gd name="adj" fmla="val 1093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Die jeweilige Mengeneinheit der realisierten Produktionsmenge ist dem Anhang 1 des Förderaufrufs zu entnehmen.</a:t>
          </a:r>
          <a:endParaRPr/>
        </a:p>
      </xdr:txBody>
    </xdr:sp>
    <xdr:clientData/>
  </xdr:twoCellAnchor>
  <xdr:twoCellAnchor>
    <xdr:from>
      <xdr:col>0</xdr:col>
      <xdr:colOff>159279</xdr:colOff>
      <xdr:row>99</xdr:row>
      <xdr:rowOff>69426</xdr:rowOff>
    </xdr:from>
    <xdr:to>
      <xdr:col>0</xdr:col>
      <xdr:colOff>2322453</xdr:colOff>
      <xdr:row>104</xdr:row>
      <xdr:rowOff>104776</xdr:rowOff>
    </xdr:to>
    <xdr:sp macro="" textlink="">
      <xdr:nvSpPr>
        <xdr:cNvPr id="120" name="Rechteck: abgerundete Ecken 6">
          <a:extLst>
            <a:ext uri="{FF2B5EF4-FFF2-40B4-BE49-F238E27FC236}">
              <a16:creationId xmlns:a16="http://schemas.microsoft.com/office/drawing/2014/main" id="{00000000-0008-0000-0800-000078000000}"/>
            </a:ext>
          </a:extLst>
        </xdr:cNvPr>
        <xdr:cNvSpPr/>
      </xdr:nvSpPr>
      <xdr:spPr bwMode="auto">
        <a:xfrm>
          <a:off x="159279" y="21148251"/>
          <a:ext cx="2163175" cy="940225"/>
        </a:xfrm>
        <a:prstGeom prst="roundRect">
          <a:avLst>
            <a:gd name="adj" fmla="val 1610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Optional: Andere konventionelle Energieträger</a:t>
          </a:r>
          <a:endParaRPr/>
        </a:p>
      </xdr:txBody>
    </xdr:sp>
    <xdr:clientData/>
  </xdr:twoCellAnchor>
  <xdr:twoCellAnchor>
    <xdr:from>
      <xdr:col>0</xdr:col>
      <xdr:colOff>159279</xdr:colOff>
      <xdr:row>109</xdr:row>
      <xdr:rowOff>418731</xdr:rowOff>
    </xdr:from>
    <xdr:to>
      <xdr:col>0</xdr:col>
      <xdr:colOff>2322453</xdr:colOff>
      <xdr:row>115</xdr:row>
      <xdr:rowOff>139700</xdr:rowOff>
    </xdr:to>
    <xdr:sp macro="" textlink="">
      <xdr:nvSpPr>
        <xdr:cNvPr id="123" name="Rechteck: abgerundete Ecken 6">
          <a:extLst>
            <a:ext uri="{FF2B5EF4-FFF2-40B4-BE49-F238E27FC236}">
              <a16:creationId xmlns:a16="http://schemas.microsoft.com/office/drawing/2014/main" id="{00000000-0008-0000-0800-00007B000000}"/>
            </a:ext>
          </a:extLst>
        </xdr:cNvPr>
        <xdr:cNvSpPr/>
      </xdr:nvSpPr>
      <xdr:spPr bwMode="auto">
        <a:xfrm>
          <a:off x="159279" y="23307306"/>
          <a:ext cx="2163175" cy="1063994"/>
        </a:xfrm>
        <a:prstGeom prst="roundRect">
          <a:avLst>
            <a:gd name="adj" fmla="val 1083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Realisierte Energieträgerbedarfe zur Herstellung stofflich genutzter Wasserstoffderivate</a:t>
          </a:r>
          <a:endParaRPr lang="de-DE">
            <a:solidFill>
              <a:sysClr val="windowText" lastClr="000000"/>
            </a:solidFill>
          </a:endParaRPr>
        </a:p>
      </xdr:txBody>
    </xdr:sp>
    <xdr:clientData/>
  </xdr:twoCellAnchor>
  <xdr:twoCellAnchor>
    <xdr:from>
      <xdr:col>0</xdr:col>
      <xdr:colOff>159279</xdr:colOff>
      <xdr:row>116</xdr:row>
      <xdr:rowOff>140758</xdr:rowOff>
    </xdr:from>
    <xdr:to>
      <xdr:col>0</xdr:col>
      <xdr:colOff>2316104</xdr:colOff>
      <xdr:row>120</xdr:row>
      <xdr:rowOff>113242</xdr:rowOff>
    </xdr:to>
    <xdr:sp macro="" textlink="">
      <xdr:nvSpPr>
        <xdr:cNvPr id="125" name="Rechteck: abgerundete Ecken 6">
          <a:extLst>
            <a:ext uri="{FF2B5EF4-FFF2-40B4-BE49-F238E27FC236}">
              <a16:creationId xmlns:a16="http://schemas.microsoft.com/office/drawing/2014/main" id="{00000000-0008-0000-0800-00007D000000}"/>
            </a:ext>
          </a:extLst>
        </xdr:cNvPr>
        <xdr:cNvSpPr/>
      </xdr:nvSpPr>
      <xdr:spPr bwMode="auto">
        <a:xfrm>
          <a:off x="159279" y="24553333"/>
          <a:ext cx="2156825" cy="1020234"/>
        </a:xfrm>
        <a:prstGeom prst="roundRect">
          <a:avLst>
            <a:gd name="adj" fmla="val 11870"/>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Angegeben werden hier sämtliche realisierte Treibhausgasemissionen, sowohl die energieträgerbedingten, als auch die Prozessemissionen.</a:t>
          </a:r>
          <a:endParaRPr lang="de-DE">
            <a:solidFill>
              <a:sysClr val="windowText" lastClr="000000"/>
            </a:solidFill>
          </a:endParaRPr>
        </a:p>
      </xdr:txBody>
    </xdr:sp>
    <xdr:clientData/>
  </xdr:twoCellAnchor>
  <xdr:twoCellAnchor>
    <xdr:from>
      <xdr:col>3</xdr:col>
      <xdr:colOff>52916</xdr:colOff>
      <xdr:row>41</xdr:row>
      <xdr:rowOff>31750</xdr:rowOff>
    </xdr:from>
    <xdr:to>
      <xdr:col>7</xdr:col>
      <xdr:colOff>21326</xdr:colOff>
      <xdr:row>41</xdr:row>
      <xdr:rowOff>329295</xdr:rowOff>
    </xdr:to>
    <xdr:sp macro="" textlink="">
      <xdr:nvSpPr>
        <xdr:cNvPr id="8" name="Rechteck: abgerundete Ecken 6">
          <a:extLst>
            <a:ext uri="{FF2B5EF4-FFF2-40B4-BE49-F238E27FC236}">
              <a16:creationId xmlns:a16="http://schemas.microsoft.com/office/drawing/2014/main" id="{00000000-0008-0000-0800-000008000000}"/>
            </a:ext>
          </a:extLst>
        </xdr:cNvPr>
        <xdr:cNvSpPr/>
      </xdr:nvSpPr>
      <xdr:spPr bwMode="auto">
        <a:xfrm>
          <a:off x="9650941" y="9353550"/>
          <a:ext cx="5724685" cy="303895"/>
        </a:xfrm>
        <a:prstGeom prst="roundRect">
          <a:avLst>
            <a:gd name="adj" fmla="val 9849"/>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twoCellAnchor>
    <xdr:from>
      <xdr:col>3</xdr:col>
      <xdr:colOff>57149</xdr:colOff>
      <xdr:row>57</xdr:row>
      <xdr:rowOff>25400</xdr:rowOff>
    </xdr:from>
    <xdr:to>
      <xdr:col>7</xdr:col>
      <xdr:colOff>25559</xdr:colOff>
      <xdr:row>57</xdr:row>
      <xdr:rowOff>322945</xdr:rowOff>
    </xdr:to>
    <xdr:sp macro="" textlink="">
      <xdr:nvSpPr>
        <xdr:cNvPr id="10" name="Rechteck: abgerundete Ecken 6">
          <a:extLst>
            <a:ext uri="{FF2B5EF4-FFF2-40B4-BE49-F238E27FC236}">
              <a16:creationId xmlns:a16="http://schemas.microsoft.com/office/drawing/2014/main" id="{00000000-0008-0000-0800-00000A000000}"/>
            </a:ext>
          </a:extLst>
        </xdr:cNvPr>
        <xdr:cNvSpPr/>
      </xdr:nvSpPr>
      <xdr:spPr bwMode="auto">
        <a:xfrm>
          <a:off x="9658349" y="12706350"/>
          <a:ext cx="5724685" cy="294370"/>
        </a:xfrm>
        <a:prstGeom prst="roundRect">
          <a:avLst>
            <a:gd name="adj" fmla="val 9849"/>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die unter Einsatz des Vorproduktes hergestellt werden.</a:t>
          </a:r>
          <a:endParaRPr/>
        </a:p>
        <a:p>
          <a:pPr algn="ctr">
            <a:defRPr/>
          </a:pPr>
          <a:endParaRPr lang="de-DE" sz="1100" b="0">
            <a:solidFill>
              <a:schemeClr val="tx1"/>
            </a:solidFill>
          </a:endParaRPr>
        </a:p>
      </xdr:txBody>
    </xdr:sp>
    <xdr:clientData/>
  </xdr:twoCellAnchor>
  <xdr:twoCellAnchor>
    <xdr:from>
      <xdr:col>3</xdr:col>
      <xdr:colOff>40215</xdr:colOff>
      <xdr:row>73</xdr:row>
      <xdr:rowOff>29633</xdr:rowOff>
    </xdr:from>
    <xdr:to>
      <xdr:col>7</xdr:col>
      <xdr:colOff>8625</xdr:colOff>
      <xdr:row>73</xdr:row>
      <xdr:rowOff>327178</xdr:rowOff>
    </xdr:to>
    <xdr:sp macro="" textlink="">
      <xdr:nvSpPr>
        <xdr:cNvPr id="12" name="Rechteck: abgerundete Ecken 6">
          <a:extLst>
            <a:ext uri="{FF2B5EF4-FFF2-40B4-BE49-F238E27FC236}">
              <a16:creationId xmlns:a16="http://schemas.microsoft.com/office/drawing/2014/main" id="{00000000-0008-0000-0800-00000C000000}"/>
            </a:ext>
          </a:extLst>
        </xdr:cNvPr>
        <xdr:cNvSpPr/>
      </xdr:nvSpPr>
      <xdr:spPr bwMode="auto">
        <a:xfrm>
          <a:off x="9641415" y="16037983"/>
          <a:ext cx="5724685" cy="303895"/>
        </a:xfrm>
        <a:prstGeom prst="roundRect">
          <a:avLst>
            <a:gd name="adj" fmla="val 9849"/>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rPr>
            <a:t>Angabe der geförderten Produkte , welche unter Einsatz des Vorproduktes hergestellt werden</a:t>
          </a:r>
          <a:endParaRPr/>
        </a:p>
        <a:p>
          <a:pPr algn="ctr">
            <a:defRPr/>
          </a:pPr>
          <a:endParaRPr lang="de-DE" sz="1100" b="0">
            <a:solidFill>
              <a:schemeClr val="tx1"/>
            </a:solidFill>
          </a:endParaRPr>
        </a:p>
      </xdr:txBody>
    </xdr:sp>
    <xdr:clientData/>
  </xdr:twoCellAnchor>
  <xdr:twoCellAnchor>
    <xdr:from>
      <xdr:col>0</xdr:col>
      <xdr:colOff>164041</xdr:colOff>
      <xdr:row>8</xdr:row>
      <xdr:rowOff>359709</xdr:rowOff>
    </xdr:from>
    <xdr:to>
      <xdr:col>0</xdr:col>
      <xdr:colOff>2317691</xdr:colOff>
      <xdr:row>11</xdr:row>
      <xdr:rowOff>209086</xdr:rowOff>
    </xdr:to>
    <xdr:sp macro="" textlink="">
      <xdr:nvSpPr>
        <xdr:cNvPr id="2" name="Rechteck: abgerundete Ecken 6">
          <a:extLst>
            <a:ext uri="{FF2B5EF4-FFF2-40B4-BE49-F238E27FC236}">
              <a16:creationId xmlns:a16="http://schemas.microsoft.com/office/drawing/2014/main" id="{00000000-0008-0000-0800-000002000000}"/>
            </a:ext>
          </a:extLst>
        </xdr:cNvPr>
        <xdr:cNvSpPr/>
      </xdr:nvSpPr>
      <xdr:spPr bwMode="auto">
        <a:xfrm>
          <a:off x="164041" y="1807508"/>
          <a:ext cx="2153650" cy="811402"/>
        </a:xfrm>
        <a:prstGeom prst="roundRect">
          <a:avLst>
            <a:gd name="adj" fmla="val 11678"/>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twoCellAnchor>
    <xdr:from>
      <xdr:col>0</xdr:col>
      <xdr:colOff>159279</xdr:colOff>
      <xdr:row>30</xdr:row>
      <xdr:rowOff>92941</xdr:rowOff>
    </xdr:from>
    <xdr:to>
      <xdr:col>0</xdr:col>
      <xdr:colOff>2322453</xdr:colOff>
      <xdr:row>38</xdr:row>
      <xdr:rowOff>165041</xdr:rowOff>
    </xdr:to>
    <mc:AlternateContent xmlns:mc="http://schemas.openxmlformats.org/markup-compatibility/2006" xmlns:a14="http://schemas.microsoft.com/office/drawing/2010/main">
      <mc:Choice Requires="a14">
        <xdr:sp macro="" textlink="">
          <xdr:nvSpPr>
            <xdr:cNvPr id="7" name="Rechteck: abgerundete Ecken 45">
              <a:extLst>
                <a:ext uri="{FF2B5EF4-FFF2-40B4-BE49-F238E27FC236}">
                  <a16:creationId xmlns:a16="http://schemas.microsoft.com/office/drawing/2014/main" id="{00000000-0008-0000-0800-000007000000}"/>
                </a:ext>
              </a:extLst>
            </xdr:cNvPr>
            <xdr:cNvSpPr/>
          </xdr:nvSpPr>
          <xdr:spPr bwMode="auto">
            <a:xfrm>
              <a:off x="159279" y="6817591"/>
              <a:ext cx="2163175" cy="1529425"/>
            </a:xfrm>
            <a:prstGeom prst="roundRect">
              <a:avLst>
                <a:gd name="adj" fmla="val 742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mc:AlternateContent>
                <mc:Choice Requires="a14">
                  <a14:m>
                    <m:oMath xmlns:m="http://schemas.openxmlformats.org/officeDocument/2006/math">
                      <m:sSup>
                        <m:sSupPr>
                          <m:ctrlPr>
                            <a:rPr lang="de-DE" sz="1100" b="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𝑄</m:t>
                          </m:r>
                        </m:e>
                        <m:sup>
                          <m:r>
                            <a:rPr lang="fr-FR" sz="1100" b="0" i="1">
                              <a:solidFill>
                                <a:schemeClr val="tx1"/>
                              </a:solidFill>
                              <a:latin typeface="Cambria Math"/>
                              <a:ea typeface="+mn-ea"/>
                              <a:cs typeface="+mn-cs"/>
                            </a:rPr>
                            <m:t>𝑅𝑒𝑎𝑙</m:t>
                          </m:r>
                          <m:r>
                            <a:rPr lang="fr-FR" sz="1100" b="0" i="1">
                              <a:solidFill>
                                <a:schemeClr val="tx1"/>
                              </a:solidFill>
                              <a:latin typeface="Cambria Math"/>
                              <a:ea typeface="+mn-ea"/>
                              <a:cs typeface="+mn-cs"/>
                            </a:rPr>
                            <m:t>, </m:t>
                          </m:r>
                          <m:r>
                            <a:rPr lang="fr-FR" sz="1100" b="0" i="1">
                              <a:solidFill>
                                <a:schemeClr val="tx1"/>
                              </a:solidFill>
                              <a:latin typeface="Cambria Math"/>
                              <a:ea typeface="+mn-ea"/>
                              <a:cs typeface="+mn-cs"/>
                            </a:rPr>
                            <m:t>𝑡</m:t>
                          </m:r>
                        </m:sup>
                      </m:sSup>
                    </m:oMath>
                  </a14:m>
                </mc:Choice>
                <mc:Fallback xmlns:m="http://schemas.openxmlformats.org/officeDocument/2006/math" xmlns:w="http://schemas.openxmlformats.org/wordprocessingml/2006/main" xmlns:r="http://schemas.openxmlformats.org/officeDocument/2006/relationships" xmlns=""/>
              </mc:AlternateContent>
              <a:r>
                <a:rPr lang="de-DE" sz="1100" b="0">
                  <a:solidFill>
                    <a:schemeClr val="tx1"/>
                  </a:solidFill>
                  <a:latin typeface="+mn-lt"/>
                  <a:ea typeface="+mn-ea"/>
                  <a:cs typeface="+mn-cs"/>
                </a:rPr>
                <a:t> </a:t>
              </a:r>
              <a:r>
                <a:rPr lang="de-DE" sz="1100" b="0">
                  <a:solidFill>
                    <a:schemeClr val="lt1"/>
                  </a:solidFill>
                  <a:latin typeface="+mn-lt"/>
                  <a:ea typeface="+mn-ea"/>
                  <a:cs typeface="+mn-cs"/>
                </a:rPr>
                <a:t> </a:t>
              </a:r>
              <a:r>
                <a:rPr lang="de-DE" sz="1100" b="0">
                  <a:solidFill>
                    <a:schemeClr val="tx1"/>
                  </a:solidFill>
                  <a:latin typeface="+mn-lt"/>
                </a:rPr>
                <a:t>ein.</a:t>
              </a:r>
              <a:endParaRPr/>
            </a:p>
          </xdr:txBody>
        </xdr:sp>
      </mc:Choice>
      <mc:Fallback xmlns="">
        <xdr:sp macro="" textlink="">
          <xdr:nvSpPr>
            <xdr:cNvPr id="7" name="Rechteck: abgerundete Ecken 45">
              <a:extLst>
                <a:ext uri="{FF2B5EF4-FFF2-40B4-BE49-F238E27FC236}">
                  <a16:creationId xmlns:a16="http://schemas.microsoft.com/office/drawing/2014/main" id="{00000000-0008-0000-0800-000007000000}"/>
                </a:ext>
              </a:extLst>
            </xdr:cNvPr>
            <xdr:cNvSpPr/>
          </xdr:nvSpPr>
          <xdr:spPr bwMode="auto">
            <a:xfrm>
              <a:off x="159279" y="6817591"/>
              <a:ext cx="2163175" cy="1529425"/>
            </a:xfrm>
            <a:prstGeom prst="roundRect">
              <a:avLst>
                <a:gd name="adj" fmla="val 7424"/>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a:r>
                <a:rPr lang="de-DE" sz="1100" b="0" i="0">
                  <a:solidFill>
                    <a:schemeClr val="tx1"/>
                  </a:solidFill>
                  <a:latin typeface="Cambria Math"/>
                  <a:ea typeface="+mn-ea"/>
                  <a:cs typeface="+mn-cs"/>
                </a:rPr>
                <a:t>𝑄</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𝑅𝑒𝑎𝑙, 𝑡</a:t>
              </a:r>
              <a:r>
                <a:rPr lang="de-DE" sz="1100" b="0" i="0">
                  <a:solidFill>
                    <a:schemeClr val="tx1"/>
                  </a:solidFill>
                  <a:latin typeface="Cambria Math" panose="02040503050406030204" pitchFamily="18" charset="0"/>
                  <a:ea typeface="+mn-ea"/>
                  <a:cs typeface="+mn-cs"/>
                </a:rPr>
                <a:t>)</a:t>
              </a:r>
              <a:r>
                <a:rPr lang="de-DE" sz="1100" b="0">
                  <a:solidFill>
                    <a:schemeClr val="tx1"/>
                  </a:solidFill>
                  <a:latin typeface="+mn-lt"/>
                  <a:ea typeface="+mn-ea"/>
                  <a:cs typeface="+mn-cs"/>
                </a:rPr>
                <a:t> </a:t>
              </a:r>
              <a:r>
                <a:rPr lang="de-DE" sz="1100" b="0">
                  <a:solidFill>
                    <a:schemeClr val="lt1"/>
                  </a:solidFill>
                  <a:latin typeface="+mn-lt"/>
                  <a:ea typeface="+mn-ea"/>
                  <a:cs typeface="+mn-cs"/>
                </a:rPr>
                <a:t> </a:t>
              </a:r>
              <a:r>
                <a:rPr lang="de-DE" sz="1100" b="0">
                  <a:solidFill>
                    <a:schemeClr val="tx1"/>
                  </a:solidFill>
                  <a:latin typeface="+mn-lt"/>
                </a:rPr>
                <a:t>ein.</a:t>
              </a:r>
              <a:endParaRPr/>
            </a:p>
          </xdr:txBody>
        </xdr:sp>
      </mc:Fallback>
    </mc:AlternateContent>
    <xdr:clientData/>
  </xdr:twoCellAnchor>
  <xdr:twoCellAnchor>
    <xdr:from>
      <xdr:col>0</xdr:col>
      <xdr:colOff>164041</xdr:colOff>
      <xdr:row>25</xdr:row>
      <xdr:rowOff>275936</xdr:rowOff>
    </xdr:from>
    <xdr:to>
      <xdr:col>0</xdr:col>
      <xdr:colOff>2317691</xdr:colOff>
      <xdr:row>30</xdr:row>
      <xdr:rowOff>0</xdr:rowOff>
    </xdr:to>
    <xdr:sp macro="" textlink="">
      <xdr:nvSpPr>
        <xdr:cNvPr id="111" name="Rechteck: abgerundete Ecken 6">
          <a:extLst>
            <a:ext uri="{FF2B5EF4-FFF2-40B4-BE49-F238E27FC236}">
              <a16:creationId xmlns:a16="http://schemas.microsoft.com/office/drawing/2014/main" id="{00000000-0008-0000-0800-00006F000000}"/>
            </a:ext>
          </a:extLst>
        </xdr:cNvPr>
        <xdr:cNvSpPr/>
      </xdr:nvSpPr>
      <xdr:spPr bwMode="auto">
        <a:xfrm>
          <a:off x="164041" y="5686136"/>
          <a:ext cx="2153650" cy="1027545"/>
        </a:xfrm>
        <a:prstGeom prst="roundRect">
          <a:avLst>
            <a:gd name="adj" fmla="val 14645"/>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twoCellAnchor>
    <xdr:from>
      <xdr:col>0</xdr:col>
      <xdr:colOff>160866</xdr:colOff>
      <xdr:row>46</xdr:row>
      <xdr:rowOff>78509</xdr:rowOff>
    </xdr:from>
    <xdr:to>
      <xdr:col>0</xdr:col>
      <xdr:colOff>2314516</xdr:colOff>
      <xdr:row>54</xdr:row>
      <xdr:rowOff>144259</xdr:rowOff>
    </xdr:to>
    <mc:AlternateContent xmlns:mc="http://schemas.openxmlformats.org/markup-compatibility/2006" xmlns:a14="http://schemas.microsoft.com/office/drawing/2010/main">
      <mc:Choice Requires="a14">
        <xdr:sp macro="" textlink="">
          <xdr:nvSpPr>
            <xdr:cNvPr id="11" name="Rechteck: abgerundete Ecken 45">
              <a:extLst>
                <a:ext uri="{FF2B5EF4-FFF2-40B4-BE49-F238E27FC236}">
                  <a16:creationId xmlns:a16="http://schemas.microsoft.com/office/drawing/2014/main" id="{00000000-0008-0000-0800-00000B000000}"/>
                </a:ext>
              </a:extLst>
            </xdr:cNvPr>
            <xdr:cNvSpPr/>
          </xdr:nvSpPr>
          <xdr:spPr bwMode="auto">
            <a:xfrm>
              <a:off x="160866" y="10956059"/>
              <a:ext cx="2153650" cy="1523075"/>
            </a:xfrm>
            <a:prstGeom prst="roundRect">
              <a:avLst>
                <a:gd name="adj" fmla="val 867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mc:AlternateContent>
                <mc:Choice Requires="a14">
                  <a14:m>
                    <m:oMath xmlns:m="http://schemas.openxmlformats.org/officeDocument/2006/math">
                      <m:sSup>
                        <m:sSupPr>
                          <m:ctrlPr>
                            <a:rPr lang="de-DE" sz="1100" b="0" i="1" u="none" strike="noStrike" cap="none" spc="0">
                              <a:ln>
                                <a:noFill/>
                              </a:ln>
                              <a:solidFill>
                                <a:prstClr val="black"/>
                              </a:solidFill>
                              <a:latin typeface="Cambria Math" panose="02040503050406030204" pitchFamily="18" charset="0"/>
                              <a:ea typeface="+mn-ea"/>
                              <a:cs typeface="+mn-cs"/>
                            </a:rPr>
                          </m:ctrlPr>
                        </m:sSupPr>
                        <m:e>
                          <m:r>
                            <a:rPr lang="de-DE" sz="1100" b="0" i="1" u="none" strike="noStrike" cap="none" spc="0">
                              <a:ln>
                                <a:noFill/>
                              </a:ln>
                              <a:solidFill>
                                <a:prstClr val="black"/>
                              </a:solidFill>
                              <a:latin typeface="Cambria Math"/>
                              <a:ea typeface="+mn-ea"/>
                              <a:cs typeface="+mn-cs"/>
                            </a:rPr>
                            <m:t>𝑄</m:t>
                          </m:r>
                        </m:e>
                        <m:sup>
                          <m:r>
                            <a:rPr lang="fr-FR" sz="1100" b="0" i="1" u="none" strike="noStrike" cap="none" spc="0">
                              <a:ln>
                                <a:noFill/>
                              </a:ln>
                              <a:solidFill>
                                <a:prstClr val="black"/>
                              </a:solidFill>
                              <a:latin typeface="Cambria Math"/>
                              <a:ea typeface="+mn-ea"/>
                              <a:cs typeface="+mn-cs"/>
                            </a:rPr>
                            <m:t>𝑅𝑒𝑎𝑙</m:t>
                          </m:r>
                          <m:r>
                            <a:rPr lang="fr-FR" sz="1100" b="0" i="1" u="none" strike="noStrike" cap="none" spc="0">
                              <a:ln>
                                <a:noFill/>
                              </a:ln>
                              <a:solidFill>
                                <a:prstClr val="black"/>
                              </a:solidFill>
                              <a:latin typeface="Cambria Math"/>
                              <a:ea typeface="+mn-ea"/>
                              <a:cs typeface="+mn-cs"/>
                            </a:rPr>
                            <m:t>, </m:t>
                          </m:r>
                          <m:r>
                            <a:rPr lang="fr-FR" sz="1100" b="0" i="1" u="none" strike="noStrike" cap="none" spc="0">
                              <a:ln>
                                <a:noFill/>
                              </a:ln>
                              <a:solidFill>
                                <a:prstClr val="black"/>
                              </a:solidFill>
                              <a:latin typeface="Cambria Math"/>
                              <a:ea typeface="+mn-ea"/>
                              <a:cs typeface="+mn-cs"/>
                            </a:rPr>
                            <m:t>𝑡</m:t>
                          </m:r>
                        </m:sup>
                      </m:sSup>
                    </m:oMath>
                  </a14:m>
                </mc:Choice>
                <mc:Fallback xmlns:m="http://schemas.openxmlformats.org/officeDocument/2006/math" xmlns:w="http://schemas.openxmlformats.org/wordprocessingml/2006/main" xmlns:r="http://schemas.openxmlformats.org/officeDocument/2006/relationships" xmlns=""/>
              </mc:AlternateContent>
              <a:r>
                <a:rPr lang="de-DE" sz="1100" b="0" i="0" u="none" strike="noStrike" cap="none" spc="0">
                  <a:ln>
                    <a:noFill/>
                  </a:ln>
                  <a:solidFill>
                    <a:prstClr val="black"/>
                  </a:solidFill>
                  <a:latin typeface="+mn-lt"/>
                  <a:ea typeface="+mn-ea"/>
                  <a:cs typeface="+mn-cs"/>
                </a:rPr>
                <a:t> </a:t>
              </a:r>
              <a:r>
                <a:rPr lang="de-DE" sz="1100" b="0">
                  <a:solidFill>
                    <a:schemeClr val="tx1"/>
                  </a:solidFill>
                  <a:latin typeface="+mn-lt"/>
                </a:rPr>
                <a:t>ein.</a:t>
              </a:r>
              <a:endParaRPr/>
            </a:p>
          </xdr:txBody>
        </xdr:sp>
      </mc:Choice>
      <mc:Fallback xmlns="">
        <xdr:sp macro="" textlink="">
          <xdr:nvSpPr>
            <xdr:cNvPr id="11" name="Rechteck: abgerundete Ecken 45">
              <a:extLst>
                <a:ext uri="{FF2B5EF4-FFF2-40B4-BE49-F238E27FC236}">
                  <a16:creationId xmlns:a16="http://schemas.microsoft.com/office/drawing/2014/main" id="{00000000-0008-0000-0800-00000B000000}"/>
                </a:ext>
              </a:extLst>
            </xdr:cNvPr>
            <xdr:cNvSpPr/>
          </xdr:nvSpPr>
          <xdr:spPr bwMode="auto">
            <a:xfrm>
              <a:off x="160866" y="10956059"/>
              <a:ext cx="2153650" cy="1523075"/>
            </a:xfrm>
            <a:prstGeom prst="roundRect">
              <a:avLst>
                <a:gd name="adj" fmla="val 8678"/>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a:r>
                <a:rPr lang="de-DE" sz="1100" b="0" i="0" u="none" strike="noStrike" cap="none" spc="0">
                  <a:ln>
                    <a:noFill/>
                  </a:ln>
                  <a:solidFill>
                    <a:prstClr val="black"/>
                  </a:solidFill>
                  <a:latin typeface="Cambria Math"/>
                  <a:ea typeface="+mn-ea"/>
                  <a:cs typeface="+mn-cs"/>
                </a:rPr>
                <a:t>𝑄</a:t>
              </a:r>
              <a:r>
                <a:rPr lang="de-DE" sz="1100" b="0" i="0" u="none" strike="noStrike" cap="none" spc="0">
                  <a:ln>
                    <a:noFill/>
                  </a:ln>
                  <a:solidFill>
                    <a:prstClr val="black"/>
                  </a:solidFill>
                  <a:latin typeface="Cambria Math" panose="02040503050406030204" pitchFamily="18" charset="0"/>
                  <a:ea typeface="+mn-ea"/>
                  <a:cs typeface="+mn-cs"/>
                </a:rPr>
                <a:t>^(</a:t>
              </a:r>
              <a:r>
                <a:rPr lang="fr-FR" sz="1100" b="0" i="0" u="none" strike="noStrike" cap="none" spc="0">
                  <a:ln>
                    <a:noFill/>
                  </a:ln>
                  <a:solidFill>
                    <a:prstClr val="black"/>
                  </a:solidFill>
                  <a:latin typeface="Cambria Math"/>
                  <a:ea typeface="+mn-ea"/>
                  <a:cs typeface="+mn-cs"/>
                </a:rPr>
                <a:t>𝑅𝑒𝑎𝑙, 𝑡</a:t>
              </a:r>
              <a:r>
                <a:rPr lang="de-DE" sz="1100" b="0" i="0" u="none" strike="noStrike" cap="none" spc="0">
                  <a:ln>
                    <a:noFill/>
                  </a:ln>
                  <a:solidFill>
                    <a:prstClr val="black"/>
                  </a:solidFill>
                  <a:latin typeface="Cambria Math" panose="02040503050406030204" pitchFamily="18" charset="0"/>
                  <a:ea typeface="+mn-ea"/>
                  <a:cs typeface="+mn-cs"/>
                </a:rPr>
                <a:t>)</a:t>
              </a:r>
              <a:r>
                <a:rPr lang="de-DE" sz="1100" b="0" i="0" u="none" strike="noStrike" cap="none" spc="0">
                  <a:ln>
                    <a:noFill/>
                  </a:ln>
                  <a:solidFill>
                    <a:prstClr val="black"/>
                  </a:solidFill>
                  <a:latin typeface="+mn-lt"/>
                  <a:ea typeface="+mn-ea"/>
                  <a:cs typeface="+mn-cs"/>
                </a:rPr>
                <a:t> </a:t>
              </a:r>
              <a:r>
                <a:rPr lang="de-DE" sz="1100" b="0">
                  <a:solidFill>
                    <a:schemeClr val="tx1"/>
                  </a:solidFill>
                  <a:latin typeface="+mn-lt"/>
                </a:rPr>
                <a:t>ein.</a:t>
              </a:r>
              <a:endParaRPr/>
            </a:p>
          </xdr:txBody>
        </xdr:sp>
      </mc:Fallback>
    </mc:AlternateContent>
    <xdr:clientData/>
  </xdr:twoCellAnchor>
  <xdr:twoCellAnchor>
    <xdr:from>
      <xdr:col>0</xdr:col>
      <xdr:colOff>159279</xdr:colOff>
      <xdr:row>41</xdr:row>
      <xdr:rowOff>293542</xdr:rowOff>
    </xdr:from>
    <xdr:to>
      <xdr:col>0</xdr:col>
      <xdr:colOff>2322453</xdr:colOff>
      <xdr:row>46</xdr:row>
      <xdr:rowOff>0</xdr:rowOff>
    </xdr:to>
    <xdr:sp macro="" textlink="">
      <xdr:nvSpPr>
        <xdr:cNvPr id="113" name="Rechteck: abgerundete Ecken 6">
          <a:extLst>
            <a:ext uri="{FF2B5EF4-FFF2-40B4-BE49-F238E27FC236}">
              <a16:creationId xmlns:a16="http://schemas.microsoft.com/office/drawing/2014/main" id="{00000000-0008-0000-0800-000071000000}"/>
            </a:ext>
          </a:extLst>
        </xdr:cNvPr>
        <xdr:cNvSpPr/>
      </xdr:nvSpPr>
      <xdr:spPr bwMode="auto">
        <a:xfrm>
          <a:off x="159279" y="9037492"/>
          <a:ext cx="2163175" cy="1022639"/>
        </a:xfrm>
        <a:prstGeom prst="roundRect">
          <a:avLst>
            <a:gd name="adj" fmla="val 12842"/>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twoCellAnchor>
    <xdr:from>
      <xdr:col>0</xdr:col>
      <xdr:colOff>159279</xdr:colOff>
      <xdr:row>62</xdr:row>
      <xdr:rowOff>121805</xdr:rowOff>
    </xdr:from>
    <xdr:to>
      <xdr:col>0</xdr:col>
      <xdr:colOff>2322453</xdr:colOff>
      <xdr:row>70</xdr:row>
      <xdr:rowOff>187555</xdr:rowOff>
    </xdr:to>
    <mc:AlternateContent xmlns:mc="http://schemas.openxmlformats.org/markup-compatibility/2006" xmlns:a14="http://schemas.microsoft.com/office/drawing/2010/main">
      <mc:Choice Requires="a14">
        <xdr:sp macro="" textlink="">
          <xdr:nvSpPr>
            <xdr:cNvPr id="13" name="Rechteck: abgerundete Ecken 45">
              <a:extLst>
                <a:ext uri="{FF2B5EF4-FFF2-40B4-BE49-F238E27FC236}">
                  <a16:creationId xmlns:a16="http://schemas.microsoft.com/office/drawing/2014/main" id="{00000000-0008-0000-0800-00000D000000}"/>
                </a:ext>
              </a:extLst>
            </xdr:cNvPr>
            <xdr:cNvSpPr/>
          </xdr:nvSpPr>
          <xdr:spPr bwMode="auto">
            <a:xfrm>
              <a:off x="159279" y="13533005"/>
              <a:ext cx="2163175" cy="1523075"/>
            </a:xfrm>
            <a:prstGeom prst="roundRect">
              <a:avLst>
                <a:gd name="adj" fmla="val 993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mc:AlternateContent>
                <mc:Choice Requires="a14">
                  <a14:m>
                    <m:oMath xmlns:m="http://schemas.openxmlformats.org/officeDocument/2006/math">
                      <m:sSup>
                        <m:sSupPr>
                          <m:ctrlPr>
                            <a:rPr lang="de-DE" sz="1100" b="0" i="1" u="none" strike="noStrike" cap="none" spc="0">
                              <a:ln>
                                <a:noFill/>
                              </a:ln>
                              <a:solidFill>
                                <a:prstClr val="black"/>
                              </a:solidFill>
                              <a:latin typeface="Cambria Math" panose="02040503050406030204" pitchFamily="18" charset="0"/>
                              <a:ea typeface="+mn-ea"/>
                              <a:cs typeface="+mn-cs"/>
                            </a:rPr>
                          </m:ctrlPr>
                        </m:sSupPr>
                        <m:e>
                          <m:r>
                            <a:rPr lang="de-DE" sz="1100" b="0" i="1" u="none" strike="noStrike" cap="none" spc="0">
                              <a:ln>
                                <a:noFill/>
                              </a:ln>
                              <a:solidFill>
                                <a:prstClr val="black"/>
                              </a:solidFill>
                              <a:latin typeface="Cambria Math"/>
                              <a:ea typeface="+mn-ea"/>
                              <a:cs typeface="+mn-cs"/>
                            </a:rPr>
                            <m:t>𝑄</m:t>
                          </m:r>
                        </m:e>
                        <m:sup>
                          <m:r>
                            <a:rPr lang="fr-FR" sz="1100" b="0" i="1" u="none" strike="noStrike" cap="none" spc="0">
                              <a:ln>
                                <a:noFill/>
                              </a:ln>
                              <a:solidFill>
                                <a:prstClr val="black"/>
                              </a:solidFill>
                              <a:latin typeface="Cambria Math"/>
                              <a:ea typeface="+mn-ea"/>
                              <a:cs typeface="+mn-cs"/>
                            </a:rPr>
                            <m:t>𝑅𝑒𝑎𝑙</m:t>
                          </m:r>
                          <m:r>
                            <a:rPr lang="fr-FR" sz="1100" b="0" i="1" u="none" strike="noStrike" cap="none" spc="0">
                              <a:ln>
                                <a:noFill/>
                              </a:ln>
                              <a:solidFill>
                                <a:prstClr val="black"/>
                              </a:solidFill>
                              <a:latin typeface="Cambria Math"/>
                              <a:ea typeface="+mn-ea"/>
                              <a:cs typeface="+mn-cs"/>
                            </a:rPr>
                            <m:t>, </m:t>
                          </m:r>
                          <m:r>
                            <a:rPr lang="fr-FR" sz="1100" b="0" i="1" u="none" strike="noStrike" cap="none" spc="0">
                              <a:ln>
                                <a:noFill/>
                              </a:ln>
                              <a:solidFill>
                                <a:prstClr val="black"/>
                              </a:solidFill>
                              <a:latin typeface="Cambria Math"/>
                              <a:ea typeface="+mn-ea"/>
                              <a:cs typeface="+mn-cs"/>
                            </a:rPr>
                            <m:t>𝑡</m:t>
                          </m:r>
                        </m:sup>
                      </m:sSup>
                    </m:oMath>
                  </a14:m>
                </mc:Choice>
                <mc:Fallback xmlns:m="http://schemas.openxmlformats.org/officeDocument/2006/math" xmlns:w="http://schemas.openxmlformats.org/wordprocessingml/2006/main" xmlns:r="http://schemas.openxmlformats.org/officeDocument/2006/relationships" xmlns=""/>
              </mc:AlternateContent>
              <a:r>
                <a:rPr lang="de-DE" sz="1100" b="0" i="0" u="none" strike="noStrike" cap="none" spc="0">
                  <a:ln>
                    <a:noFill/>
                  </a:ln>
                  <a:solidFill>
                    <a:prstClr val="black"/>
                  </a:solidFill>
                  <a:latin typeface="+mn-lt"/>
                  <a:ea typeface="+mn-ea"/>
                  <a:cs typeface="+mn-cs"/>
                </a:rPr>
                <a:t> </a:t>
              </a:r>
              <a:r>
                <a:rPr lang="de-DE" sz="1100" b="0">
                  <a:solidFill>
                    <a:schemeClr val="tx1"/>
                  </a:solidFill>
                  <a:latin typeface="+mn-lt"/>
                </a:rPr>
                <a:t>ein.</a:t>
              </a:r>
              <a:endParaRPr/>
            </a:p>
          </xdr:txBody>
        </xdr:sp>
      </mc:Choice>
      <mc:Fallback xmlns="">
        <xdr:sp macro="" textlink="">
          <xdr:nvSpPr>
            <xdr:cNvPr id="13" name="Rechteck: abgerundete Ecken 45">
              <a:extLst>
                <a:ext uri="{FF2B5EF4-FFF2-40B4-BE49-F238E27FC236}">
                  <a16:creationId xmlns:a16="http://schemas.microsoft.com/office/drawing/2014/main" id="{00000000-0008-0000-0800-00000D000000}"/>
                </a:ext>
              </a:extLst>
            </xdr:cNvPr>
            <xdr:cNvSpPr/>
          </xdr:nvSpPr>
          <xdr:spPr bwMode="auto">
            <a:xfrm>
              <a:off x="159279" y="13533005"/>
              <a:ext cx="2163175" cy="1523075"/>
            </a:xfrm>
            <a:prstGeom prst="roundRect">
              <a:avLst>
                <a:gd name="adj" fmla="val 993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a:r>
                <a:rPr lang="de-DE" sz="1100" b="0" i="0" u="none" strike="noStrike" cap="none" spc="0">
                  <a:ln>
                    <a:noFill/>
                  </a:ln>
                  <a:solidFill>
                    <a:prstClr val="black"/>
                  </a:solidFill>
                  <a:latin typeface="Cambria Math"/>
                  <a:ea typeface="+mn-ea"/>
                  <a:cs typeface="+mn-cs"/>
                </a:rPr>
                <a:t>𝑄</a:t>
              </a:r>
              <a:r>
                <a:rPr lang="de-DE" sz="1100" b="0" i="0" u="none" strike="noStrike" cap="none" spc="0">
                  <a:ln>
                    <a:noFill/>
                  </a:ln>
                  <a:solidFill>
                    <a:prstClr val="black"/>
                  </a:solidFill>
                  <a:latin typeface="Cambria Math" panose="02040503050406030204" pitchFamily="18" charset="0"/>
                  <a:ea typeface="+mn-ea"/>
                  <a:cs typeface="+mn-cs"/>
                </a:rPr>
                <a:t>^(</a:t>
              </a:r>
              <a:r>
                <a:rPr lang="fr-FR" sz="1100" b="0" i="0" u="none" strike="noStrike" cap="none" spc="0">
                  <a:ln>
                    <a:noFill/>
                  </a:ln>
                  <a:solidFill>
                    <a:prstClr val="black"/>
                  </a:solidFill>
                  <a:latin typeface="Cambria Math"/>
                  <a:ea typeface="+mn-ea"/>
                  <a:cs typeface="+mn-cs"/>
                </a:rPr>
                <a:t>𝑅𝑒𝑎𝑙, 𝑡</a:t>
              </a:r>
              <a:r>
                <a:rPr lang="de-DE" sz="1100" b="0" i="0" u="none" strike="noStrike" cap="none" spc="0">
                  <a:ln>
                    <a:noFill/>
                  </a:ln>
                  <a:solidFill>
                    <a:prstClr val="black"/>
                  </a:solidFill>
                  <a:latin typeface="Cambria Math" panose="02040503050406030204" pitchFamily="18" charset="0"/>
                  <a:ea typeface="+mn-ea"/>
                  <a:cs typeface="+mn-cs"/>
                </a:rPr>
                <a:t>)</a:t>
              </a:r>
              <a:r>
                <a:rPr lang="de-DE" sz="1100" b="0" i="0" u="none" strike="noStrike" cap="none" spc="0">
                  <a:ln>
                    <a:noFill/>
                  </a:ln>
                  <a:solidFill>
                    <a:prstClr val="black"/>
                  </a:solidFill>
                  <a:latin typeface="+mn-lt"/>
                  <a:ea typeface="+mn-ea"/>
                  <a:cs typeface="+mn-cs"/>
                </a:rPr>
                <a:t> </a:t>
              </a:r>
              <a:r>
                <a:rPr lang="de-DE" sz="1100" b="0">
                  <a:solidFill>
                    <a:schemeClr val="tx1"/>
                  </a:solidFill>
                  <a:latin typeface="+mn-lt"/>
                </a:rPr>
                <a:t>ein.</a:t>
              </a:r>
              <a:endParaRPr/>
            </a:p>
          </xdr:txBody>
        </xdr:sp>
      </mc:Fallback>
    </mc:AlternateContent>
    <xdr:clientData/>
  </xdr:twoCellAnchor>
  <xdr:twoCellAnchor>
    <xdr:from>
      <xdr:col>0</xdr:col>
      <xdr:colOff>164041</xdr:colOff>
      <xdr:row>57</xdr:row>
      <xdr:rowOff>317499</xdr:rowOff>
    </xdr:from>
    <xdr:to>
      <xdr:col>0</xdr:col>
      <xdr:colOff>2317691</xdr:colOff>
      <xdr:row>62</xdr:row>
      <xdr:rowOff>20781</xdr:rowOff>
    </xdr:to>
    <xdr:sp macro="" textlink="">
      <xdr:nvSpPr>
        <xdr:cNvPr id="115" name="Rechteck: abgerundete Ecken 6">
          <a:extLst>
            <a:ext uri="{FF2B5EF4-FFF2-40B4-BE49-F238E27FC236}">
              <a16:creationId xmlns:a16="http://schemas.microsoft.com/office/drawing/2014/main" id="{00000000-0008-0000-0800-000073000000}"/>
            </a:ext>
          </a:extLst>
        </xdr:cNvPr>
        <xdr:cNvSpPr/>
      </xdr:nvSpPr>
      <xdr:spPr bwMode="auto">
        <a:xfrm>
          <a:off x="164041" y="12414249"/>
          <a:ext cx="2153650" cy="1017732"/>
        </a:xfrm>
        <a:prstGeom prst="roundRect">
          <a:avLst>
            <a:gd name="adj" fmla="val 12821"/>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twoCellAnchor>
    <xdr:from>
      <xdr:col>0</xdr:col>
      <xdr:colOff>160866</xdr:colOff>
      <xdr:row>77</xdr:row>
      <xdr:rowOff>142587</xdr:rowOff>
    </xdr:from>
    <xdr:to>
      <xdr:col>0</xdr:col>
      <xdr:colOff>2314516</xdr:colOff>
      <xdr:row>87</xdr:row>
      <xdr:rowOff>16565</xdr:rowOff>
    </xdr:to>
    <mc:AlternateContent xmlns:mc="http://schemas.openxmlformats.org/markup-compatibility/2006" xmlns:a14="http://schemas.microsoft.com/office/drawing/2010/main">
      <mc:Choice Requires="a14">
        <xdr:sp macro="" textlink="">
          <xdr:nvSpPr>
            <xdr:cNvPr id="15" name="Rechteck: abgerundete Ecken 45">
              <a:extLst>
                <a:ext uri="{FF2B5EF4-FFF2-40B4-BE49-F238E27FC236}">
                  <a16:creationId xmlns:a16="http://schemas.microsoft.com/office/drawing/2014/main" id="{00000000-0008-0000-0800-00000F000000}"/>
                </a:ext>
              </a:extLst>
            </xdr:cNvPr>
            <xdr:cNvSpPr/>
          </xdr:nvSpPr>
          <xdr:spPr bwMode="auto">
            <a:xfrm>
              <a:off x="160866" y="16550435"/>
              <a:ext cx="2153650" cy="1911500"/>
            </a:xfrm>
            <a:prstGeom prst="roundRect">
              <a:avLst>
                <a:gd name="adj" fmla="val 867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mc:AlternateContent>
                <mc:Choice Requires="a14">
                  <a14:m>
                    <m:oMath xmlns:m="http://schemas.openxmlformats.org/officeDocument/2006/math">
                      <m:sSup>
                        <m:sSupPr>
                          <m:ctrlPr>
                            <a:rPr lang="de-DE" sz="1100" b="0" i="1" u="none" strike="noStrike" cap="none" spc="0">
                              <a:ln>
                                <a:noFill/>
                              </a:ln>
                              <a:solidFill>
                                <a:prstClr val="black"/>
                              </a:solidFill>
                              <a:latin typeface="Cambria Math" panose="02040503050406030204" pitchFamily="18" charset="0"/>
                              <a:ea typeface="+mn-ea"/>
                              <a:cs typeface="+mn-cs"/>
                            </a:rPr>
                          </m:ctrlPr>
                        </m:sSupPr>
                        <m:e>
                          <m:r>
                            <a:rPr lang="de-DE" sz="1100" b="0" i="1" u="none" strike="noStrike" cap="none" spc="0">
                              <a:ln>
                                <a:noFill/>
                              </a:ln>
                              <a:solidFill>
                                <a:prstClr val="black"/>
                              </a:solidFill>
                              <a:latin typeface="Cambria Math"/>
                              <a:ea typeface="+mn-ea"/>
                              <a:cs typeface="+mn-cs"/>
                            </a:rPr>
                            <m:t>𝑄</m:t>
                          </m:r>
                        </m:e>
                        <m:sup>
                          <m:r>
                            <a:rPr lang="fr-FR" sz="1100" b="0" i="1" u="none" strike="noStrike" cap="none" spc="0">
                              <a:ln>
                                <a:noFill/>
                              </a:ln>
                              <a:solidFill>
                                <a:prstClr val="black"/>
                              </a:solidFill>
                              <a:latin typeface="Cambria Math"/>
                              <a:ea typeface="+mn-ea"/>
                              <a:cs typeface="+mn-cs"/>
                            </a:rPr>
                            <m:t>𝑅𝑒𝑎𝑙</m:t>
                          </m:r>
                          <m:r>
                            <a:rPr lang="fr-FR" sz="1100" b="0" i="1" u="none" strike="noStrike" cap="none" spc="0">
                              <a:ln>
                                <a:noFill/>
                              </a:ln>
                              <a:solidFill>
                                <a:prstClr val="black"/>
                              </a:solidFill>
                              <a:latin typeface="Cambria Math"/>
                              <a:ea typeface="+mn-ea"/>
                              <a:cs typeface="+mn-cs"/>
                            </a:rPr>
                            <m:t>, </m:t>
                          </m:r>
                          <m:r>
                            <a:rPr lang="fr-FR" sz="1100" b="0" i="1" u="none" strike="noStrike" cap="none" spc="0">
                              <a:ln>
                                <a:noFill/>
                              </a:ln>
                              <a:solidFill>
                                <a:prstClr val="black"/>
                              </a:solidFill>
                              <a:latin typeface="Cambria Math"/>
                              <a:ea typeface="+mn-ea"/>
                              <a:cs typeface="+mn-cs"/>
                            </a:rPr>
                            <m:t>𝑡</m:t>
                          </m:r>
                        </m:sup>
                      </m:sSup>
                    </m:oMath>
                  </a14:m>
                </mc:Choice>
                <mc:Fallback xmlns:m="http://schemas.openxmlformats.org/officeDocument/2006/math" xmlns:w="http://schemas.openxmlformats.org/wordprocessingml/2006/main" xmlns:r="http://schemas.openxmlformats.org/officeDocument/2006/relationships" xmlns=""/>
              </mc:AlternateContent>
              <a:r>
                <a:rPr lang="de-DE" sz="1100" b="0">
                  <a:solidFill>
                    <a:schemeClr val="tx1"/>
                  </a:solidFill>
                  <a:latin typeface="+mn-lt"/>
                </a:rPr>
                <a:t> ein.</a:t>
              </a:r>
              <a:endParaRPr/>
            </a:p>
          </xdr:txBody>
        </xdr:sp>
      </mc:Choice>
      <mc:Fallback xmlns="">
        <xdr:sp macro="" textlink="">
          <xdr:nvSpPr>
            <xdr:cNvPr id="15" name="Rechteck: abgerundete Ecken 45">
              <a:extLst>
                <a:ext uri="{FF2B5EF4-FFF2-40B4-BE49-F238E27FC236}">
                  <a16:creationId xmlns:a16="http://schemas.microsoft.com/office/drawing/2014/main" id="{00000000-0008-0000-0800-00000F000000}"/>
                </a:ext>
              </a:extLst>
            </xdr:cNvPr>
            <xdr:cNvSpPr/>
          </xdr:nvSpPr>
          <xdr:spPr bwMode="auto">
            <a:xfrm>
              <a:off x="160866" y="16550435"/>
              <a:ext cx="2153650" cy="1911500"/>
            </a:xfrm>
            <a:prstGeom prst="roundRect">
              <a:avLst>
                <a:gd name="adj" fmla="val 8673"/>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marL="0" marR="0" lvl="0" indent="0" algn="ctr" defTabSz="914400">
                <a:lnSpc>
                  <a:spcPct val="100000"/>
                </a:lnSpc>
                <a:spcBef>
                  <a:spcPts val="0"/>
                </a:spcBef>
                <a:spcAft>
                  <a:spcPts val="0"/>
                </a:spcAft>
                <a:buClrTx/>
                <a:buSzTx/>
                <a:buFontTx/>
                <a:buNone/>
                <a:defRPr/>
              </a:pPr>
              <a:r>
                <a:rPr lang="de-DE" sz="1100" b="0">
                  <a:solidFill>
                    <a:sysClr val="windowText" lastClr="000000"/>
                  </a:solidFill>
                  <a:latin typeface="+mn-lt"/>
                  <a:ea typeface="+mn-ea"/>
                  <a:cs typeface="+mn-cs"/>
                </a:rPr>
                <a:t>Falls vorgelagerte Referenzsysteme Anwendung finden, bitte hier zusätzliche Angaben ergänzen.</a:t>
              </a:r>
              <a:endParaRPr lang="de-DE">
                <a:solidFill>
                  <a:sysClr val="windowText" lastClr="000000"/>
                </a:solidFill>
              </a:endParaRPr>
            </a:p>
            <a:p>
              <a:pPr algn="ctr">
                <a:defRPr/>
              </a:pPr>
              <a:endParaRPr lang="de-DE" sz="1100" b="0">
                <a:solidFill>
                  <a:schemeClr val="tx1"/>
                </a:solidFill>
                <a:latin typeface="+mn-lt"/>
              </a:endParaRPr>
            </a:p>
            <a:p>
              <a:pPr algn="ctr">
                <a:defRPr/>
              </a:pPr>
              <a:r>
                <a:rPr lang="de-DE" sz="1100" b="0">
                  <a:solidFill>
                    <a:schemeClr val="tx1"/>
                  </a:solidFill>
                  <a:latin typeface="+mn-lt"/>
                </a:rPr>
                <a:t>Bitte tragen Sie zu dem jeweiligen vorgelagerten Referenzsystem die jeweilige realisierte Produktionsmenge </a:t>
              </a:r>
              <a:r>
                <a:rPr lang="de-DE" sz="1100" b="0" i="0" u="none" strike="noStrike" cap="none" spc="0">
                  <a:ln>
                    <a:noFill/>
                  </a:ln>
                  <a:solidFill>
                    <a:prstClr val="black"/>
                  </a:solidFill>
                  <a:latin typeface="Cambria Math"/>
                  <a:ea typeface="+mn-ea"/>
                  <a:cs typeface="+mn-cs"/>
                </a:rPr>
                <a:t>𝑄</a:t>
              </a:r>
              <a:r>
                <a:rPr lang="de-DE" sz="1100" b="0" i="0" u="none" strike="noStrike" cap="none" spc="0">
                  <a:ln>
                    <a:noFill/>
                  </a:ln>
                  <a:solidFill>
                    <a:prstClr val="black"/>
                  </a:solidFill>
                  <a:latin typeface="Cambria Math" panose="02040503050406030204" pitchFamily="18" charset="0"/>
                  <a:ea typeface="+mn-ea"/>
                  <a:cs typeface="+mn-cs"/>
                </a:rPr>
                <a:t>^(</a:t>
              </a:r>
              <a:r>
                <a:rPr lang="fr-FR" sz="1100" b="0" i="0" u="none" strike="noStrike" cap="none" spc="0">
                  <a:ln>
                    <a:noFill/>
                  </a:ln>
                  <a:solidFill>
                    <a:prstClr val="black"/>
                  </a:solidFill>
                  <a:latin typeface="Cambria Math"/>
                  <a:ea typeface="+mn-ea"/>
                  <a:cs typeface="+mn-cs"/>
                </a:rPr>
                <a:t>𝑅𝑒𝑎𝑙, 𝑡</a:t>
              </a:r>
              <a:r>
                <a:rPr lang="de-DE" sz="1100" b="0" i="0" u="none" strike="noStrike" cap="none" spc="0">
                  <a:ln>
                    <a:noFill/>
                  </a:ln>
                  <a:solidFill>
                    <a:prstClr val="black"/>
                  </a:solidFill>
                  <a:latin typeface="Cambria Math" panose="02040503050406030204" pitchFamily="18" charset="0"/>
                  <a:ea typeface="+mn-ea"/>
                  <a:cs typeface="+mn-cs"/>
                </a:rPr>
                <a:t>)</a:t>
              </a:r>
              <a:r>
                <a:rPr lang="de-DE" sz="1100" b="0">
                  <a:solidFill>
                    <a:schemeClr val="tx1"/>
                  </a:solidFill>
                  <a:latin typeface="+mn-lt"/>
                </a:rPr>
                <a:t> ein.</a:t>
              </a:r>
              <a:endParaRPr/>
            </a:p>
          </xdr:txBody>
        </xdr:sp>
      </mc:Fallback>
    </mc:AlternateContent>
    <xdr:clientData/>
  </xdr:twoCellAnchor>
  <xdr:twoCellAnchor>
    <xdr:from>
      <xdr:col>0</xdr:col>
      <xdr:colOff>162454</xdr:colOff>
      <xdr:row>72</xdr:row>
      <xdr:rowOff>144317</xdr:rowOff>
    </xdr:from>
    <xdr:to>
      <xdr:col>0</xdr:col>
      <xdr:colOff>2322453</xdr:colOff>
      <xdr:row>77</xdr:row>
      <xdr:rowOff>35212</xdr:rowOff>
    </xdr:to>
    <xdr:sp macro="" textlink="">
      <xdr:nvSpPr>
        <xdr:cNvPr id="117" name="Rechteck: abgerundete Ecken 6">
          <a:extLst>
            <a:ext uri="{FF2B5EF4-FFF2-40B4-BE49-F238E27FC236}">
              <a16:creationId xmlns:a16="http://schemas.microsoft.com/office/drawing/2014/main" id="{00000000-0008-0000-0800-000075000000}"/>
            </a:ext>
          </a:extLst>
        </xdr:cNvPr>
        <xdr:cNvSpPr/>
      </xdr:nvSpPr>
      <xdr:spPr bwMode="auto">
        <a:xfrm>
          <a:off x="162454" y="15831992"/>
          <a:ext cx="2159999" cy="995795"/>
        </a:xfrm>
        <a:prstGeom prst="roundRect">
          <a:avLst>
            <a:gd name="adj" fmla="val 13787"/>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twoCellAnchor>
    <xdr:from>
      <xdr:col>2</xdr:col>
      <xdr:colOff>46470</xdr:colOff>
      <xdr:row>8</xdr:row>
      <xdr:rowOff>9236</xdr:rowOff>
    </xdr:from>
    <xdr:to>
      <xdr:col>8</xdr:col>
      <xdr:colOff>1399442</xdr:colOff>
      <xdr:row>8</xdr:row>
      <xdr:rowOff>326056</xdr:rowOff>
    </xdr:to>
    <xdr:sp macro="" textlink="">
      <xdr:nvSpPr>
        <xdr:cNvPr id="4" name="Rechteck: abgerundete Ecken 6">
          <a:extLst>
            <a:ext uri="{FF2B5EF4-FFF2-40B4-BE49-F238E27FC236}">
              <a16:creationId xmlns:a16="http://schemas.microsoft.com/office/drawing/2014/main" id="{00000000-0008-0000-0800-000004000000}"/>
            </a:ext>
          </a:extLst>
        </xdr:cNvPr>
        <xdr:cNvSpPr/>
      </xdr:nvSpPr>
      <xdr:spPr bwMode="auto">
        <a:xfrm>
          <a:off x="8719993" y="2635827"/>
          <a:ext cx="10791381" cy="316821"/>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Eine Abweichung der Referenzsysteme/Produkte von dem geförderten Vorhaben und/oder den geförderten Anlagen ist nach Nummer 2.4 Muster-KSV nur mit </a:t>
          </a:r>
          <a:br>
            <a:rPr lang="de-DE" sz="1100">
              <a:solidFill>
                <a:sysClr val="windowText" lastClr="000000"/>
              </a:solidFill>
              <a:latin typeface="+mn-lt"/>
              <a:ea typeface="+mn-ea"/>
              <a:cs typeface="+mn-cs"/>
            </a:rPr>
          </a:br>
          <a:r>
            <a:rPr lang="de-DE" sz="1100">
              <a:solidFill>
                <a:sysClr val="windowText" lastClr="000000"/>
              </a:solidFill>
              <a:latin typeface="+mn-lt"/>
              <a:ea typeface="+mn-ea"/>
              <a:cs typeface="+mn-cs"/>
            </a:rPr>
            <a:t>Zustimmung der Bewilligungsbehörde zulässig. Die Möglichkeit einer solchen Abweichung wird daher im vorliegenden Excel-Tool nicht berücksichtigt.</a:t>
          </a:r>
          <a:endParaRPr lang="de-DE">
            <a:solidFill>
              <a:sysClr val="windowText" lastClr="000000"/>
            </a:solidFill>
          </a:endParaRPr>
        </a:p>
      </xdr:txBody>
    </xdr:sp>
    <xdr:clientData/>
  </xdr:twoCellAnchor>
  <xdr:twoCellAnchor>
    <xdr:from>
      <xdr:col>3</xdr:col>
      <xdr:colOff>325869</xdr:colOff>
      <xdr:row>5</xdr:row>
      <xdr:rowOff>11256</xdr:rowOff>
    </xdr:from>
    <xdr:to>
      <xdr:col>4</xdr:col>
      <xdr:colOff>987481</xdr:colOff>
      <xdr:row>6</xdr:row>
      <xdr:rowOff>21683</xdr:rowOff>
    </xdr:to>
    <xdr:sp macro="" textlink="">
      <xdr:nvSpPr>
        <xdr:cNvPr id="17" name="Arrow: Right 4">
          <a:extLst>
            <a:ext uri="{FF2B5EF4-FFF2-40B4-BE49-F238E27FC236}">
              <a16:creationId xmlns:a16="http://schemas.microsoft.com/office/drawing/2014/main" id="{00000000-0008-0000-0800-000011000000}"/>
            </a:ext>
          </a:extLst>
        </xdr:cNvPr>
        <xdr:cNvSpPr/>
      </xdr:nvSpPr>
      <xdr:spPr bwMode="auto">
        <a:xfrm>
          <a:off x="11231995" y="26192306"/>
          <a:ext cx="2099886" cy="480327"/>
        </a:xfrm>
        <a:prstGeom prst="rightArrow">
          <a:avLst>
            <a:gd name="adj1" fmla="val 50000"/>
            <a:gd name="adj2" fmla="val 80303"/>
          </a:avLst>
        </a:prstGeom>
        <a:ln w="28575"/>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defRPr/>
          </a:pPr>
          <a:endParaRPr lang="de-DE" sz="1100"/>
        </a:p>
      </xdr:txBody>
    </xdr:sp>
    <xdr:clientData/>
  </xdr:twoCellAnchor>
  <xdr:twoCellAnchor>
    <xdr:from>
      <xdr:col>0</xdr:col>
      <xdr:colOff>131815</xdr:colOff>
      <xdr:row>3</xdr:row>
      <xdr:rowOff>35695</xdr:rowOff>
    </xdr:from>
    <xdr:to>
      <xdr:col>0</xdr:col>
      <xdr:colOff>2285465</xdr:colOff>
      <xdr:row>6</xdr:row>
      <xdr:rowOff>133350</xdr:rowOff>
    </xdr:to>
    <xdr:sp macro="" textlink="">
      <xdr:nvSpPr>
        <xdr:cNvPr id="18" name="Rechteck: abgerundete Ecken 6">
          <a:extLst>
            <a:ext uri="{FF2B5EF4-FFF2-40B4-BE49-F238E27FC236}">
              <a16:creationId xmlns:a16="http://schemas.microsoft.com/office/drawing/2014/main" id="{00000000-0008-0000-0800-000012000000}"/>
            </a:ext>
          </a:extLst>
        </xdr:cNvPr>
        <xdr:cNvSpPr/>
      </xdr:nvSpPr>
      <xdr:spPr bwMode="auto">
        <a:xfrm>
          <a:off x="131815" y="25676995"/>
          <a:ext cx="2153650" cy="1107305"/>
        </a:xfrm>
        <a:prstGeom prst="roundRect">
          <a:avLst>
            <a:gd name="adj" fmla="val 8156"/>
          </a:avLst>
        </a:prstGeom>
        <a:solidFill>
          <a:schemeClr val="accent6">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Setzen Sie den Schalter auf "Ja", wenn realisierte Verbrauchsparameter von geplanten Verbrauchsparametern abweichen.</a:t>
          </a:r>
          <a:endParaRPr lang="de-DE">
            <a:solidFill>
              <a:sysClr val="windowText" lastClr="000000"/>
            </a:solidFill>
          </a:endParaRPr>
        </a:p>
      </xdr:txBody>
    </xdr:sp>
    <xdr:clientData/>
  </xdr:twoCellAnchor>
  <xdr:oneCellAnchor>
    <xdr:from>
      <xdr:col>1</xdr:col>
      <xdr:colOff>5095875</xdr:colOff>
      <xdr:row>15</xdr:row>
      <xdr:rowOff>101600</xdr:rowOff>
    </xdr:from>
    <xdr:ext cx="401777" cy="170752"/>
    <mc:AlternateContent xmlns:mc="http://schemas.openxmlformats.org/markup-compatibility/2006" xmlns:a14="http://schemas.microsoft.com/office/drawing/2010/main">
      <mc:Choice Requires="a14">
        <xdr:sp macro="" textlink="">
          <xdr:nvSpPr>
            <xdr:cNvPr id="52" name="TextBox 2">
              <a:extLst>
                <a:ext uri="{FF2B5EF4-FFF2-40B4-BE49-F238E27FC236}">
                  <a16:creationId xmlns:a16="http://schemas.microsoft.com/office/drawing/2014/main" id="{00000000-0008-0000-0800-000034000000}"/>
                </a:ext>
              </a:extLst>
            </xdr:cNvPr>
            <xdr:cNvSpPr txBox="1"/>
          </xdr:nvSpPr>
          <xdr:spPr bwMode="auto">
            <a:xfrm>
              <a:off x="7591425" y="4673600"/>
              <a:ext cx="401777"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𝑄</m:t>
                            </m:r>
                          </m:e>
                          <m:sup>
                            <m:r>
                              <a:rPr lang="fr-FR" sz="1050" b="0" i="1">
                                <a:latin typeface="Cambria Math"/>
                              </a:rPr>
                              <m:t>𝑟𝑒𝑎𝑙</m:t>
                            </m:r>
                            <m:r>
                              <a:rPr lang="fr-FR" sz="1050" b="0" i="1">
                                <a:latin typeface="Cambria Math"/>
                              </a:rPr>
                              <m:t>, </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2" name="TextBox 2">
              <a:extLst>
                <a:ext uri="{FF2B5EF4-FFF2-40B4-BE49-F238E27FC236}">
                  <a16:creationId xmlns:a16="http://schemas.microsoft.com/office/drawing/2014/main" id="{00000000-0008-0000-0800-000034000000}"/>
                </a:ext>
              </a:extLst>
            </xdr:cNvPr>
            <xdr:cNvSpPr txBox="1"/>
          </xdr:nvSpPr>
          <xdr:spPr bwMode="auto">
            <a:xfrm>
              <a:off x="7591425" y="4673600"/>
              <a:ext cx="401777"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𝑄</a:t>
              </a:r>
              <a:r>
                <a:rPr lang="de-DE" sz="1050" b="0" i="0">
                  <a:latin typeface="Cambria Math" panose="02040503050406030204" pitchFamily="18" charset="0"/>
                </a:rPr>
                <a:t>^(</a:t>
              </a:r>
              <a:r>
                <a:rPr lang="fr-FR" sz="1050" b="0" i="0">
                  <a:latin typeface="Cambria Math"/>
                </a:rPr>
                <a:t>𝑟𝑒𝑎𝑙, 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5010150</xdr:colOff>
      <xdr:row>117</xdr:row>
      <xdr:rowOff>76574</xdr:rowOff>
    </xdr:from>
    <xdr:ext cx="396070" cy="170752"/>
    <mc:AlternateContent xmlns:mc="http://schemas.openxmlformats.org/markup-compatibility/2006" xmlns:a14="http://schemas.microsoft.com/office/drawing/2010/main">
      <mc:Choice Requires="a14">
        <xdr:sp macro="" textlink="">
          <xdr:nvSpPr>
            <xdr:cNvPr id="54" name="TextBox 2">
              <a:extLst>
                <a:ext uri="{FF2B5EF4-FFF2-40B4-BE49-F238E27FC236}">
                  <a16:creationId xmlns:a16="http://schemas.microsoft.com/office/drawing/2014/main" id="{00000000-0008-0000-0800-000036000000}"/>
                </a:ext>
              </a:extLst>
            </xdr:cNvPr>
            <xdr:cNvSpPr txBox="1"/>
          </xdr:nvSpPr>
          <xdr:spPr bwMode="auto">
            <a:xfrm>
              <a:off x="7505700" y="25098749"/>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fr-FR" sz="1050" b="0" i="1">
                                <a:latin typeface="Cambria Math"/>
                              </a:rPr>
                              <m:t>𝐸</m:t>
                            </m:r>
                          </m:e>
                          <m:sup>
                            <m:r>
                              <a:rPr lang="fr-FR" sz="1050" b="0" i="1">
                                <a:latin typeface="Cambria Math"/>
                              </a:rPr>
                              <m:t>𝑟𝑒𝑎𝑙</m:t>
                            </m:r>
                            <m:r>
                              <a:rPr lang="fr-FR" sz="1050" b="0" i="1">
                                <a:latin typeface="Cambria Math"/>
                              </a:rPr>
                              <m:t>,</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 name="TextBox 2">
              <a:extLst>
                <a:ext uri="{FF2B5EF4-FFF2-40B4-BE49-F238E27FC236}">
                  <a16:creationId xmlns:a16="http://schemas.microsoft.com/office/drawing/2014/main" id="{00000000-0008-0000-0800-000036000000}"/>
                </a:ext>
              </a:extLst>
            </xdr:cNvPr>
            <xdr:cNvSpPr txBox="1"/>
          </xdr:nvSpPr>
          <xdr:spPr bwMode="auto">
            <a:xfrm>
              <a:off x="7505700" y="25098749"/>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050" b="0" i="0">
                  <a:latin typeface="Cambria Math"/>
                </a:rPr>
                <a:t>𝐸</a:t>
              </a:r>
              <a:r>
                <a:rPr lang="de-DE" sz="1050" b="0" i="0">
                  <a:latin typeface="Cambria Math" panose="02040503050406030204" pitchFamily="18" charset="0"/>
                </a:rPr>
                <a:t>^(</a:t>
              </a:r>
              <a:r>
                <a:rPr lang="fr-FR" sz="1050" b="0" i="0">
                  <a:latin typeface="Cambria Math"/>
                </a:rPr>
                <a:t>𝑟𝑒𝑎𝑙,𝑡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5133975</xdr:colOff>
      <xdr:row>11</xdr:row>
      <xdr:rowOff>6350</xdr:rowOff>
    </xdr:from>
    <xdr:ext cx="382477" cy="183320"/>
    <mc:AlternateContent xmlns:mc="http://schemas.openxmlformats.org/markup-compatibility/2006" xmlns:a14="http://schemas.microsoft.com/office/drawing/2010/main">
      <mc:Choice Requires="a14">
        <xdr:sp macro="" textlink="">
          <xdr:nvSpPr>
            <xdr:cNvPr id="50" name="TextBox 52">
              <a:extLst>
                <a:ext uri="{FF2B5EF4-FFF2-40B4-BE49-F238E27FC236}">
                  <a16:creationId xmlns:a16="http://schemas.microsoft.com/office/drawing/2014/main" id="{00000000-0008-0000-0800-000032000000}"/>
                </a:ext>
              </a:extLst>
            </xdr:cNvPr>
            <xdr:cNvSpPr txBox="1"/>
          </xdr:nvSpPr>
          <xdr:spPr bwMode="auto">
            <a:xfrm>
              <a:off x="7629525" y="3606800"/>
              <a:ext cx="382477"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b="0" i="1">
                                <a:solidFill>
                                  <a:schemeClr val="tx1"/>
                                </a:solidFill>
                                <a:latin typeface="Cambria Math" panose="02040503050406030204" pitchFamily="18" charset="0"/>
                                <a:ea typeface="+mn-ea"/>
                                <a:cs typeface="+mn-cs"/>
                              </a:rPr>
                            </m:ctrlPr>
                          </m:sSubPr>
                          <m:e>
                            <m:r>
                              <a:rPr lang="fr-FR" sz="1100" b="0" i="1">
                                <a:solidFill>
                                  <a:schemeClr val="tx1"/>
                                </a:solidFill>
                                <a:latin typeface="Cambria Math"/>
                                <a:ea typeface="+mn-ea"/>
                                <a:cs typeface="+mn-cs"/>
                              </a:rPr>
                              <m:t>𝑒</m:t>
                            </m:r>
                          </m:e>
                          <m:sub>
                            <m:r>
                              <a:rPr lang="fr-FR"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𝑔</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0" name="TextBox 52">
              <a:extLst>
                <a:ext uri="{FF2B5EF4-FFF2-40B4-BE49-F238E27FC236}">
                  <a16:creationId xmlns:a16="http://schemas.microsoft.com/office/drawing/2014/main" id="{00000000-0008-0000-0800-000032000000}"/>
                </a:ext>
              </a:extLst>
            </xdr:cNvPr>
            <xdr:cNvSpPr txBox="1"/>
          </xdr:nvSpPr>
          <xdr:spPr bwMode="auto">
            <a:xfrm>
              <a:off x="7629525" y="3606800"/>
              <a:ext cx="382477" cy="18332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𝑅𝑒𝑓,𝑔</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5067299</xdr:colOff>
      <xdr:row>90</xdr:row>
      <xdr:rowOff>149225</xdr:rowOff>
    </xdr:from>
    <xdr:ext cx="403957" cy="189154"/>
    <mc:AlternateContent xmlns:mc="http://schemas.openxmlformats.org/markup-compatibility/2006" xmlns:a14="http://schemas.microsoft.com/office/drawing/2010/main">
      <mc:Choice Requires="a14">
        <xdr:sp macro="" textlink="">
          <xdr:nvSpPr>
            <xdr:cNvPr id="53" name="TextBox 2">
              <a:extLst>
                <a:ext uri="{FF2B5EF4-FFF2-40B4-BE49-F238E27FC236}">
                  <a16:creationId xmlns:a16="http://schemas.microsoft.com/office/drawing/2014/main" id="{00000000-0008-0000-0800-000035000000}"/>
                </a:ext>
              </a:extLst>
            </xdr:cNvPr>
            <xdr:cNvSpPr txBox="1"/>
          </xdr:nvSpPr>
          <xdr:spPr bwMode="auto">
            <a:xfrm>
              <a:off x="7562850" y="19713575"/>
              <a:ext cx="40395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fr-FR" sz="1050" b="0" i="1">
                                <a:latin typeface="Cambria Math"/>
                              </a:rPr>
                              <m:t>𝐷</m:t>
                            </m:r>
                          </m:e>
                          <m:sub>
                            <m:r>
                              <a:rPr lang="fr-FR" sz="1050" b="0" i="1">
                                <a:latin typeface="Cambria Math"/>
                              </a:rPr>
                              <m:t>𝑖</m:t>
                            </m:r>
                          </m:sub>
                          <m:sup>
                            <m:r>
                              <a:rPr lang="fr-FR" sz="1050" b="0" i="1">
                                <a:latin typeface="Cambria Math"/>
                              </a:rPr>
                              <m:t>𝑟𝑒𝑎𝑙</m:t>
                            </m:r>
                            <m:r>
                              <a:rPr lang="fr-FR" sz="1050" b="0" i="1">
                                <a:latin typeface="Cambria Math"/>
                              </a:rPr>
                              <m:t>, </m:t>
                            </m:r>
                            <m:r>
                              <a:rPr lang="fr-FR"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3" name="TextBox 2">
              <a:extLst>
                <a:ext uri="{FF2B5EF4-FFF2-40B4-BE49-F238E27FC236}">
                  <a16:creationId xmlns:a16="http://schemas.microsoft.com/office/drawing/2014/main" id="{00000000-0008-0000-0800-000035000000}"/>
                </a:ext>
              </a:extLst>
            </xdr:cNvPr>
            <xdr:cNvSpPr txBox="1"/>
          </xdr:nvSpPr>
          <xdr:spPr bwMode="auto">
            <a:xfrm>
              <a:off x="7562850" y="19713575"/>
              <a:ext cx="403957" cy="18915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050" b="0" i="0">
                  <a:latin typeface="Cambria Math"/>
                </a:rPr>
                <a:t>𝐷</a:t>
              </a:r>
              <a:r>
                <a:rPr lang="de-DE" sz="1050" b="0" i="0">
                  <a:latin typeface="Cambria Math" panose="02040503050406030204" pitchFamily="18" charset="0"/>
                </a:rPr>
                <a:t>_</a:t>
              </a:r>
              <a:r>
                <a:rPr lang="fr-FR" sz="1050" b="0" i="0">
                  <a:latin typeface="Cambria Math"/>
                </a:rPr>
                <a:t>𝑖</a:t>
              </a:r>
              <a:r>
                <a:rPr lang="fr-FR" sz="1050" b="0" i="0">
                  <a:latin typeface="Cambria Math" panose="02040503050406030204" pitchFamily="18" charset="0"/>
                </a:rPr>
                <a:t>^</a:t>
              </a:r>
              <a:r>
                <a:rPr lang="de-DE" sz="1050" b="0" i="0">
                  <a:latin typeface="Cambria Math" panose="02040503050406030204" pitchFamily="18" charset="0"/>
                </a:rPr>
                <a:t>(</a:t>
              </a:r>
              <a:r>
                <a:rPr lang="fr-FR" sz="1050" b="0" i="0">
                  <a:latin typeface="Cambria Math"/>
                </a:rPr>
                <a:t>𝑟𝑒𝑎𝑙, 𝑡</a:t>
              </a:r>
              <a:r>
                <a:rPr lang="de-DE" sz="1050" b="0" i="0">
                  <a:latin typeface="Cambria Math" panose="02040503050406030204" pitchFamily="18" charset="0"/>
                </a:rPr>
                <a:t>)</a:t>
              </a:r>
              <a:endParaRPr lang="de-DE" sz="1050" i="1"/>
            </a:p>
          </xdr:txBody>
        </xdr:sp>
      </mc:Fallback>
    </mc:AlternateContent>
    <xdr:clientData/>
  </xdr:oneCellAnchor>
  <xdr:twoCellAnchor>
    <xdr:from>
      <xdr:col>16</xdr:col>
      <xdr:colOff>996950</xdr:colOff>
      <xdr:row>9</xdr:row>
      <xdr:rowOff>361950</xdr:rowOff>
    </xdr:from>
    <xdr:to>
      <xdr:col>18</xdr:col>
      <xdr:colOff>1427893</xdr:colOff>
      <xdr:row>14</xdr:row>
      <xdr:rowOff>325975</xdr:rowOff>
    </xdr:to>
    <xdr:sp macro="" textlink="">
      <xdr:nvSpPr>
        <xdr:cNvPr id="5" name="Rechteck: abgerundete Ecken 6">
          <a:extLst>
            <a:ext uri="{FF2B5EF4-FFF2-40B4-BE49-F238E27FC236}">
              <a16:creationId xmlns:a16="http://schemas.microsoft.com/office/drawing/2014/main" id="{00000000-0008-0000-0800-000014000000}"/>
            </a:ext>
          </a:extLst>
        </xdr:cNvPr>
        <xdr:cNvSpPr/>
      </xdr:nvSpPr>
      <xdr:spPr bwMode="auto">
        <a:xfrm>
          <a:off x="30848300" y="3362325"/>
          <a:ext cx="3307493" cy="1116550"/>
        </a:xfrm>
        <a:prstGeom prst="roundRect">
          <a:avLst>
            <a:gd name="adj" fmla="val 8989"/>
          </a:avLst>
        </a:prstGeom>
        <a:solidFill>
          <a:schemeClr val="accent5">
            <a:lumMod val="20000"/>
            <a:lumOff val="8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defRPr/>
          </a:pPr>
          <a:r>
            <a:rPr lang="de-DE" sz="1100">
              <a:solidFill>
                <a:sysClr val="windowText" lastClr="000000"/>
              </a:solidFill>
              <a:latin typeface="+mn-lt"/>
              <a:ea typeface="+mn-ea"/>
              <a:cs typeface="+mn-cs"/>
            </a:rPr>
            <a:t>Bei unterjährigem operativen Beginn bitte die geplante Produktionsmengen, Energieträgerbedarfe und Emissionen im vorletzten Jahr anteilig angeben, sodass der 2. Teil des vorletzten Kalenderjahrs und das letzte Kalenderjahr insgesamt 12 Monate abdecken.</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239550</xdr:colOff>
      <xdr:row>42</xdr:row>
      <xdr:rowOff>35764</xdr:rowOff>
    </xdr:from>
    <xdr:ext cx="120739" cy="172226"/>
    <mc:AlternateContent xmlns:mc="http://schemas.openxmlformats.org/markup-compatibility/2006" xmlns:a14="http://schemas.microsoft.com/office/drawing/2010/main">
      <mc:Choice Requires="a14">
        <xdr:sp macro="" textlink="">
          <xdr:nvSpPr>
            <xdr:cNvPr id="4" name="Textfeld 48">
              <a:extLst>
                <a:ext uri="{FF2B5EF4-FFF2-40B4-BE49-F238E27FC236}">
                  <a16:creationId xmlns:a16="http://schemas.microsoft.com/office/drawing/2014/main" id="{00000000-0008-0000-0B00-000004000000}"/>
                </a:ext>
              </a:extLst>
            </xdr:cNvPr>
            <xdr:cNvSpPr txBox="1"/>
          </xdr:nvSpPr>
          <xdr:spPr bwMode="auto">
            <a:xfrm>
              <a:off x="3468525" y="10303714"/>
              <a:ext cx="120739"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latin typeface="Cambria Math"/>
                          </a:rPr>
                          <m:t>𝛼</m:t>
                        </m:r>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4" name="Textfeld 48">
              <a:extLst>
                <a:ext uri="{FF2B5EF4-FFF2-40B4-BE49-F238E27FC236}">
                  <a16:creationId xmlns:a16="http://schemas.microsoft.com/office/drawing/2014/main" id="{00000000-0008-0000-0B00-000004000000}"/>
                </a:ext>
              </a:extLst>
            </xdr:cNvPr>
            <xdr:cNvSpPr txBox="1"/>
          </xdr:nvSpPr>
          <xdr:spPr bwMode="auto">
            <a:xfrm>
              <a:off x="3468525" y="10303714"/>
              <a:ext cx="120739"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i="0">
                  <a:latin typeface="Cambria Math"/>
                </a:rPr>
                <a:t>𝛼</a:t>
              </a:r>
              <a:endParaRPr lang="de-DE" sz="1100"/>
            </a:p>
          </xdr:txBody>
        </xdr:sp>
      </mc:Fallback>
    </mc:AlternateContent>
    <xdr:clientData/>
  </xdr:oneCellAnchor>
  <xdr:oneCellAnchor>
    <xdr:from>
      <xdr:col>3</xdr:col>
      <xdr:colOff>164878</xdr:colOff>
      <xdr:row>20</xdr:row>
      <xdr:rowOff>30280</xdr:rowOff>
    </xdr:from>
    <xdr:ext cx="577722" cy="186526"/>
    <mc:AlternateContent xmlns:mc="http://schemas.openxmlformats.org/markup-compatibility/2006" xmlns:a14="http://schemas.microsoft.com/office/drawing/2010/main">
      <mc:Choice Requires="a14">
        <xdr:sp macro="" textlink="">
          <xdr:nvSpPr>
            <xdr:cNvPr id="47" name="Textfeld 48">
              <a:extLst>
                <a:ext uri="{FF2B5EF4-FFF2-40B4-BE49-F238E27FC236}">
                  <a16:creationId xmlns:a16="http://schemas.microsoft.com/office/drawing/2014/main" id="{00000000-0008-0000-0B00-00002F000000}"/>
                </a:ext>
              </a:extLst>
            </xdr:cNvPr>
            <xdr:cNvSpPr txBox="1"/>
          </xdr:nvSpPr>
          <xdr:spPr bwMode="auto">
            <a:xfrm>
              <a:off x="4679727" y="5269030"/>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47" name="Textfeld 48">
              <a:extLst>
                <a:ext uri="{FF2B5EF4-FFF2-40B4-BE49-F238E27FC236}">
                  <a16:creationId xmlns:a16="http://schemas.microsoft.com/office/drawing/2014/main" id="{00000000-0008-0000-0B00-00002F000000}"/>
                </a:ext>
              </a:extLst>
            </xdr:cNvPr>
            <xdr:cNvSpPr txBox="1"/>
          </xdr:nvSpPr>
          <xdr:spPr bwMode="auto">
            <a:xfrm>
              <a:off x="4679727" y="5269030"/>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164878</xdr:colOff>
      <xdr:row>21</xdr:row>
      <xdr:rowOff>27741</xdr:rowOff>
    </xdr:from>
    <xdr:ext cx="577722" cy="186526"/>
    <mc:AlternateContent xmlns:mc="http://schemas.openxmlformats.org/markup-compatibility/2006" xmlns:a14="http://schemas.microsoft.com/office/drawing/2010/main">
      <mc:Choice Requires="a14">
        <xdr:sp macro="" textlink="">
          <xdr:nvSpPr>
            <xdr:cNvPr id="48" name="Textfeld 48">
              <a:extLst>
                <a:ext uri="{FF2B5EF4-FFF2-40B4-BE49-F238E27FC236}">
                  <a16:creationId xmlns:a16="http://schemas.microsoft.com/office/drawing/2014/main" id="{00000000-0008-0000-0B00-000030000000}"/>
                </a:ext>
              </a:extLst>
            </xdr:cNvPr>
            <xdr:cNvSpPr txBox="1"/>
          </xdr:nvSpPr>
          <xdr:spPr bwMode="auto">
            <a:xfrm>
              <a:off x="4679727" y="5495091"/>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48" name="Textfeld 48">
              <a:extLst>
                <a:ext uri="{FF2B5EF4-FFF2-40B4-BE49-F238E27FC236}">
                  <a16:creationId xmlns:a16="http://schemas.microsoft.com/office/drawing/2014/main" id="{00000000-0008-0000-0B00-000030000000}"/>
                </a:ext>
              </a:extLst>
            </xdr:cNvPr>
            <xdr:cNvSpPr txBox="1"/>
          </xdr:nvSpPr>
          <xdr:spPr bwMode="auto">
            <a:xfrm>
              <a:off x="4679727" y="5495091"/>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178324</xdr:colOff>
      <xdr:row>22</xdr:row>
      <xdr:rowOff>28376</xdr:rowOff>
    </xdr:from>
    <xdr:ext cx="577722" cy="186526"/>
    <mc:AlternateContent xmlns:mc="http://schemas.openxmlformats.org/markup-compatibility/2006" xmlns:a14="http://schemas.microsoft.com/office/drawing/2010/main">
      <mc:Choice Requires="a14">
        <xdr:sp macro="" textlink="">
          <xdr:nvSpPr>
            <xdr:cNvPr id="49" name="Textfeld 48">
              <a:extLst>
                <a:ext uri="{FF2B5EF4-FFF2-40B4-BE49-F238E27FC236}">
                  <a16:creationId xmlns:a16="http://schemas.microsoft.com/office/drawing/2014/main" id="{00000000-0008-0000-0B00-000031000000}"/>
                </a:ext>
              </a:extLst>
            </xdr:cNvPr>
            <xdr:cNvSpPr txBox="1"/>
          </xdr:nvSpPr>
          <xdr:spPr bwMode="auto">
            <a:xfrm>
              <a:off x="4693174" y="5724327"/>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49" name="Textfeld 48">
              <a:extLst>
                <a:ext uri="{FF2B5EF4-FFF2-40B4-BE49-F238E27FC236}">
                  <a16:creationId xmlns:a16="http://schemas.microsoft.com/office/drawing/2014/main" id="{00000000-0008-0000-0B00-000031000000}"/>
                </a:ext>
              </a:extLst>
            </xdr:cNvPr>
            <xdr:cNvSpPr txBox="1"/>
          </xdr:nvSpPr>
          <xdr:spPr bwMode="auto">
            <a:xfrm>
              <a:off x="4693174" y="5724327"/>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170667</xdr:colOff>
      <xdr:row>23</xdr:row>
      <xdr:rowOff>29012</xdr:rowOff>
    </xdr:from>
    <xdr:ext cx="577722" cy="186526"/>
    <mc:AlternateContent xmlns:mc="http://schemas.openxmlformats.org/markup-compatibility/2006" xmlns:a14="http://schemas.microsoft.com/office/drawing/2010/main">
      <mc:Choice Requires="a14">
        <xdr:sp macro="" textlink="">
          <xdr:nvSpPr>
            <xdr:cNvPr id="50" name="Textfeld 48">
              <a:extLst>
                <a:ext uri="{FF2B5EF4-FFF2-40B4-BE49-F238E27FC236}">
                  <a16:creationId xmlns:a16="http://schemas.microsoft.com/office/drawing/2014/main" id="{00000000-0008-0000-0B00-000032000000}"/>
                </a:ext>
              </a:extLst>
            </xdr:cNvPr>
            <xdr:cNvSpPr txBox="1"/>
          </xdr:nvSpPr>
          <xdr:spPr bwMode="auto">
            <a:xfrm>
              <a:off x="4685517" y="5953562"/>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50" name="Textfeld 48">
              <a:extLst>
                <a:ext uri="{FF2B5EF4-FFF2-40B4-BE49-F238E27FC236}">
                  <a16:creationId xmlns:a16="http://schemas.microsoft.com/office/drawing/2014/main" id="{00000000-0008-0000-0B00-000032000000}"/>
                </a:ext>
              </a:extLst>
            </xdr:cNvPr>
            <xdr:cNvSpPr txBox="1"/>
          </xdr:nvSpPr>
          <xdr:spPr bwMode="auto">
            <a:xfrm>
              <a:off x="4685517" y="5953562"/>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164878</xdr:colOff>
      <xdr:row>24</xdr:row>
      <xdr:rowOff>29649</xdr:rowOff>
    </xdr:from>
    <xdr:ext cx="577722" cy="186526"/>
    <mc:AlternateContent xmlns:mc="http://schemas.openxmlformats.org/markup-compatibility/2006" xmlns:a14="http://schemas.microsoft.com/office/drawing/2010/main">
      <mc:Choice Requires="a14">
        <xdr:sp macro="" textlink="">
          <xdr:nvSpPr>
            <xdr:cNvPr id="51" name="Textfeld 48">
              <a:extLst>
                <a:ext uri="{FF2B5EF4-FFF2-40B4-BE49-F238E27FC236}">
                  <a16:creationId xmlns:a16="http://schemas.microsoft.com/office/drawing/2014/main" id="{00000000-0008-0000-0B00-000033000000}"/>
                </a:ext>
              </a:extLst>
            </xdr:cNvPr>
            <xdr:cNvSpPr txBox="1"/>
          </xdr:nvSpPr>
          <xdr:spPr bwMode="auto">
            <a:xfrm>
              <a:off x="4679727" y="6182799"/>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51" name="Textfeld 48">
              <a:extLst>
                <a:ext uri="{FF2B5EF4-FFF2-40B4-BE49-F238E27FC236}">
                  <a16:creationId xmlns:a16="http://schemas.microsoft.com/office/drawing/2014/main" id="{00000000-0008-0000-0B00-000033000000}"/>
                </a:ext>
              </a:extLst>
            </xdr:cNvPr>
            <xdr:cNvSpPr txBox="1"/>
          </xdr:nvSpPr>
          <xdr:spPr bwMode="auto">
            <a:xfrm>
              <a:off x="4679727" y="6182799"/>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164878</xdr:colOff>
      <xdr:row>25</xdr:row>
      <xdr:rowOff>27108</xdr:rowOff>
    </xdr:from>
    <xdr:ext cx="577722" cy="186526"/>
    <mc:AlternateContent xmlns:mc="http://schemas.openxmlformats.org/markup-compatibility/2006" xmlns:a14="http://schemas.microsoft.com/office/drawing/2010/main">
      <mc:Choice Requires="a14">
        <xdr:sp macro="" textlink="">
          <xdr:nvSpPr>
            <xdr:cNvPr id="52" name="Textfeld 48">
              <a:extLst>
                <a:ext uri="{FF2B5EF4-FFF2-40B4-BE49-F238E27FC236}">
                  <a16:creationId xmlns:a16="http://schemas.microsoft.com/office/drawing/2014/main" id="{00000000-0008-0000-0B00-000034000000}"/>
                </a:ext>
              </a:extLst>
            </xdr:cNvPr>
            <xdr:cNvSpPr txBox="1"/>
          </xdr:nvSpPr>
          <xdr:spPr bwMode="auto">
            <a:xfrm>
              <a:off x="4679727" y="6408858"/>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52" name="Textfeld 48">
              <a:extLst>
                <a:ext uri="{FF2B5EF4-FFF2-40B4-BE49-F238E27FC236}">
                  <a16:creationId xmlns:a16="http://schemas.microsoft.com/office/drawing/2014/main" id="{00000000-0008-0000-0B00-000034000000}"/>
                </a:ext>
              </a:extLst>
            </xdr:cNvPr>
            <xdr:cNvSpPr txBox="1"/>
          </xdr:nvSpPr>
          <xdr:spPr bwMode="auto">
            <a:xfrm>
              <a:off x="4679727" y="6408858"/>
              <a:ext cx="577722" cy="18652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endParaRPr lang="de-DE" sz="1100"/>
            </a:p>
          </xdr:txBody>
        </xdr:sp>
      </mc:Fallback>
    </mc:AlternateContent>
    <xdr:clientData/>
  </xdr:oneCellAnchor>
  <xdr:oneCellAnchor>
    <xdr:from>
      <xdr:col>3</xdr:col>
      <xdr:colOff>160396</xdr:colOff>
      <xdr:row>26</xdr:row>
      <xdr:rowOff>7601</xdr:rowOff>
    </xdr:from>
    <xdr:ext cx="315599" cy="207236"/>
    <mc:AlternateContent xmlns:mc="http://schemas.openxmlformats.org/markup-compatibility/2006" xmlns:a14="http://schemas.microsoft.com/office/drawing/2010/main">
      <mc:Choice Requires="a14">
        <xdr:sp macro="" textlink="">
          <xdr:nvSpPr>
            <xdr:cNvPr id="34" name="Textfeld 48">
              <a:extLst>
                <a:ext uri="{FF2B5EF4-FFF2-40B4-BE49-F238E27FC236}">
                  <a16:creationId xmlns:a16="http://schemas.microsoft.com/office/drawing/2014/main" id="{00000000-0008-0000-0B00-000022000000}"/>
                </a:ext>
              </a:extLst>
            </xdr:cNvPr>
            <xdr:cNvSpPr txBox="1"/>
          </xdr:nvSpPr>
          <xdr:spPr bwMode="auto">
            <a:xfrm>
              <a:off x="4675246" y="6617952"/>
              <a:ext cx="315599" cy="20723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34" name="Textfeld 48">
              <a:extLst>
                <a:ext uri="{FF2B5EF4-FFF2-40B4-BE49-F238E27FC236}">
                  <a16:creationId xmlns:a16="http://schemas.microsoft.com/office/drawing/2014/main" id="{00000000-0008-0000-0B00-000022000000}"/>
                </a:ext>
              </a:extLst>
            </xdr:cNvPr>
            <xdr:cNvSpPr txBox="1"/>
          </xdr:nvSpPr>
          <xdr:spPr bwMode="auto">
            <a:xfrm>
              <a:off x="4675246" y="6617952"/>
              <a:ext cx="315599" cy="207236"/>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oneCellAnchor>
    <xdr:from>
      <xdr:col>3</xdr:col>
      <xdr:colOff>145081</xdr:colOff>
      <xdr:row>27</xdr:row>
      <xdr:rowOff>6312</xdr:rowOff>
    </xdr:from>
    <xdr:ext cx="303801" cy="212942"/>
    <mc:AlternateContent xmlns:mc="http://schemas.openxmlformats.org/markup-compatibility/2006" xmlns:a14="http://schemas.microsoft.com/office/drawing/2010/main">
      <mc:Choice Requires="a14">
        <xdr:sp macro="" textlink="">
          <xdr:nvSpPr>
            <xdr:cNvPr id="33" name="Textfeld 48">
              <a:extLst>
                <a:ext uri="{FF2B5EF4-FFF2-40B4-BE49-F238E27FC236}">
                  <a16:creationId xmlns:a16="http://schemas.microsoft.com/office/drawing/2014/main" id="{00000000-0008-0000-0B00-000021000000}"/>
                </a:ext>
              </a:extLst>
            </xdr:cNvPr>
            <xdr:cNvSpPr txBox="1"/>
          </xdr:nvSpPr>
          <xdr:spPr bwMode="auto">
            <a:xfrm>
              <a:off x="4659931" y="6845263"/>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33" name="Textfeld 48">
              <a:extLst>
                <a:ext uri="{FF2B5EF4-FFF2-40B4-BE49-F238E27FC236}">
                  <a16:creationId xmlns:a16="http://schemas.microsoft.com/office/drawing/2014/main" id="{00000000-0008-0000-0B00-000021000000}"/>
                </a:ext>
              </a:extLst>
            </xdr:cNvPr>
            <xdr:cNvSpPr txBox="1"/>
          </xdr:nvSpPr>
          <xdr:spPr bwMode="auto">
            <a:xfrm>
              <a:off x="4659931" y="6845263"/>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oneCellAnchor>
    <xdr:from>
      <xdr:col>3</xdr:col>
      <xdr:colOff>140225</xdr:colOff>
      <xdr:row>28</xdr:row>
      <xdr:rowOff>7556</xdr:rowOff>
    </xdr:from>
    <xdr:ext cx="303801" cy="212942"/>
    <mc:AlternateContent xmlns:mc="http://schemas.openxmlformats.org/markup-compatibility/2006" xmlns:a14="http://schemas.microsoft.com/office/drawing/2010/main">
      <mc:Choice Requires="a14">
        <xdr:sp macro="" textlink="">
          <xdr:nvSpPr>
            <xdr:cNvPr id="32" name="Textfeld 48">
              <a:extLst>
                <a:ext uri="{FF2B5EF4-FFF2-40B4-BE49-F238E27FC236}">
                  <a16:creationId xmlns:a16="http://schemas.microsoft.com/office/drawing/2014/main" id="{00000000-0008-0000-0B00-000020000000}"/>
                </a:ext>
              </a:extLst>
            </xdr:cNvPr>
            <xdr:cNvSpPr txBox="1"/>
          </xdr:nvSpPr>
          <xdr:spPr bwMode="auto">
            <a:xfrm>
              <a:off x="4655075" y="7075106"/>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32" name="Textfeld 48">
              <a:extLst>
                <a:ext uri="{FF2B5EF4-FFF2-40B4-BE49-F238E27FC236}">
                  <a16:creationId xmlns:a16="http://schemas.microsoft.com/office/drawing/2014/main" id="{00000000-0008-0000-0B00-000020000000}"/>
                </a:ext>
              </a:extLst>
            </xdr:cNvPr>
            <xdr:cNvSpPr txBox="1"/>
          </xdr:nvSpPr>
          <xdr:spPr bwMode="auto">
            <a:xfrm>
              <a:off x="4655075" y="7075106"/>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oneCellAnchor>
    <xdr:from>
      <xdr:col>3</xdr:col>
      <xdr:colOff>140225</xdr:colOff>
      <xdr:row>29</xdr:row>
      <xdr:rowOff>8798</xdr:rowOff>
    </xdr:from>
    <xdr:ext cx="303801" cy="212942"/>
    <mc:AlternateContent xmlns:mc="http://schemas.openxmlformats.org/markup-compatibility/2006" xmlns:a14="http://schemas.microsoft.com/office/drawing/2010/main">
      <mc:Choice Requires="a14">
        <xdr:sp macro="" textlink="">
          <xdr:nvSpPr>
            <xdr:cNvPr id="31" name="Textfeld 48">
              <a:extLst>
                <a:ext uri="{FF2B5EF4-FFF2-40B4-BE49-F238E27FC236}">
                  <a16:creationId xmlns:a16="http://schemas.microsoft.com/office/drawing/2014/main" id="{00000000-0008-0000-0B00-00001F000000}"/>
                </a:ext>
              </a:extLst>
            </xdr:cNvPr>
            <xdr:cNvSpPr txBox="1"/>
          </xdr:nvSpPr>
          <xdr:spPr bwMode="auto">
            <a:xfrm>
              <a:off x="4655075" y="7304948"/>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31" name="Textfeld 48">
              <a:extLst>
                <a:ext uri="{FF2B5EF4-FFF2-40B4-BE49-F238E27FC236}">
                  <a16:creationId xmlns:a16="http://schemas.microsoft.com/office/drawing/2014/main" id="{00000000-0008-0000-0B00-00001F000000}"/>
                </a:ext>
              </a:extLst>
            </xdr:cNvPr>
            <xdr:cNvSpPr txBox="1"/>
          </xdr:nvSpPr>
          <xdr:spPr bwMode="auto">
            <a:xfrm>
              <a:off x="4655075" y="7304948"/>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oneCellAnchor>
    <xdr:from>
      <xdr:col>3</xdr:col>
      <xdr:colOff>145081</xdr:colOff>
      <xdr:row>30</xdr:row>
      <xdr:rowOff>10042</xdr:rowOff>
    </xdr:from>
    <xdr:ext cx="303801" cy="212942"/>
    <mc:AlternateContent xmlns:mc="http://schemas.openxmlformats.org/markup-compatibility/2006" xmlns:a14="http://schemas.microsoft.com/office/drawing/2010/main">
      <mc:Choice Requires="a14">
        <xdr:sp macro="" textlink="">
          <xdr:nvSpPr>
            <xdr:cNvPr id="30" name="Textfeld 48">
              <a:extLst>
                <a:ext uri="{FF2B5EF4-FFF2-40B4-BE49-F238E27FC236}">
                  <a16:creationId xmlns:a16="http://schemas.microsoft.com/office/drawing/2014/main" id="{00000000-0008-0000-0B00-00001E000000}"/>
                </a:ext>
              </a:extLst>
            </xdr:cNvPr>
            <xdr:cNvSpPr txBox="1"/>
          </xdr:nvSpPr>
          <xdr:spPr bwMode="auto">
            <a:xfrm>
              <a:off x="4659931" y="7534792"/>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30" name="Textfeld 48">
              <a:extLst>
                <a:ext uri="{FF2B5EF4-FFF2-40B4-BE49-F238E27FC236}">
                  <a16:creationId xmlns:a16="http://schemas.microsoft.com/office/drawing/2014/main" id="{00000000-0008-0000-0B00-00001E000000}"/>
                </a:ext>
              </a:extLst>
            </xdr:cNvPr>
            <xdr:cNvSpPr txBox="1"/>
          </xdr:nvSpPr>
          <xdr:spPr bwMode="auto">
            <a:xfrm>
              <a:off x="4659931" y="7534792"/>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oneCellAnchor>
    <xdr:from>
      <xdr:col>3</xdr:col>
      <xdr:colOff>163571</xdr:colOff>
      <xdr:row>31</xdr:row>
      <xdr:rowOff>8108</xdr:rowOff>
    </xdr:from>
    <xdr:ext cx="303801" cy="212942"/>
    <mc:AlternateContent xmlns:mc="http://schemas.openxmlformats.org/markup-compatibility/2006" xmlns:a14="http://schemas.microsoft.com/office/drawing/2010/main">
      <mc:Choice Requires="a14">
        <xdr:sp macro="" textlink="">
          <xdr:nvSpPr>
            <xdr:cNvPr id="29" name="Textfeld 48">
              <a:extLst>
                <a:ext uri="{FF2B5EF4-FFF2-40B4-BE49-F238E27FC236}">
                  <a16:creationId xmlns:a16="http://schemas.microsoft.com/office/drawing/2014/main" id="{00000000-0008-0000-0B00-00001D000000}"/>
                </a:ext>
              </a:extLst>
            </xdr:cNvPr>
            <xdr:cNvSpPr txBox="1"/>
          </xdr:nvSpPr>
          <xdr:spPr bwMode="auto">
            <a:xfrm>
              <a:off x="4678421" y="6608933"/>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29" name="Textfeld 48">
              <a:extLst>
                <a:ext uri="{FF2B5EF4-FFF2-40B4-BE49-F238E27FC236}">
                  <a16:creationId xmlns:a16="http://schemas.microsoft.com/office/drawing/2014/main" id="{00000000-0008-0000-0B00-00001D000000}"/>
                </a:ext>
              </a:extLst>
            </xdr:cNvPr>
            <xdr:cNvSpPr txBox="1"/>
          </xdr:nvSpPr>
          <xdr:spPr bwMode="auto">
            <a:xfrm>
              <a:off x="4678421" y="6608933"/>
              <a:ext cx="303801" cy="21294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spAutoFit/>
            </a:bodyPr>
            <a:lstStyle/>
            <a:p>
              <a:pPr>
                <a:defRPr/>
              </a:pP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endParaRPr lang="de-DE" sz="1100"/>
            </a:p>
          </xdr:txBody>
        </xdr:sp>
      </mc:Fallback>
    </mc:AlternateContent>
    <xdr:clientData/>
  </xdr:oneCellAnchor>
  <xdr:twoCellAnchor>
    <xdr:from>
      <xdr:col>3</xdr:col>
      <xdr:colOff>0</xdr:colOff>
      <xdr:row>1</xdr:row>
      <xdr:rowOff>19050</xdr:rowOff>
    </xdr:from>
    <xdr:to>
      <xdr:col>5</xdr:col>
      <xdr:colOff>12409</xdr:colOff>
      <xdr:row>2</xdr:row>
      <xdr:rowOff>198670</xdr:rowOff>
    </xdr:to>
    <xdr:sp macro="" textlink="">
      <xdr:nvSpPr>
        <xdr:cNvPr id="15" name="Rechteck: abgerundete Ecken 46">
          <a:extLst>
            <a:ext uri="{FF2B5EF4-FFF2-40B4-BE49-F238E27FC236}">
              <a16:creationId xmlns:a16="http://schemas.microsoft.com/office/drawing/2014/main" id="{00000000-0008-0000-0B00-00000F000000}"/>
            </a:ext>
          </a:extLst>
        </xdr:cNvPr>
        <xdr:cNvSpPr/>
      </xdr:nvSpPr>
      <xdr:spPr bwMode="auto">
        <a:xfrm>
          <a:off x="4514850" y="200025"/>
          <a:ext cx="1831685" cy="570145"/>
        </a:xfrm>
        <a:prstGeom prst="roundRect">
          <a:avLst>
            <a:gd name="adj" fmla="val 6313"/>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a:solidFill>
                <a:sysClr val="windowText" lastClr="000000"/>
              </a:solidFill>
            </a:rPr>
            <a:t>Festgelegt durch die Bewilligungsbehörde</a:t>
          </a:r>
          <a:endParaRPr/>
        </a:p>
      </xdr:txBody>
    </xdr:sp>
    <xdr:clientData/>
  </xdr:twoCellAnchor>
  <xdr:oneCellAnchor>
    <xdr:from>
      <xdr:col>3</xdr:col>
      <xdr:colOff>285750</xdr:colOff>
      <xdr:row>35</xdr:row>
      <xdr:rowOff>9525</xdr:rowOff>
    </xdr:from>
    <xdr:ext cx="421013" cy="189475"/>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00000000-0008-0000-0B00-000010000000}"/>
                </a:ext>
              </a:extLst>
            </xdr:cNvPr>
            <xdr:cNvSpPr txBox="1"/>
          </xdr:nvSpPr>
          <xdr:spPr bwMode="auto">
            <a:xfrm>
              <a:off x="4591050" y="774382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16" name="TextBox 15">
              <a:extLst>
                <a:ext uri="{FF2B5EF4-FFF2-40B4-BE49-F238E27FC236}">
                  <a16:creationId xmlns:a16="http://schemas.microsoft.com/office/drawing/2014/main" id="{00000000-0008-0000-0B00-000010000000}"/>
                </a:ext>
              </a:extLst>
            </xdr:cNvPr>
            <xdr:cNvSpPr txBox="1"/>
          </xdr:nvSpPr>
          <xdr:spPr bwMode="auto">
            <a:xfrm>
              <a:off x="4591050" y="774382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35</xdr:row>
      <xdr:rowOff>209550</xdr:rowOff>
    </xdr:from>
    <xdr:ext cx="421013" cy="189475"/>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00000000-0008-0000-0B00-000011000000}"/>
                </a:ext>
              </a:extLst>
            </xdr:cNvPr>
            <xdr:cNvSpPr txBox="1"/>
          </xdr:nvSpPr>
          <xdr:spPr bwMode="auto">
            <a:xfrm>
              <a:off x="4591050" y="794385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17" name="TextBox 16">
              <a:extLst>
                <a:ext uri="{FF2B5EF4-FFF2-40B4-BE49-F238E27FC236}">
                  <a16:creationId xmlns:a16="http://schemas.microsoft.com/office/drawing/2014/main" id="{00000000-0008-0000-0B00-000011000000}"/>
                </a:ext>
              </a:extLst>
            </xdr:cNvPr>
            <xdr:cNvSpPr txBox="1"/>
          </xdr:nvSpPr>
          <xdr:spPr bwMode="auto">
            <a:xfrm>
              <a:off x="4591050" y="794385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36</xdr:row>
      <xdr:rowOff>180975</xdr:rowOff>
    </xdr:from>
    <xdr:ext cx="421013" cy="189475"/>
    <mc:AlternateContent xmlns:mc="http://schemas.openxmlformats.org/markup-compatibility/2006" xmlns:a14="http://schemas.microsoft.com/office/drawing/2010/main">
      <mc:Choice Requires="a14">
        <xdr:sp macro="" textlink="">
          <xdr:nvSpPr>
            <xdr:cNvPr id="18" name="TextBox 17">
              <a:extLst>
                <a:ext uri="{FF2B5EF4-FFF2-40B4-BE49-F238E27FC236}">
                  <a16:creationId xmlns:a16="http://schemas.microsoft.com/office/drawing/2014/main" id="{00000000-0008-0000-0B00-000012000000}"/>
                </a:ext>
              </a:extLst>
            </xdr:cNvPr>
            <xdr:cNvSpPr txBox="1"/>
          </xdr:nvSpPr>
          <xdr:spPr bwMode="auto">
            <a:xfrm>
              <a:off x="4591050" y="814387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18" name="TextBox 17">
              <a:extLst>
                <a:ext uri="{FF2B5EF4-FFF2-40B4-BE49-F238E27FC236}">
                  <a16:creationId xmlns:a16="http://schemas.microsoft.com/office/drawing/2014/main" id="{00000000-0008-0000-0B00-000012000000}"/>
                </a:ext>
              </a:extLst>
            </xdr:cNvPr>
            <xdr:cNvSpPr txBox="1"/>
          </xdr:nvSpPr>
          <xdr:spPr bwMode="auto">
            <a:xfrm>
              <a:off x="4591050" y="814387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38</xdr:row>
      <xdr:rowOff>0</xdr:rowOff>
    </xdr:from>
    <xdr:ext cx="421013" cy="189475"/>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00000000-0008-0000-0B00-000013000000}"/>
                </a:ext>
              </a:extLst>
            </xdr:cNvPr>
            <xdr:cNvSpPr txBox="1"/>
          </xdr:nvSpPr>
          <xdr:spPr bwMode="auto">
            <a:xfrm>
              <a:off x="4591050" y="83439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19" name="TextBox 18">
              <a:extLst>
                <a:ext uri="{FF2B5EF4-FFF2-40B4-BE49-F238E27FC236}">
                  <a16:creationId xmlns:a16="http://schemas.microsoft.com/office/drawing/2014/main" id="{00000000-0008-0000-0B00-000013000000}"/>
                </a:ext>
              </a:extLst>
            </xdr:cNvPr>
            <xdr:cNvSpPr txBox="1"/>
          </xdr:nvSpPr>
          <xdr:spPr bwMode="auto">
            <a:xfrm>
              <a:off x="4591050" y="83439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38</xdr:row>
      <xdr:rowOff>219075</xdr:rowOff>
    </xdr:from>
    <xdr:ext cx="421013" cy="189475"/>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00000000-0008-0000-0B00-000014000000}"/>
                </a:ext>
              </a:extLst>
            </xdr:cNvPr>
            <xdr:cNvSpPr txBox="1"/>
          </xdr:nvSpPr>
          <xdr:spPr bwMode="auto">
            <a:xfrm>
              <a:off x="4591050" y="856297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20" name="TextBox 19">
              <a:extLst>
                <a:ext uri="{FF2B5EF4-FFF2-40B4-BE49-F238E27FC236}">
                  <a16:creationId xmlns:a16="http://schemas.microsoft.com/office/drawing/2014/main" id="{00000000-0008-0000-0B00-000014000000}"/>
                </a:ext>
              </a:extLst>
            </xdr:cNvPr>
            <xdr:cNvSpPr txBox="1"/>
          </xdr:nvSpPr>
          <xdr:spPr bwMode="auto">
            <a:xfrm>
              <a:off x="4591050" y="8562975"/>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40</xdr:row>
      <xdr:rowOff>0</xdr:rowOff>
    </xdr:from>
    <xdr:ext cx="421013" cy="189475"/>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00000000-0008-0000-0B00-000015000000}"/>
                </a:ext>
              </a:extLst>
            </xdr:cNvPr>
            <xdr:cNvSpPr txBox="1"/>
          </xdr:nvSpPr>
          <xdr:spPr bwMode="auto">
            <a:xfrm>
              <a:off x="4591050" y="87630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21" name="TextBox 20">
              <a:extLst>
                <a:ext uri="{FF2B5EF4-FFF2-40B4-BE49-F238E27FC236}">
                  <a16:creationId xmlns:a16="http://schemas.microsoft.com/office/drawing/2014/main" id="{00000000-0008-0000-0B00-000015000000}"/>
                </a:ext>
              </a:extLst>
            </xdr:cNvPr>
            <xdr:cNvSpPr txBox="1"/>
          </xdr:nvSpPr>
          <xdr:spPr bwMode="auto">
            <a:xfrm>
              <a:off x="4591050" y="87630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oneCellAnchor>
    <xdr:from>
      <xdr:col>3</xdr:col>
      <xdr:colOff>285750</xdr:colOff>
      <xdr:row>41</xdr:row>
      <xdr:rowOff>0</xdr:rowOff>
    </xdr:from>
    <xdr:ext cx="421013" cy="189475"/>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00000000-0008-0000-0B00-000016000000}"/>
                </a:ext>
              </a:extLst>
            </xdr:cNvPr>
            <xdr:cNvSpPr txBox="1"/>
          </xdr:nvSpPr>
          <xdr:spPr bwMode="auto">
            <a:xfrm>
              <a:off x="4591050" y="89535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m:rPr>
                                <m:sty m:val="p"/>
                              </m:rPr>
                              <a:rPr lang="de-DE" sz="1100" b="0" i="0">
                                <a:latin typeface="Cambria Math"/>
                              </a:rPr>
                              <m:t>i</m:t>
                            </m:r>
                          </m:sub>
                          <m:sup>
                            <m:r>
                              <m:rPr>
                                <m:sty m:val="p"/>
                              </m:rPr>
                              <a:rPr lang="de-DE" sz="1100" b="0" i="0">
                                <a:latin typeface="Cambria Math"/>
                              </a:rPr>
                              <m:t>sicher</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22" name="TextBox 21">
              <a:extLst>
                <a:ext uri="{FF2B5EF4-FFF2-40B4-BE49-F238E27FC236}">
                  <a16:creationId xmlns:a16="http://schemas.microsoft.com/office/drawing/2014/main" id="{00000000-0008-0000-0B00-000016000000}"/>
                </a:ext>
              </a:extLst>
            </xdr:cNvPr>
            <xdr:cNvSpPr txBox="1"/>
          </xdr:nvSpPr>
          <xdr:spPr bwMode="auto">
            <a:xfrm>
              <a:off x="4591050" y="8953500"/>
              <a:ext cx="421013" cy="1894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sicher</a:t>
              </a:r>
              <a:endParaRPr lang="de-DE" sz="1100" i="0"/>
            </a:p>
          </xdr:txBody>
        </xdr:sp>
      </mc:Fallback>
    </mc:AlternateContent>
    <xdr:clientData/>
  </xdr:oneCellAnchor>
</xdr:wsDr>
</file>

<file path=xl/drawings/drawing10.xml><?xml version="1.0" encoding="utf-8"?>
<xdr:wsDr xmlns:xdr="http://schemas.openxmlformats.org/drawingml/2006/spreadsheetDrawing" xmlns:a="http://schemas.openxmlformats.org/drawingml/2006/main">
  <xdr:twoCellAnchor>
    <xdr:from>
      <xdr:col>3</xdr:col>
      <xdr:colOff>0</xdr:colOff>
      <xdr:row>1</xdr:row>
      <xdr:rowOff>0</xdr:rowOff>
    </xdr:from>
    <xdr:to>
      <xdr:col>3</xdr:col>
      <xdr:colOff>2140315</xdr:colOff>
      <xdr:row>2</xdr:row>
      <xdr:rowOff>255359</xdr:rowOff>
    </xdr:to>
    <xdr:sp macro="" textlink="">
      <xdr:nvSpPr>
        <xdr:cNvPr id="2" name="Rechteck: abgerundete Ecken 6">
          <a:extLst>
            <a:ext uri="{FF2B5EF4-FFF2-40B4-BE49-F238E27FC236}">
              <a16:creationId xmlns:a16="http://schemas.microsoft.com/office/drawing/2014/main" id="{00000000-0008-0000-0D00-000002000000}"/>
            </a:ext>
          </a:extLst>
        </xdr:cNvPr>
        <xdr:cNvSpPr/>
      </xdr:nvSpPr>
      <xdr:spPr bwMode="auto">
        <a:xfrm>
          <a:off x="7620000" y="180975"/>
          <a:ext cx="2140315" cy="617310"/>
        </a:xfrm>
        <a:prstGeom prst="roundRect">
          <a:avLst>
            <a:gd name="adj" fmla="val 12785"/>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oneCellAnchor>
    <xdr:from>
      <xdr:col>1</xdr:col>
      <xdr:colOff>3563658</xdr:colOff>
      <xdr:row>97</xdr:row>
      <xdr:rowOff>94130</xdr:rowOff>
    </xdr:from>
    <xdr:ext cx="1580029" cy="207493"/>
    <mc:AlternateContent xmlns:mc="http://schemas.openxmlformats.org/markup-compatibility/2006" xmlns:a14="http://schemas.microsoft.com/office/drawing/2010/main">
      <mc:Choice Requires="a14">
        <xdr:sp macro="" textlink="">
          <xdr:nvSpPr>
            <xdr:cNvPr id="57" name="TextBox 3">
              <a:extLst>
                <a:ext uri="{FF2B5EF4-FFF2-40B4-BE49-F238E27FC236}">
                  <a16:creationId xmlns:a16="http://schemas.microsoft.com/office/drawing/2014/main" id="{00000000-0008-0000-0D00-000039000000}"/>
                </a:ext>
              </a:extLst>
            </xdr:cNvPr>
            <xdr:cNvSpPr txBox="1"/>
          </xdr:nvSpPr>
          <xdr:spPr bwMode="auto">
            <a:xfrm>
              <a:off x="4201218" y="2248556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57" name="TextBox 3">
              <a:extLst>
                <a:ext uri="{FF2B5EF4-FFF2-40B4-BE49-F238E27FC236}">
                  <a16:creationId xmlns:a16="http://schemas.microsoft.com/office/drawing/2014/main" id="{00000000-0008-0000-0D00-000039000000}"/>
                </a:ext>
              </a:extLst>
            </xdr:cNvPr>
            <xdr:cNvSpPr txBox="1"/>
          </xdr:nvSpPr>
          <xdr:spPr bwMode="auto">
            <a:xfrm>
              <a:off x="4201218" y="2248556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4389531</xdr:colOff>
      <xdr:row>18</xdr:row>
      <xdr:rowOff>30443</xdr:rowOff>
    </xdr:from>
    <xdr:ext cx="412485" cy="170752"/>
    <mc:AlternateContent xmlns:mc="http://schemas.openxmlformats.org/markup-compatibility/2006" xmlns:a14="http://schemas.microsoft.com/office/drawing/2010/main">
      <mc:Choice Requires="a14">
        <xdr:sp macro="" textlink="">
          <xdr:nvSpPr>
            <xdr:cNvPr id="10" name="TextBox 30">
              <a:extLst>
                <a:ext uri="{FF2B5EF4-FFF2-40B4-BE49-F238E27FC236}">
                  <a16:creationId xmlns:a16="http://schemas.microsoft.com/office/drawing/2014/main" id="{00000000-0008-0000-0D00-00000A000000}"/>
                </a:ext>
              </a:extLst>
            </xdr:cNvPr>
            <xdr:cNvSpPr txBox="1"/>
          </xdr:nvSpPr>
          <xdr:spPr bwMode="auto">
            <a:xfrm>
              <a:off x="5028266" y="4759325"/>
              <a:ext cx="412485"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𝐸</m:t>
                            </m:r>
                          </m:e>
                          <m:sup>
                            <m:r>
                              <a:rPr lang="de-DE" sz="1050" b="0" i="1">
                                <a:latin typeface="Cambria Math"/>
                              </a:rPr>
                              <m:t>𝑃𝑙𝑎𝑛</m:t>
                            </m:r>
                            <m:r>
                              <a:rPr lang="fr-FR" sz="1050" b="0" i="1">
                                <a:latin typeface="Cambria Math"/>
                              </a:rPr>
                              <m:t>,</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0" name="TextBox 30">
              <a:extLst>
                <a:ext uri="{FF2B5EF4-FFF2-40B4-BE49-F238E27FC236}">
                  <a16:creationId xmlns:a16="http://schemas.microsoft.com/office/drawing/2014/main" id="{00000000-0008-0000-0D00-00000A000000}"/>
                </a:ext>
              </a:extLst>
            </xdr:cNvPr>
            <xdr:cNvSpPr txBox="1"/>
          </xdr:nvSpPr>
          <xdr:spPr bwMode="auto">
            <a:xfrm>
              <a:off x="5028266" y="4759325"/>
              <a:ext cx="412485"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𝐸</a:t>
              </a:r>
              <a:r>
                <a:rPr lang="de-DE" sz="1050" b="0" i="0">
                  <a:latin typeface="Cambria Math" panose="02040503050406030204" pitchFamily="18" charset="0"/>
                </a:rPr>
                <a:t>^(</a:t>
              </a:r>
              <a:r>
                <a:rPr lang="de-DE" sz="1050" b="0" i="0">
                  <a:latin typeface="Cambria Math"/>
                </a:rPr>
                <a:t>𝑃𝑙𝑎𝑛</a:t>
              </a:r>
              <a:r>
                <a:rPr lang="fr-FR" sz="1050" b="0" i="0">
                  <a:latin typeface="Cambria Math"/>
                </a:rPr>
                <a:t>,𝑡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4389531</xdr:colOff>
      <xdr:row>19</xdr:row>
      <xdr:rowOff>374</xdr:rowOff>
    </xdr:from>
    <xdr:ext cx="410112" cy="223522"/>
    <mc:AlternateContent xmlns:mc="http://schemas.openxmlformats.org/markup-compatibility/2006" xmlns:a14="http://schemas.microsoft.com/office/drawing/2010/main">
      <mc:Choice Requires="a14">
        <xdr:sp macro="" textlink="">
          <xdr:nvSpPr>
            <xdr:cNvPr id="13" name="TextBox 30">
              <a:extLst>
                <a:ext uri="{FF2B5EF4-FFF2-40B4-BE49-F238E27FC236}">
                  <a16:creationId xmlns:a16="http://schemas.microsoft.com/office/drawing/2014/main" id="{00000000-0008-0000-0D00-00000D000000}"/>
                </a:ext>
              </a:extLst>
            </xdr:cNvPr>
            <xdr:cNvSpPr txBox="1"/>
          </xdr:nvSpPr>
          <xdr:spPr bwMode="auto">
            <a:xfrm>
              <a:off x="5027706" y="4962899"/>
              <a:ext cx="410112" cy="2235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3" name="TextBox 30">
              <a:extLst>
                <a:ext uri="{FF2B5EF4-FFF2-40B4-BE49-F238E27FC236}">
                  <a16:creationId xmlns:a16="http://schemas.microsoft.com/office/drawing/2014/main" id="{00000000-0008-0000-0D00-00000D000000}"/>
                </a:ext>
              </a:extLst>
            </xdr:cNvPr>
            <xdr:cNvSpPr txBox="1"/>
          </xdr:nvSpPr>
          <xdr:spPr bwMode="auto">
            <a:xfrm>
              <a:off x="5027706" y="4962899"/>
              <a:ext cx="410112" cy="2235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4400388</xdr:colOff>
      <xdr:row>20</xdr:row>
      <xdr:rowOff>19937</xdr:rowOff>
    </xdr:from>
    <xdr:ext cx="497892" cy="182101"/>
    <mc:AlternateContent xmlns:mc="http://schemas.openxmlformats.org/markup-compatibility/2006" xmlns:a14="http://schemas.microsoft.com/office/drawing/2010/main">
      <mc:Choice Requires="a14">
        <xdr:sp macro="" textlink="">
          <xdr:nvSpPr>
            <xdr:cNvPr id="91" name="TextBox 30">
              <a:extLst>
                <a:ext uri="{FF2B5EF4-FFF2-40B4-BE49-F238E27FC236}">
                  <a16:creationId xmlns:a16="http://schemas.microsoft.com/office/drawing/2014/main" id="{00000000-0008-0000-0D00-00005B000000}"/>
                </a:ext>
              </a:extLst>
            </xdr:cNvPr>
            <xdr:cNvSpPr txBox="1"/>
          </xdr:nvSpPr>
          <xdr:spPr bwMode="auto">
            <a:xfrm>
              <a:off x="5037948" y="5220280"/>
              <a:ext cx="497893"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91" name="TextBox 30">
              <a:extLst>
                <a:ext uri="{FF2B5EF4-FFF2-40B4-BE49-F238E27FC236}">
                  <a16:creationId xmlns:a16="http://schemas.microsoft.com/office/drawing/2014/main" id="{00000000-0008-0000-0D00-00005B000000}"/>
                </a:ext>
              </a:extLst>
            </xdr:cNvPr>
            <xdr:cNvSpPr txBox="1"/>
          </xdr:nvSpPr>
          <xdr:spPr bwMode="auto">
            <a:xfrm>
              <a:off x="5037948" y="5220280"/>
              <a:ext cx="497893"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3552802</xdr:colOff>
      <xdr:row>105</xdr:row>
      <xdr:rowOff>724</xdr:rowOff>
    </xdr:from>
    <xdr:ext cx="1580029" cy="208069"/>
    <mc:AlternateContent xmlns:mc="http://schemas.openxmlformats.org/markup-compatibility/2006" xmlns:a14="http://schemas.microsoft.com/office/drawing/2010/main">
      <mc:Choice Requires="a14">
        <xdr:sp macro="" textlink="">
          <xdr:nvSpPr>
            <xdr:cNvPr id="75" name="TextBox 12">
              <a:extLst>
                <a:ext uri="{FF2B5EF4-FFF2-40B4-BE49-F238E27FC236}">
                  <a16:creationId xmlns:a16="http://schemas.microsoft.com/office/drawing/2014/main" id="{00000000-0008-0000-0D00-00004B000000}"/>
                </a:ext>
              </a:extLst>
            </xdr:cNvPr>
            <xdr:cNvSpPr txBox="1"/>
          </xdr:nvSpPr>
          <xdr:spPr bwMode="auto">
            <a:xfrm>
              <a:off x="4190362" y="24059030"/>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75" name="TextBox 12">
              <a:extLst>
                <a:ext uri="{FF2B5EF4-FFF2-40B4-BE49-F238E27FC236}">
                  <a16:creationId xmlns:a16="http://schemas.microsoft.com/office/drawing/2014/main" id="{00000000-0008-0000-0D00-00004B000000}"/>
                </a:ext>
              </a:extLst>
            </xdr:cNvPr>
            <xdr:cNvSpPr txBox="1"/>
          </xdr:nvSpPr>
          <xdr:spPr bwMode="auto">
            <a:xfrm>
              <a:off x="4190362" y="24059030"/>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3563658</xdr:colOff>
      <xdr:row>107</xdr:row>
      <xdr:rowOff>86448</xdr:rowOff>
    </xdr:from>
    <xdr:ext cx="1580029" cy="207493"/>
    <mc:AlternateContent xmlns:mc="http://schemas.openxmlformats.org/markup-compatibility/2006" xmlns:a14="http://schemas.microsoft.com/office/drawing/2010/main">
      <mc:Choice Requires="a14">
        <xdr:sp macro="" textlink="">
          <xdr:nvSpPr>
            <xdr:cNvPr id="59" name="TextBox 14">
              <a:extLst>
                <a:ext uri="{FF2B5EF4-FFF2-40B4-BE49-F238E27FC236}">
                  <a16:creationId xmlns:a16="http://schemas.microsoft.com/office/drawing/2014/main" id="{00000000-0008-0000-0D00-00003B000000}"/>
                </a:ext>
              </a:extLst>
            </xdr:cNvPr>
            <xdr:cNvSpPr txBox="1"/>
          </xdr:nvSpPr>
          <xdr:spPr bwMode="auto">
            <a:xfrm>
              <a:off x="4201218" y="2460564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59" name="TextBox 14">
              <a:extLst>
                <a:ext uri="{FF2B5EF4-FFF2-40B4-BE49-F238E27FC236}">
                  <a16:creationId xmlns:a16="http://schemas.microsoft.com/office/drawing/2014/main" id="{00000000-0008-0000-0D00-00003B000000}"/>
                </a:ext>
              </a:extLst>
            </xdr:cNvPr>
            <xdr:cNvSpPr txBox="1"/>
          </xdr:nvSpPr>
          <xdr:spPr bwMode="auto">
            <a:xfrm>
              <a:off x="4201218" y="2460564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3563658</xdr:colOff>
      <xdr:row>117</xdr:row>
      <xdr:rowOff>90955</xdr:rowOff>
    </xdr:from>
    <xdr:ext cx="1580029" cy="207493"/>
    <mc:AlternateContent xmlns:mc="http://schemas.openxmlformats.org/markup-compatibility/2006" xmlns:a14="http://schemas.microsoft.com/office/drawing/2010/main">
      <mc:Choice Requires="a14">
        <xdr:sp macro="" textlink="">
          <xdr:nvSpPr>
            <xdr:cNvPr id="61" name="TextBox 15">
              <a:extLst>
                <a:ext uri="{FF2B5EF4-FFF2-40B4-BE49-F238E27FC236}">
                  <a16:creationId xmlns:a16="http://schemas.microsoft.com/office/drawing/2014/main" id="{00000000-0008-0000-0D00-00003D000000}"/>
                </a:ext>
              </a:extLst>
            </xdr:cNvPr>
            <xdr:cNvSpPr txBox="1"/>
          </xdr:nvSpPr>
          <xdr:spPr bwMode="auto">
            <a:xfrm>
              <a:off x="4201218" y="2673791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1" name="TextBox 15">
              <a:extLst>
                <a:ext uri="{FF2B5EF4-FFF2-40B4-BE49-F238E27FC236}">
                  <a16:creationId xmlns:a16="http://schemas.microsoft.com/office/drawing/2014/main" id="{00000000-0008-0000-0D00-00003D000000}"/>
                </a:ext>
              </a:extLst>
            </xdr:cNvPr>
            <xdr:cNvSpPr txBox="1"/>
          </xdr:nvSpPr>
          <xdr:spPr bwMode="auto">
            <a:xfrm>
              <a:off x="4201218" y="26737911"/>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3563658</xdr:colOff>
      <xdr:row>127</xdr:row>
      <xdr:rowOff>87780</xdr:rowOff>
    </xdr:from>
    <xdr:ext cx="1580029" cy="207493"/>
    <mc:AlternateContent xmlns:mc="http://schemas.openxmlformats.org/markup-compatibility/2006" xmlns:a14="http://schemas.microsoft.com/office/drawing/2010/main">
      <mc:Choice Requires="a14">
        <xdr:sp macro="" textlink="">
          <xdr:nvSpPr>
            <xdr:cNvPr id="63" name="TextBox 16">
              <a:extLst>
                <a:ext uri="{FF2B5EF4-FFF2-40B4-BE49-F238E27FC236}">
                  <a16:creationId xmlns:a16="http://schemas.microsoft.com/office/drawing/2014/main" id="{00000000-0008-0000-0D00-00003F000000}"/>
                </a:ext>
              </a:extLst>
            </xdr:cNvPr>
            <xdr:cNvSpPr txBox="1"/>
          </xdr:nvSpPr>
          <xdr:spPr bwMode="auto">
            <a:xfrm>
              <a:off x="4201218" y="28862498"/>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3" name="TextBox 16">
              <a:extLst>
                <a:ext uri="{FF2B5EF4-FFF2-40B4-BE49-F238E27FC236}">
                  <a16:creationId xmlns:a16="http://schemas.microsoft.com/office/drawing/2014/main" id="{00000000-0008-0000-0D00-00003F000000}"/>
                </a:ext>
              </a:extLst>
            </xdr:cNvPr>
            <xdr:cNvSpPr txBox="1"/>
          </xdr:nvSpPr>
          <xdr:spPr bwMode="auto">
            <a:xfrm>
              <a:off x="4201218" y="28862498"/>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3563658</xdr:colOff>
      <xdr:row>137</xdr:row>
      <xdr:rowOff>84605</xdr:rowOff>
    </xdr:from>
    <xdr:ext cx="1580029" cy="207493"/>
    <mc:AlternateContent xmlns:mc="http://schemas.openxmlformats.org/markup-compatibility/2006" xmlns:a14="http://schemas.microsoft.com/office/drawing/2010/main">
      <mc:Choice Requires="a14">
        <xdr:sp macro="" textlink="">
          <xdr:nvSpPr>
            <xdr:cNvPr id="65" name="TextBox 17">
              <a:extLst>
                <a:ext uri="{FF2B5EF4-FFF2-40B4-BE49-F238E27FC236}">
                  <a16:creationId xmlns:a16="http://schemas.microsoft.com/office/drawing/2014/main" id="{00000000-0008-0000-0D00-000041000000}"/>
                </a:ext>
              </a:extLst>
            </xdr:cNvPr>
            <xdr:cNvSpPr txBox="1"/>
          </xdr:nvSpPr>
          <xdr:spPr bwMode="auto">
            <a:xfrm>
              <a:off x="4201218" y="30987085"/>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5" name="TextBox 17">
              <a:extLst>
                <a:ext uri="{FF2B5EF4-FFF2-40B4-BE49-F238E27FC236}">
                  <a16:creationId xmlns:a16="http://schemas.microsoft.com/office/drawing/2014/main" id="{00000000-0008-0000-0D00-000041000000}"/>
                </a:ext>
              </a:extLst>
            </xdr:cNvPr>
            <xdr:cNvSpPr txBox="1"/>
          </xdr:nvSpPr>
          <xdr:spPr bwMode="auto">
            <a:xfrm>
              <a:off x="4201218" y="30987085"/>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3563658</xdr:colOff>
      <xdr:row>147</xdr:row>
      <xdr:rowOff>83274</xdr:rowOff>
    </xdr:from>
    <xdr:ext cx="1580029" cy="207493"/>
    <mc:AlternateContent xmlns:mc="http://schemas.openxmlformats.org/markup-compatibility/2006" xmlns:a14="http://schemas.microsoft.com/office/drawing/2010/main">
      <mc:Choice Requires="a14">
        <xdr:sp macro="" textlink="">
          <xdr:nvSpPr>
            <xdr:cNvPr id="68" name="TextBox 18">
              <a:extLst>
                <a:ext uri="{FF2B5EF4-FFF2-40B4-BE49-F238E27FC236}">
                  <a16:creationId xmlns:a16="http://schemas.microsoft.com/office/drawing/2014/main" id="{00000000-0008-0000-0D00-000044000000}"/>
                </a:ext>
              </a:extLst>
            </xdr:cNvPr>
            <xdr:cNvSpPr txBox="1"/>
          </xdr:nvSpPr>
          <xdr:spPr bwMode="auto">
            <a:xfrm>
              <a:off x="4201218" y="33113516"/>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8" name="TextBox 18">
              <a:extLst>
                <a:ext uri="{FF2B5EF4-FFF2-40B4-BE49-F238E27FC236}">
                  <a16:creationId xmlns:a16="http://schemas.microsoft.com/office/drawing/2014/main" id="{00000000-0008-0000-0D00-000044000000}"/>
                </a:ext>
              </a:extLst>
            </xdr:cNvPr>
            <xdr:cNvSpPr txBox="1"/>
          </xdr:nvSpPr>
          <xdr:spPr bwMode="auto">
            <a:xfrm>
              <a:off x="4201218" y="33113516"/>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3563658</xdr:colOff>
      <xdr:row>157</xdr:row>
      <xdr:rowOff>86448</xdr:rowOff>
    </xdr:from>
    <xdr:ext cx="1580029" cy="207493"/>
    <mc:AlternateContent xmlns:mc="http://schemas.openxmlformats.org/markup-compatibility/2006" xmlns:a14="http://schemas.microsoft.com/office/drawing/2010/main">
      <mc:Choice Requires="a14">
        <xdr:sp macro="" textlink="">
          <xdr:nvSpPr>
            <xdr:cNvPr id="67" name="TextBox 19">
              <a:extLst>
                <a:ext uri="{FF2B5EF4-FFF2-40B4-BE49-F238E27FC236}">
                  <a16:creationId xmlns:a16="http://schemas.microsoft.com/office/drawing/2014/main" id="{00000000-0008-0000-0D00-000043000000}"/>
                </a:ext>
              </a:extLst>
            </xdr:cNvPr>
            <xdr:cNvSpPr txBox="1"/>
          </xdr:nvSpPr>
          <xdr:spPr bwMode="auto">
            <a:xfrm>
              <a:off x="4201218" y="35244453"/>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𝐷</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r>
                              <a:rPr lang="fr-FR" sz="1000" b="0" i="1">
                                <a:latin typeface="Cambria Math"/>
                              </a:rPr>
                              <m:t>,</m:t>
                            </m:r>
                            <m:r>
                              <a:rPr lang="fr-FR" sz="1000" b="0" i="1">
                                <a:latin typeface="Cambria Math"/>
                              </a:rPr>
                              <m:t>𝑡</m:t>
                            </m:r>
                          </m:sup>
                        </m:sSubSup>
                        <m:r>
                          <a:rPr lang="fr-FR" sz="1000" b="0" i="1">
                            <a:latin typeface="Cambria Math"/>
                          </a:rPr>
                          <m:t>=</m:t>
                        </m:r>
                        <m:sSubSup>
                          <m:sSubSupPr>
                            <m:ctrlPr>
                              <a:rPr lang="fr-FR" sz="1000" b="0" i="1">
                                <a:latin typeface="Cambria Math" panose="02040503050406030204" pitchFamily="18" charset="0"/>
                              </a:rPr>
                            </m:ctrlPr>
                          </m:sSubSupPr>
                          <m:e>
                            <m:r>
                              <a:rPr lang="fr-FR" sz="1000" b="0" i="1">
                                <a:latin typeface="Cambria Math"/>
                              </a:rPr>
                              <m:t>𝑑</m:t>
                            </m:r>
                          </m:e>
                          <m:sub>
                            <m:r>
                              <a:rPr lang="fr-FR" sz="1000" b="0" i="1">
                                <a:latin typeface="Cambria Math"/>
                              </a:rPr>
                              <m:t>𝑖</m:t>
                            </m:r>
                            <m:r>
                              <a:rPr lang="fr-FR" sz="1000" b="0" i="1">
                                <a:latin typeface="Cambria Math"/>
                              </a:rPr>
                              <m:t>,</m:t>
                            </m:r>
                            <m:r>
                              <a:rPr lang="fr-FR" sz="1000" b="0" i="1">
                                <a:latin typeface="Cambria Math"/>
                              </a:rPr>
                              <m:t>𝑔</m:t>
                            </m:r>
                          </m:sub>
                          <m:sup>
                            <m:r>
                              <a:rPr lang="fr-FR" sz="1000" b="0" i="1">
                                <a:latin typeface="Cambria Math"/>
                              </a:rPr>
                              <m:t>𝑅𝑒𝑓</m:t>
                            </m:r>
                          </m:sup>
                        </m:sSubSup>
                        <m:sSubSup>
                          <m:sSubSupPr>
                            <m:ctrlPr>
                              <a:rPr lang="fr-FR" sz="1000" b="0" i="1">
                                <a:latin typeface="Cambria Math" panose="02040503050406030204" pitchFamily="18" charset="0"/>
                              </a:rPr>
                            </m:ctrlPr>
                          </m:sSubSupPr>
                          <m:e>
                            <m:r>
                              <a:rPr lang="fr-FR" sz="1000" b="0" i="1">
                                <a:latin typeface="Cambria Math"/>
                              </a:rPr>
                              <m:t>𝑄</m:t>
                            </m:r>
                          </m:e>
                          <m:sub>
                            <m:r>
                              <a:rPr lang="fr-FR" sz="1000" b="0" i="1">
                                <a:latin typeface="Cambria Math"/>
                              </a:rPr>
                              <m:t>𝑔</m:t>
                            </m:r>
                          </m:sub>
                          <m:sup>
                            <m:r>
                              <a:rPr lang="fr-FR" sz="1000" b="0" i="1">
                                <a:latin typeface="Cambria Math"/>
                              </a:rPr>
                              <m:t>𝑃𝑙𝑎𝑛</m:t>
                            </m:r>
                            <m:r>
                              <a:rPr lang="fr-FR" sz="1000" b="0" i="1">
                                <a:latin typeface="Cambria Math"/>
                              </a:rPr>
                              <m:t>,</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67" name="TextBox 19">
              <a:extLst>
                <a:ext uri="{FF2B5EF4-FFF2-40B4-BE49-F238E27FC236}">
                  <a16:creationId xmlns:a16="http://schemas.microsoft.com/office/drawing/2014/main" id="{00000000-0008-0000-0D00-000043000000}"/>
                </a:ext>
              </a:extLst>
            </xdr:cNvPr>
            <xdr:cNvSpPr txBox="1"/>
          </xdr:nvSpPr>
          <xdr:spPr bwMode="auto">
            <a:xfrm>
              <a:off x="4201218" y="35244453"/>
              <a:ext cx="1580029" cy="20749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𝐷</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𝑅𝑒𝑓,𝑡</a:t>
              </a:r>
              <a:r>
                <a:rPr lang="fr-FR" sz="1000" b="0" i="0">
                  <a:latin typeface="Cambria Math" panose="02040503050406030204" pitchFamily="18" charset="0"/>
                </a:rPr>
                <a:t>)</a:t>
              </a:r>
              <a:r>
                <a:rPr lang="fr-FR" sz="1000" b="0" i="0">
                  <a:latin typeface="Cambria Math"/>
                </a:rPr>
                <a:t>=𝑑</a:t>
              </a:r>
              <a:r>
                <a:rPr lang="fr-FR" sz="1000" b="0" i="0">
                  <a:latin typeface="Cambria Math" panose="02040503050406030204" pitchFamily="18" charset="0"/>
                </a:rPr>
                <a:t>_(</a:t>
              </a:r>
              <a:r>
                <a:rPr lang="fr-FR" sz="1000" b="0" i="0">
                  <a:latin typeface="Cambria Math"/>
                </a:rPr>
                <a:t>𝑖,𝑔</a:t>
              </a:r>
              <a:r>
                <a:rPr lang="fr-FR" sz="1000" b="0" i="0">
                  <a:latin typeface="Cambria Math" panose="02040503050406030204" pitchFamily="18" charset="0"/>
                </a:rPr>
                <a:t>)^</a:t>
              </a:r>
              <a:r>
                <a:rPr lang="fr-FR" sz="1000" b="0" i="0">
                  <a:latin typeface="Cambria Math"/>
                </a:rPr>
                <a:t>𝑅𝑒𝑓</a:t>
              </a:r>
              <a:r>
                <a:rPr lang="fr-FR" sz="1000" b="0" i="0">
                  <a:latin typeface="Cambria Math" panose="02040503050406030204" pitchFamily="18" charset="0"/>
                </a:rPr>
                <a:t> </a:t>
              </a:r>
              <a:r>
                <a:rPr lang="fr-FR" sz="1000" b="0" i="0">
                  <a:latin typeface="Cambria Math"/>
                </a:rPr>
                <a:t>𝑄</a:t>
              </a:r>
              <a:r>
                <a:rPr lang="fr-FR" sz="1000" b="0" i="0">
                  <a:latin typeface="Cambria Math" panose="02040503050406030204" pitchFamily="18" charset="0"/>
                </a:rPr>
                <a:t>_</a:t>
              </a:r>
              <a:r>
                <a:rPr lang="fr-FR" sz="1000" b="0" i="0">
                  <a:latin typeface="Cambria Math"/>
                </a:rPr>
                <a:t>𝑔</a:t>
              </a:r>
              <a:r>
                <a:rPr lang="fr-FR" sz="1000" b="0" i="0">
                  <a:latin typeface="Cambria Math" panose="02040503050406030204" pitchFamily="18" charset="0"/>
                </a:rPr>
                <a:t>^(</a:t>
              </a:r>
              <a:r>
                <a:rPr lang="fr-FR" sz="1000" b="0" i="0">
                  <a:latin typeface="Cambria Math"/>
                </a:rPr>
                <a:t>𝑃𝑙𝑎𝑛,𝑡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3552802</xdr:colOff>
      <xdr:row>114</xdr:row>
      <xdr:rowOff>180573</xdr:rowOff>
    </xdr:from>
    <xdr:ext cx="1580029" cy="208069"/>
    <mc:AlternateContent xmlns:mc="http://schemas.openxmlformats.org/markup-compatibility/2006" xmlns:a14="http://schemas.microsoft.com/office/drawing/2010/main">
      <mc:Choice Requires="a14">
        <xdr:sp macro="" textlink="">
          <xdr:nvSpPr>
            <xdr:cNvPr id="78" name="TextBox 20">
              <a:extLst>
                <a:ext uri="{FF2B5EF4-FFF2-40B4-BE49-F238E27FC236}">
                  <a16:creationId xmlns:a16="http://schemas.microsoft.com/office/drawing/2014/main" id="{00000000-0008-0000-0D00-00004E000000}"/>
                </a:ext>
              </a:extLst>
            </xdr:cNvPr>
            <xdr:cNvSpPr txBox="1"/>
          </xdr:nvSpPr>
          <xdr:spPr bwMode="auto">
            <a:xfrm>
              <a:off x="4190362" y="26174605"/>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78" name="TextBox 20">
              <a:extLst>
                <a:ext uri="{FF2B5EF4-FFF2-40B4-BE49-F238E27FC236}">
                  <a16:creationId xmlns:a16="http://schemas.microsoft.com/office/drawing/2014/main" id="{00000000-0008-0000-0D00-00004E000000}"/>
                </a:ext>
              </a:extLst>
            </xdr:cNvPr>
            <xdr:cNvSpPr txBox="1"/>
          </xdr:nvSpPr>
          <xdr:spPr bwMode="auto">
            <a:xfrm>
              <a:off x="4190362" y="26174605"/>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3552802</xdr:colOff>
      <xdr:row>124</xdr:row>
      <xdr:rowOff>180573</xdr:rowOff>
    </xdr:from>
    <xdr:ext cx="1580029" cy="208069"/>
    <mc:AlternateContent xmlns:mc="http://schemas.openxmlformats.org/markup-compatibility/2006" xmlns:a14="http://schemas.microsoft.com/office/drawing/2010/main">
      <mc:Choice Requires="a14">
        <xdr:sp macro="" textlink="">
          <xdr:nvSpPr>
            <xdr:cNvPr id="80" name="TextBox 21">
              <a:extLst>
                <a:ext uri="{FF2B5EF4-FFF2-40B4-BE49-F238E27FC236}">
                  <a16:creationId xmlns:a16="http://schemas.microsoft.com/office/drawing/2014/main" id="{00000000-0008-0000-0D00-000050000000}"/>
                </a:ext>
              </a:extLst>
            </xdr:cNvPr>
            <xdr:cNvSpPr txBox="1"/>
          </xdr:nvSpPr>
          <xdr:spPr bwMode="auto">
            <a:xfrm>
              <a:off x="4190362" y="28302367"/>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0" name="TextBox 21">
              <a:extLst>
                <a:ext uri="{FF2B5EF4-FFF2-40B4-BE49-F238E27FC236}">
                  <a16:creationId xmlns:a16="http://schemas.microsoft.com/office/drawing/2014/main" id="{00000000-0008-0000-0D00-000050000000}"/>
                </a:ext>
              </a:extLst>
            </xdr:cNvPr>
            <xdr:cNvSpPr txBox="1"/>
          </xdr:nvSpPr>
          <xdr:spPr bwMode="auto">
            <a:xfrm>
              <a:off x="4190362" y="28302367"/>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3555977</xdr:colOff>
      <xdr:row>135</xdr:row>
      <xdr:rowOff>7074</xdr:rowOff>
    </xdr:from>
    <xdr:ext cx="1580029" cy="208069"/>
    <mc:AlternateContent xmlns:mc="http://schemas.openxmlformats.org/markup-compatibility/2006" xmlns:a14="http://schemas.microsoft.com/office/drawing/2010/main">
      <mc:Choice Requires="a14">
        <xdr:sp macro="" textlink="">
          <xdr:nvSpPr>
            <xdr:cNvPr id="82" name="TextBox 22">
              <a:extLst>
                <a:ext uri="{FF2B5EF4-FFF2-40B4-BE49-F238E27FC236}">
                  <a16:creationId xmlns:a16="http://schemas.microsoft.com/office/drawing/2014/main" id="{00000000-0008-0000-0D00-000052000000}"/>
                </a:ext>
              </a:extLst>
            </xdr:cNvPr>
            <xdr:cNvSpPr txBox="1"/>
          </xdr:nvSpPr>
          <xdr:spPr bwMode="auto">
            <a:xfrm>
              <a:off x="4193537" y="30448667"/>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2" name="TextBox 22">
              <a:extLst>
                <a:ext uri="{FF2B5EF4-FFF2-40B4-BE49-F238E27FC236}">
                  <a16:creationId xmlns:a16="http://schemas.microsoft.com/office/drawing/2014/main" id="{00000000-0008-0000-0D00-000052000000}"/>
                </a:ext>
              </a:extLst>
            </xdr:cNvPr>
            <xdr:cNvSpPr txBox="1"/>
          </xdr:nvSpPr>
          <xdr:spPr bwMode="auto">
            <a:xfrm>
              <a:off x="4193537" y="30448667"/>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3552802</xdr:colOff>
      <xdr:row>145</xdr:row>
      <xdr:rowOff>10248</xdr:rowOff>
    </xdr:from>
    <xdr:ext cx="1580029" cy="208069"/>
    <mc:AlternateContent xmlns:mc="http://schemas.openxmlformats.org/markup-compatibility/2006" xmlns:a14="http://schemas.microsoft.com/office/drawing/2010/main">
      <mc:Choice Requires="a14">
        <xdr:sp macro="" textlink="">
          <xdr:nvSpPr>
            <xdr:cNvPr id="84" name="TextBox 23">
              <a:extLst>
                <a:ext uri="{FF2B5EF4-FFF2-40B4-BE49-F238E27FC236}">
                  <a16:creationId xmlns:a16="http://schemas.microsoft.com/office/drawing/2014/main" id="{00000000-0008-0000-0D00-000054000000}"/>
                </a:ext>
              </a:extLst>
            </xdr:cNvPr>
            <xdr:cNvSpPr txBox="1"/>
          </xdr:nvSpPr>
          <xdr:spPr bwMode="auto">
            <a:xfrm>
              <a:off x="4190362" y="32579604"/>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4" name="TextBox 23">
              <a:extLst>
                <a:ext uri="{FF2B5EF4-FFF2-40B4-BE49-F238E27FC236}">
                  <a16:creationId xmlns:a16="http://schemas.microsoft.com/office/drawing/2014/main" id="{00000000-0008-0000-0D00-000054000000}"/>
                </a:ext>
              </a:extLst>
            </xdr:cNvPr>
            <xdr:cNvSpPr txBox="1"/>
          </xdr:nvSpPr>
          <xdr:spPr bwMode="auto">
            <a:xfrm>
              <a:off x="4190362" y="32579604"/>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3555977</xdr:colOff>
      <xdr:row>155</xdr:row>
      <xdr:rowOff>7074</xdr:rowOff>
    </xdr:from>
    <xdr:ext cx="1580029" cy="208069"/>
    <mc:AlternateContent xmlns:mc="http://schemas.openxmlformats.org/markup-compatibility/2006" xmlns:a14="http://schemas.microsoft.com/office/drawing/2010/main">
      <mc:Choice Requires="a14">
        <xdr:sp macro="" textlink="">
          <xdr:nvSpPr>
            <xdr:cNvPr id="86" name="TextBox 24">
              <a:extLst>
                <a:ext uri="{FF2B5EF4-FFF2-40B4-BE49-F238E27FC236}">
                  <a16:creationId xmlns:a16="http://schemas.microsoft.com/office/drawing/2014/main" id="{00000000-0008-0000-0D00-000056000000}"/>
                </a:ext>
              </a:extLst>
            </xdr:cNvPr>
            <xdr:cNvSpPr txBox="1"/>
          </xdr:nvSpPr>
          <xdr:spPr bwMode="auto">
            <a:xfrm>
              <a:off x="4193537" y="34704191"/>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6" name="TextBox 24">
              <a:extLst>
                <a:ext uri="{FF2B5EF4-FFF2-40B4-BE49-F238E27FC236}">
                  <a16:creationId xmlns:a16="http://schemas.microsoft.com/office/drawing/2014/main" id="{00000000-0008-0000-0D00-000056000000}"/>
                </a:ext>
              </a:extLst>
            </xdr:cNvPr>
            <xdr:cNvSpPr txBox="1"/>
          </xdr:nvSpPr>
          <xdr:spPr bwMode="auto">
            <a:xfrm>
              <a:off x="4193537" y="34704191"/>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3552802</xdr:colOff>
      <xdr:row>165</xdr:row>
      <xdr:rowOff>10250</xdr:rowOff>
    </xdr:from>
    <xdr:ext cx="1580029" cy="208069"/>
    <mc:AlternateContent xmlns:mc="http://schemas.openxmlformats.org/markup-compatibility/2006" xmlns:a14="http://schemas.microsoft.com/office/drawing/2010/main">
      <mc:Choice Requires="a14">
        <xdr:sp macro="" textlink="">
          <xdr:nvSpPr>
            <xdr:cNvPr id="85" name="TextBox 25">
              <a:extLst>
                <a:ext uri="{FF2B5EF4-FFF2-40B4-BE49-F238E27FC236}">
                  <a16:creationId xmlns:a16="http://schemas.microsoft.com/office/drawing/2014/main" id="{00000000-0008-0000-0D00-000055000000}"/>
                </a:ext>
              </a:extLst>
            </xdr:cNvPr>
            <xdr:cNvSpPr txBox="1"/>
          </xdr:nvSpPr>
          <xdr:spPr bwMode="auto">
            <a:xfrm>
              <a:off x="4190362" y="36835129"/>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𝑃𝑙𝑎𝑛</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85" name="TextBox 25">
              <a:extLst>
                <a:ext uri="{FF2B5EF4-FFF2-40B4-BE49-F238E27FC236}">
                  <a16:creationId xmlns:a16="http://schemas.microsoft.com/office/drawing/2014/main" id="{00000000-0008-0000-0D00-000055000000}"/>
                </a:ext>
              </a:extLst>
            </xdr:cNvPr>
            <xdr:cNvSpPr txBox="1"/>
          </xdr:nvSpPr>
          <xdr:spPr bwMode="auto">
            <a:xfrm>
              <a:off x="4190362" y="36835129"/>
              <a:ext cx="1580029" cy="2080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𝑃𝑙𝑎𝑛,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4415750</xdr:colOff>
      <xdr:row>20</xdr:row>
      <xdr:rowOff>204291</xdr:rowOff>
    </xdr:from>
    <xdr:ext cx="403507" cy="182101"/>
    <mc:AlternateContent xmlns:mc="http://schemas.openxmlformats.org/markup-compatibility/2006" xmlns:a14="http://schemas.microsoft.com/office/drawing/2010/main">
      <mc:Choice Requires="a14">
        <xdr:sp macro="" textlink="">
          <xdr:nvSpPr>
            <xdr:cNvPr id="90" name="TextBox 30">
              <a:extLst>
                <a:ext uri="{FF2B5EF4-FFF2-40B4-BE49-F238E27FC236}">
                  <a16:creationId xmlns:a16="http://schemas.microsoft.com/office/drawing/2014/main" id="{00000000-0008-0000-0D00-00005A000000}"/>
                </a:ext>
              </a:extLst>
            </xdr:cNvPr>
            <xdr:cNvSpPr txBox="1"/>
          </xdr:nvSpPr>
          <xdr:spPr bwMode="auto">
            <a:xfrm>
              <a:off x="5053309" y="5404634"/>
              <a:ext cx="403507"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90" name="TextBox 30">
              <a:extLst>
                <a:ext uri="{FF2B5EF4-FFF2-40B4-BE49-F238E27FC236}">
                  <a16:creationId xmlns:a16="http://schemas.microsoft.com/office/drawing/2014/main" id="{00000000-0008-0000-0D00-00005A000000}"/>
                </a:ext>
              </a:extLst>
            </xdr:cNvPr>
            <xdr:cNvSpPr txBox="1"/>
          </xdr:nvSpPr>
          <xdr:spPr bwMode="auto">
            <a:xfrm>
              <a:off x="5053309" y="5404634"/>
              <a:ext cx="403507" cy="18210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wsDr>
</file>

<file path=xl/drawings/drawing11.xml><?xml version="1.0" encoding="utf-8"?>
<xdr:wsDr xmlns:xdr="http://schemas.openxmlformats.org/drawingml/2006/spreadsheetDrawing" xmlns:a="http://schemas.openxmlformats.org/drawingml/2006/main">
  <xdr:twoCellAnchor>
    <xdr:from>
      <xdr:col>3</xdr:col>
      <xdr:colOff>0</xdr:colOff>
      <xdr:row>1</xdr:row>
      <xdr:rowOff>0</xdr:rowOff>
    </xdr:from>
    <xdr:to>
      <xdr:col>3</xdr:col>
      <xdr:colOff>2140315</xdr:colOff>
      <xdr:row>2</xdr:row>
      <xdr:rowOff>255359</xdr:rowOff>
    </xdr:to>
    <xdr:sp macro="" textlink="">
      <xdr:nvSpPr>
        <xdr:cNvPr id="3" name="Rechteck: abgerundete Ecken 6">
          <a:extLst>
            <a:ext uri="{FF2B5EF4-FFF2-40B4-BE49-F238E27FC236}">
              <a16:creationId xmlns:a16="http://schemas.microsoft.com/office/drawing/2014/main" id="{00000000-0008-0000-0E00-000003000000}"/>
            </a:ext>
          </a:extLst>
        </xdr:cNvPr>
        <xdr:cNvSpPr/>
      </xdr:nvSpPr>
      <xdr:spPr bwMode="auto">
        <a:xfrm>
          <a:off x="7620000" y="180975"/>
          <a:ext cx="2140315" cy="617310"/>
        </a:xfrm>
        <a:prstGeom prst="roundRect">
          <a:avLst>
            <a:gd name="adj" fmla="val 15871"/>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Keine Bearbeitung durch Zuwendungsempfänger notwendig</a:t>
          </a:r>
          <a:endParaRPr lang="de-DE">
            <a:solidFill>
              <a:sysClr val="windowText" lastClr="000000"/>
            </a:solidFill>
          </a:endParaRPr>
        </a:p>
      </xdr:txBody>
    </xdr:sp>
    <xdr:clientData/>
  </xdr:twoCellAnchor>
  <xdr:oneCellAnchor>
    <xdr:from>
      <xdr:col>1</xdr:col>
      <xdr:colOff>3838575</xdr:colOff>
      <xdr:row>8</xdr:row>
      <xdr:rowOff>0</xdr:rowOff>
    </xdr:from>
    <xdr:ext cx="396070" cy="170752"/>
    <mc:AlternateContent xmlns:mc="http://schemas.openxmlformats.org/markup-compatibility/2006" xmlns:a14="http://schemas.microsoft.com/office/drawing/2010/main">
      <mc:Choice Requires="a14">
        <xdr:sp macro="" textlink="">
          <xdr:nvSpPr>
            <xdr:cNvPr id="13" name="TextBox 30">
              <a:extLst>
                <a:ext uri="{FF2B5EF4-FFF2-40B4-BE49-F238E27FC236}">
                  <a16:creationId xmlns:a16="http://schemas.microsoft.com/office/drawing/2014/main" id="{00000000-0008-0000-0E00-00000D000000}"/>
                </a:ext>
              </a:extLst>
            </xdr:cNvPr>
            <xdr:cNvSpPr txBox="1"/>
          </xdr:nvSpPr>
          <xdr:spPr bwMode="auto">
            <a:xfrm>
              <a:off x="4476750" y="2400300"/>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050" i="1">
                                <a:latin typeface="Cambria Math" panose="02040503050406030204" pitchFamily="18" charset="0"/>
                              </a:rPr>
                            </m:ctrlPr>
                          </m:sSupPr>
                          <m:e>
                            <m:r>
                              <a:rPr lang="de-DE" sz="1050" b="0" i="1">
                                <a:latin typeface="Cambria Math"/>
                              </a:rPr>
                              <m:t>𝐸</m:t>
                            </m:r>
                          </m:e>
                          <m:sup>
                            <m:r>
                              <a:rPr lang="fr-FR" sz="1050" b="0" i="1">
                                <a:latin typeface="Cambria Math"/>
                              </a:rPr>
                              <m:t>𝑟𝑒𝑎𝑙</m:t>
                            </m:r>
                            <m:r>
                              <a:rPr lang="fr-FR" sz="1050" b="0" i="1">
                                <a:latin typeface="Cambria Math"/>
                              </a:rPr>
                              <m:t>,</m:t>
                            </m:r>
                            <m:r>
                              <a:rPr lang="fr-FR" sz="105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3" name="TextBox 30">
              <a:extLst>
                <a:ext uri="{FF2B5EF4-FFF2-40B4-BE49-F238E27FC236}">
                  <a16:creationId xmlns:a16="http://schemas.microsoft.com/office/drawing/2014/main" id="{00000000-0008-0000-0E00-00000D000000}"/>
                </a:ext>
              </a:extLst>
            </xdr:cNvPr>
            <xdr:cNvSpPr txBox="1"/>
          </xdr:nvSpPr>
          <xdr:spPr bwMode="auto">
            <a:xfrm>
              <a:off x="4476750" y="2400300"/>
              <a:ext cx="396070" cy="17075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𝐸</a:t>
              </a:r>
              <a:r>
                <a:rPr lang="de-DE" sz="1050" b="0" i="0">
                  <a:latin typeface="Cambria Math" panose="02040503050406030204" pitchFamily="18" charset="0"/>
                </a:rPr>
                <a:t>^(</a:t>
              </a:r>
              <a:r>
                <a:rPr lang="fr-FR" sz="1050" b="0" i="0">
                  <a:latin typeface="Cambria Math"/>
                </a:rPr>
                <a:t>𝑟𝑒𝑎𝑙,𝑡</a:t>
              </a:r>
              <a:r>
                <a:rPr lang="de-DE" sz="1050" b="0" i="0">
                  <a:latin typeface="Cambria Math" panose="02040503050406030204" pitchFamily="18" charset="0"/>
                </a:rPr>
                <a:t>)</a:t>
              </a:r>
              <a:endParaRPr lang="de-DE" sz="1050" i="1"/>
            </a:p>
          </xdr:txBody>
        </xdr:sp>
      </mc:Fallback>
    </mc:AlternateContent>
    <xdr:clientData/>
  </xdr:oneCellAnchor>
  <xdr:oneCellAnchor>
    <xdr:from>
      <xdr:col>1</xdr:col>
      <xdr:colOff>3835400</xdr:colOff>
      <xdr:row>8</xdr:row>
      <xdr:rowOff>209080</xdr:rowOff>
    </xdr:from>
    <xdr:ext cx="410049" cy="220253"/>
    <mc:AlternateContent xmlns:mc="http://schemas.openxmlformats.org/markup-compatibility/2006" xmlns:a14="http://schemas.microsoft.com/office/drawing/2010/main">
      <mc:Choice Requires="a14">
        <xdr:sp macro="" textlink="">
          <xdr:nvSpPr>
            <xdr:cNvPr id="14" name="TextBox 30">
              <a:extLst>
                <a:ext uri="{FF2B5EF4-FFF2-40B4-BE49-F238E27FC236}">
                  <a16:creationId xmlns:a16="http://schemas.microsoft.com/office/drawing/2014/main" id="{00000000-0008-0000-0E00-00000E000000}"/>
                </a:ext>
              </a:extLst>
            </xdr:cNvPr>
            <xdr:cNvSpPr txBox="1"/>
          </xdr:nvSpPr>
          <xdr:spPr bwMode="auto">
            <a:xfrm>
              <a:off x="4473575" y="2609381"/>
              <a:ext cx="410049" cy="22025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4" name="TextBox 30">
              <a:extLst>
                <a:ext uri="{FF2B5EF4-FFF2-40B4-BE49-F238E27FC236}">
                  <a16:creationId xmlns:a16="http://schemas.microsoft.com/office/drawing/2014/main" id="{00000000-0008-0000-0E00-00000E000000}"/>
                </a:ext>
              </a:extLst>
            </xdr:cNvPr>
            <xdr:cNvSpPr txBox="1"/>
          </xdr:nvSpPr>
          <xdr:spPr bwMode="auto">
            <a:xfrm>
              <a:off x="4473575" y="2609381"/>
              <a:ext cx="410049" cy="22025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3849431</xdr:colOff>
      <xdr:row>10</xdr:row>
      <xdr:rowOff>16943</xdr:rowOff>
    </xdr:from>
    <xdr:ext cx="497829" cy="178832"/>
    <mc:AlternateContent xmlns:mc="http://schemas.openxmlformats.org/markup-compatibility/2006" xmlns:a14="http://schemas.microsoft.com/office/drawing/2010/main">
      <mc:Choice Requires="a14">
        <xdr:sp macro="" textlink="">
          <xdr:nvSpPr>
            <xdr:cNvPr id="16" name="TextBox 30">
              <a:extLst>
                <a:ext uri="{FF2B5EF4-FFF2-40B4-BE49-F238E27FC236}">
                  <a16:creationId xmlns:a16="http://schemas.microsoft.com/office/drawing/2014/main" id="{00000000-0008-0000-0E00-000010000000}"/>
                </a:ext>
              </a:extLst>
            </xdr:cNvPr>
            <xdr:cNvSpPr txBox="1"/>
          </xdr:nvSpPr>
          <xdr:spPr bwMode="auto">
            <a:xfrm>
              <a:off x="4487607" y="2836343"/>
              <a:ext cx="49782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6" name="TextBox 30">
              <a:extLst>
                <a:ext uri="{FF2B5EF4-FFF2-40B4-BE49-F238E27FC236}">
                  <a16:creationId xmlns:a16="http://schemas.microsoft.com/office/drawing/2014/main" id="{00000000-0008-0000-0E00-000010000000}"/>
                </a:ext>
              </a:extLst>
            </xdr:cNvPr>
            <xdr:cNvSpPr txBox="1"/>
          </xdr:nvSpPr>
          <xdr:spPr bwMode="auto">
            <a:xfrm>
              <a:off x="4487607" y="2836343"/>
              <a:ext cx="49782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3826694</xdr:colOff>
      <xdr:row>11</xdr:row>
      <xdr:rowOff>10797</xdr:rowOff>
    </xdr:from>
    <xdr:ext cx="403444" cy="178832"/>
    <mc:AlternateContent xmlns:mc="http://schemas.openxmlformats.org/markup-compatibility/2006" xmlns:a14="http://schemas.microsoft.com/office/drawing/2010/main">
      <mc:Choice Requires="a14">
        <xdr:sp macro="" textlink="">
          <xdr:nvSpPr>
            <xdr:cNvPr id="18" name="TextBox 30">
              <a:extLst>
                <a:ext uri="{FF2B5EF4-FFF2-40B4-BE49-F238E27FC236}">
                  <a16:creationId xmlns:a16="http://schemas.microsoft.com/office/drawing/2014/main" id="{00000000-0008-0000-0E00-000012000000}"/>
                </a:ext>
              </a:extLst>
            </xdr:cNvPr>
            <xdr:cNvSpPr txBox="1"/>
          </xdr:nvSpPr>
          <xdr:spPr bwMode="auto">
            <a:xfrm>
              <a:off x="4464869" y="3039747"/>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8" name="TextBox 30">
              <a:extLst>
                <a:ext uri="{FF2B5EF4-FFF2-40B4-BE49-F238E27FC236}">
                  <a16:creationId xmlns:a16="http://schemas.microsoft.com/office/drawing/2014/main" id="{00000000-0008-0000-0E00-000012000000}"/>
                </a:ext>
              </a:extLst>
            </xdr:cNvPr>
            <xdr:cNvSpPr txBox="1"/>
          </xdr:nvSpPr>
          <xdr:spPr bwMode="auto">
            <a:xfrm>
              <a:off x="4464869" y="3039747"/>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1</xdr:col>
      <xdr:colOff>2914650</xdr:colOff>
      <xdr:row>62</xdr:row>
      <xdr:rowOff>0</xdr:rowOff>
    </xdr:from>
    <xdr:ext cx="1580029" cy="197362"/>
    <mc:AlternateContent xmlns:mc="http://schemas.openxmlformats.org/markup-compatibility/2006" xmlns:a14="http://schemas.microsoft.com/office/drawing/2010/main">
      <mc:Choice Requires="a14">
        <xdr:sp macro="" textlink="">
          <xdr:nvSpPr>
            <xdr:cNvPr id="20" name="TextBox 7">
              <a:extLst>
                <a:ext uri="{FF2B5EF4-FFF2-40B4-BE49-F238E27FC236}">
                  <a16:creationId xmlns:a16="http://schemas.microsoft.com/office/drawing/2014/main" id="{00000000-0008-0000-0E00-000014000000}"/>
                </a:ext>
              </a:extLst>
            </xdr:cNvPr>
            <xdr:cNvSpPr txBox="1"/>
          </xdr:nvSpPr>
          <xdr:spPr bwMode="auto">
            <a:xfrm>
              <a:off x="3552825" y="13087350"/>
              <a:ext cx="1580029" cy="19736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sub>
                          <m:sup>
                            <m:r>
                              <a:rPr lang="fr-FR" sz="1000" b="0" i="1">
                                <a:latin typeface="Cambria Math"/>
                              </a:rPr>
                              <m:t>𝑟𝑒𝑎𝑙</m:t>
                            </m:r>
                            <m:r>
                              <a:rPr lang="fr-FR" sz="1000" b="0" i="1">
                                <a:latin typeface="Cambria Math"/>
                              </a:rPr>
                              <m:t>, </m:t>
                            </m:r>
                            <m:r>
                              <a:rPr lang="fr-FR" sz="10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20" name="TextBox 7">
              <a:extLst>
                <a:ext uri="{FF2B5EF4-FFF2-40B4-BE49-F238E27FC236}">
                  <a16:creationId xmlns:a16="http://schemas.microsoft.com/office/drawing/2014/main" id="{00000000-0008-0000-0E00-000014000000}"/>
                </a:ext>
              </a:extLst>
            </xdr:cNvPr>
            <xdr:cNvSpPr txBox="1"/>
          </xdr:nvSpPr>
          <xdr:spPr bwMode="auto">
            <a:xfrm>
              <a:off x="3552825" y="13087350"/>
              <a:ext cx="1580029" cy="19736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endParaRPr lang="fr-FR" sz="1000"/>
            </a:p>
          </xdr:txBody>
        </xdr:sp>
      </mc:Fallback>
    </mc:AlternateContent>
    <xdr:clientData/>
  </xdr:oneCellAnchor>
  <xdr:oneCellAnchor>
    <xdr:from>
      <xdr:col>1</xdr:col>
      <xdr:colOff>2895600</xdr:colOff>
      <xdr:row>67</xdr:row>
      <xdr:rowOff>361950</xdr:rowOff>
    </xdr:from>
    <xdr:ext cx="1580029" cy="204800"/>
    <mc:AlternateContent xmlns:mc="http://schemas.openxmlformats.org/markup-compatibility/2006" xmlns:a14="http://schemas.microsoft.com/office/drawing/2010/main">
      <mc:Choice Requires="a14">
        <xdr:sp macro="" textlink="">
          <xdr:nvSpPr>
            <xdr:cNvPr id="25" name="TextBox 9">
              <a:extLst>
                <a:ext uri="{FF2B5EF4-FFF2-40B4-BE49-F238E27FC236}">
                  <a16:creationId xmlns:a16="http://schemas.microsoft.com/office/drawing/2014/main" id="{00000000-0008-0000-0E00-000019000000}"/>
                </a:ext>
              </a:extLst>
            </xdr:cNvPr>
            <xdr:cNvSpPr txBox="1"/>
          </xdr:nvSpPr>
          <xdr:spPr bwMode="auto">
            <a:xfrm>
              <a:off x="3533775" y="145542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25" name="TextBox 9">
              <a:extLst>
                <a:ext uri="{FF2B5EF4-FFF2-40B4-BE49-F238E27FC236}">
                  <a16:creationId xmlns:a16="http://schemas.microsoft.com/office/drawing/2014/main" id="{00000000-0008-0000-0E00-000019000000}"/>
                </a:ext>
              </a:extLst>
            </xdr:cNvPr>
            <xdr:cNvSpPr txBox="1"/>
          </xdr:nvSpPr>
          <xdr:spPr bwMode="auto">
            <a:xfrm>
              <a:off x="3533775" y="145542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71</xdr:row>
      <xdr:rowOff>0</xdr:rowOff>
    </xdr:from>
    <xdr:ext cx="1580029" cy="204800"/>
    <mc:AlternateContent xmlns:mc="http://schemas.openxmlformats.org/markup-compatibility/2006" xmlns:a14="http://schemas.microsoft.com/office/drawing/2010/main">
      <mc:Choice Requires="a14">
        <xdr:sp macro="" textlink="">
          <xdr:nvSpPr>
            <xdr:cNvPr id="28" name="TextBox 10">
              <a:extLst>
                <a:ext uri="{FF2B5EF4-FFF2-40B4-BE49-F238E27FC236}">
                  <a16:creationId xmlns:a16="http://schemas.microsoft.com/office/drawing/2014/main" id="{00000000-0008-0000-0E00-00001C000000}"/>
                </a:ext>
              </a:extLst>
            </xdr:cNvPr>
            <xdr:cNvSpPr txBox="1"/>
          </xdr:nvSpPr>
          <xdr:spPr bwMode="auto">
            <a:xfrm>
              <a:off x="3533775" y="153924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28" name="TextBox 10">
              <a:extLst>
                <a:ext uri="{FF2B5EF4-FFF2-40B4-BE49-F238E27FC236}">
                  <a16:creationId xmlns:a16="http://schemas.microsoft.com/office/drawing/2014/main" id="{00000000-0008-0000-0E00-00001C000000}"/>
                </a:ext>
              </a:extLst>
            </xdr:cNvPr>
            <xdr:cNvSpPr txBox="1"/>
          </xdr:nvSpPr>
          <xdr:spPr bwMode="auto">
            <a:xfrm>
              <a:off x="3533775" y="1539240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74</xdr:row>
      <xdr:rowOff>0</xdr:rowOff>
    </xdr:from>
    <xdr:ext cx="1580029" cy="204800"/>
    <mc:AlternateContent xmlns:mc="http://schemas.openxmlformats.org/markup-compatibility/2006" xmlns:a14="http://schemas.microsoft.com/office/drawing/2010/main">
      <mc:Choice Requires="a14">
        <xdr:sp macro="" textlink="">
          <xdr:nvSpPr>
            <xdr:cNvPr id="30" name="TextBox 11">
              <a:extLst>
                <a:ext uri="{FF2B5EF4-FFF2-40B4-BE49-F238E27FC236}">
                  <a16:creationId xmlns:a16="http://schemas.microsoft.com/office/drawing/2014/main" id="{00000000-0008-0000-0E00-00001E000000}"/>
                </a:ext>
              </a:extLst>
            </xdr:cNvPr>
            <xdr:cNvSpPr txBox="1"/>
          </xdr:nvSpPr>
          <xdr:spPr bwMode="auto">
            <a:xfrm>
              <a:off x="3533775" y="162210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0" name="TextBox 11">
              <a:extLst>
                <a:ext uri="{FF2B5EF4-FFF2-40B4-BE49-F238E27FC236}">
                  <a16:creationId xmlns:a16="http://schemas.microsoft.com/office/drawing/2014/main" id="{00000000-0008-0000-0E00-00001E000000}"/>
                </a:ext>
              </a:extLst>
            </xdr:cNvPr>
            <xdr:cNvSpPr txBox="1"/>
          </xdr:nvSpPr>
          <xdr:spPr bwMode="auto">
            <a:xfrm>
              <a:off x="3533775" y="162210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77</xdr:row>
      <xdr:rowOff>0</xdr:rowOff>
    </xdr:from>
    <xdr:ext cx="1580029" cy="204800"/>
    <mc:AlternateContent xmlns:mc="http://schemas.openxmlformats.org/markup-compatibility/2006" xmlns:a14="http://schemas.microsoft.com/office/drawing/2010/main">
      <mc:Choice Requires="a14">
        <xdr:sp macro="" textlink="">
          <xdr:nvSpPr>
            <xdr:cNvPr id="32" name="TextBox 12">
              <a:extLst>
                <a:ext uri="{FF2B5EF4-FFF2-40B4-BE49-F238E27FC236}">
                  <a16:creationId xmlns:a16="http://schemas.microsoft.com/office/drawing/2014/main" id="{00000000-0008-0000-0E00-000020000000}"/>
                </a:ext>
              </a:extLst>
            </xdr:cNvPr>
            <xdr:cNvSpPr txBox="1"/>
          </xdr:nvSpPr>
          <xdr:spPr bwMode="auto">
            <a:xfrm>
              <a:off x="3533775" y="170497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2" name="TextBox 12">
              <a:extLst>
                <a:ext uri="{FF2B5EF4-FFF2-40B4-BE49-F238E27FC236}">
                  <a16:creationId xmlns:a16="http://schemas.microsoft.com/office/drawing/2014/main" id="{00000000-0008-0000-0E00-000020000000}"/>
                </a:ext>
              </a:extLst>
            </xdr:cNvPr>
            <xdr:cNvSpPr txBox="1"/>
          </xdr:nvSpPr>
          <xdr:spPr bwMode="auto">
            <a:xfrm>
              <a:off x="3533775" y="17049750"/>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80</xdr:row>
      <xdr:rowOff>0</xdr:rowOff>
    </xdr:from>
    <xdr:ext cx="1580029" cy="204800"/>
    <mc:AlternateContent xmlns:mc="http://schemas.openxmlformats.org/markup-compatibility/2006" xmlns:a14="http://schemas.microsoft.com/office/drawing/2010/main">
      <mc:Choice Requires="a14">
        <xdr:sp macro="" textlink="">
          <xdr:nvSpPr>
            <xdr:cNvPr id="34" name="TextBox 13">
              <a:extLst>
                <a:ext uri="{FF2B5EF4-FFF2-40B4-BE49-F238E27FC236}">
                  <a16:creationId xmlns:a16="http://schemas.microsoft.com/office/drawing/2014/main" id="{00000000-0008-0000-0E00-000022000000}"/>
                </a:ext>
              </a:extLst>
            </xdr:cNvPr>
            <xdr:cNvSpPr txBox="1"/>
          </xdr:nvSpPr>
          <xdr:spPr bwMode="auto">
            <a:xfrm>
              <a:off x="3533775" y="1787842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4" name="TextBox 13">
              <a:extLst>
                <a:ext uri="{FF2B5EF4-FFF2-40B4-BE49-F238E27FC236}">
                  <a16:creationId xmlns:a16="http://schemas.microsoft.com/office/drawing/2014/main" id="{00000000-0008-0000-0E00-000022000000}"/>
                </a:ext>
              </a:extLst>
            </xdr:cNvPr>
            <xdr:cNvSpPr txBox="1"/>
          </xdr:nvSpPr>
          <xdr:spPr bwMode="auto">
            <a:xfrm>
              <a:off x="3533775" y="1787842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82</xdr:row>
      <xdr:rowOff>361950</xdr:rowOff>
    </xdr:from>
    <xdr:ext cx="1580029" cy="204800"/>
    <mc:AlternateContent xmlns:mc="http://schemas.openxmlformats.org/markup-compatibility/2006" xmlns:a14="http://schemas.microsoft.com/office/drawing/2010/main">
      <mc:Choice Requires="a14">
        <xdr:sp macro="" textlink="">
          <xdr:nvSpPr>
            <xdr:cNvPr id="36" name="TextBox 14">
              <a:extLst>
                <a:ext uri="{FF2B5EF4-FFF2-40B4-BE49-F238E27FC236}">
                  <a16:creationId xmlns:a16="http://schemas.microsoft.com/office/drawing/2014/main" id="{00000000-0008-0000-0E00-000024000000}"/>
                </a:ext>
              </a:extLst>
            </xdr:cNvPr>
            <xdr:cNvSpPr txBox="1"/>
          </xdr:nvSpPr>
          <xdr:spPr bwMode="auto">
            <a:xfrm>
              <a:off x="3533775" y="186975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6" name="TextBox 14">
              <a:extLst>
                <a:ext uri="{FF2B5EF4-FFF2-40B4-BE49-F238E27FC236}">
                  <a16:creationId xmlns:a16="http://schemas.microsoft.com/office/drawing/2014/main" id="{00000000-0008-0000-0E00-000024000000}"/>
                </a:ext>
              </a:extLst>
            </xdr:cNvPr>
            <xdr:cNvSpPr txBox="1"/>
          </xdr:nvSpPr>
          <xdr:spPr bwMode="auto">
            <a:xfrm>
              <a:off x="3533775" y="186975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oneCellAnchor>
    <xdr:from>
      <xdr:col>1</xdr:col>
      <xdr:colOff>2895600</xdr:colOff>
      <xdr:row>86</xdr:row>
      <xdr:rowOff>0</xdr:rowOff>
    </xdr:from>
    <xdr:ext cx="1580029" cy="204800"/>
    <mc:AlternateContent xmlns:mc="http://schemas.openxmlformats.org/markup-compatibility/2006" xmlns:a14="http://schemas.microsoft.com/office/drawing/2010/main">
      <mc:Choice Requires="a14">
        <xdr:sp macro="" textlink="">
          <xdr:nvSpPr>
            <xdr:cNvPr id="35" name="TextBox 15">
              <a:extLst>
                <a:ext uri="{FF2B5EF4-FFF2-40B4-BE49-F238E27FC236}">
                  <a16:creationId xmlns:a16="http://schemas.microsoft.com/office/drawing/2014/main" id="{00000000-0008-0000-0E00-000023000000}"/>
                </a:ext>
              </a:extLst>
            </xdr:cNvPr>
            <xdr:cNvSpPr txBox="1"/>
          </xdr:nvSpPr>
          <xdr:spPr bwMode="auto">
            <a:xfrm>
              <a:off x="3533775" y="195357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000" i="1">
                                <a:latin typeface="Cambria Math" panose="02040503050406030204" pitchFamily="18" charset="0"/>
                              </a:rPr>
                            </m:ctrlPr>
                          </m:sSubSupPr>
                          <m:e>
                            <m:r>
                              <a:rPr lang="fr-FR" sz="1000" b="0" i="1">
                                <a:latin typeface="Cambria Math"/>
                              </a:rPr>
                              <m:t>𝐸</m:t>
                            </m:r>
                          </m:e>
                          <m:sub>
                            <m:r>
                              <a:rPr lang="fr-FR" sz="1000" b="0" i="1">
                                <a:latin typeface="Cambria Math"/>
                              </a:rPr>
                              <m:t>𝑅𝑒𝑓</m:t>
                            </m:r>
                            <m:r>
                              <a:rPr lang="fr-FR" sz="1000" b="0" i="1">
                                <a:latin typeface="Cambria Math"/>
                              </a:rPr>
                              <m:t>,</m:t>
                            </m:r>
                            <m:r>
                              <a:rPr lang="fr-FR" sz="1000" b="0" i="1">
                                <a:latin typeface="Cambria Math"/>
                              </a:rPr>
                              <m:t>𝑔</m:t>
                            </m:r>
                          </m:sub>
                          <m:sup>
                            <m:r>
                              <a:rPr lang="fr-FR" sz="1000" b="0" i="1">
                                <a:latin typeface="Cambria Math"/>
                              </a:rPr>
                              <m:t>𝑟𝑒𝑎𝑙</m:t>
                            </m:r>
                            <m:r>
                              <a:rPr lang="fr-FR" sz="1000" b="0" i="1">
                                <a:latin typeface="Cambria Math"/>
                              </a:rPr>
                              <m:t>, </m:t>
                            </m:r>
                            <m:r>
                              <a:rPr lang="fr-FR" sz="1000" b="0" i="1">
                                <a:latin typeface="Cambria Math"/>
                              </a:rPr>
                              <m:t>𝑡</m:t>
                            </m:r>
                          </m:sup>
                        </m:sSubSup>
                        <m:r>
                          <a:rPr lang="fr-FR" sz="1000" b="0" i="1">
                            <a:latin typeface="Cambria Math"/>
                          </a:rPr>
                          <m:t>= </m:t>
                        </m:r>
                        <m:sSub>
                          <m:sSubPr>
                            <m:ctrlPr>
                              <a:rPr lang="fr-FR" sz="1000" b="0" i="1">
                                <a:latin typeface="Cambria Math" panose="02040503050406030204" pitchFamily="18" charset="0"/>
                              </a:rPr>
                            </m:ctrlPr>
                          </m:sSubPr>
                          <m:e>
                            <m:r>
                              <a:rPr lang="fr-FR" sz="1000" b="0" i="1">
                                <a:latin typeface="Cambria Math"/>
                              </a:rPr>
                              <m:t>𝑒</m:t>
                            </m:r>
                          </m:e>
                          <m:sub>
                            <m:r>
                              <a:rPr lang="fr-FR" sz="1000" b="0" i="1">
                                <a:latin typeface="Cambria Math"/>
                              </a:rPr>
                              <m:t>𝑅𝑒𝑓</m:t>
                            </m:r>
                            <m:r>
                              <a:rPr lang="fr-FR" sz="1000" b="0" i="1">
                                <a:latin typeface="Cambria Math"/>
                              </a:rPr>
                              <m:t>,</m:t>
                            </m:r>
                            <m:r>
                              <a:rPr lang="fr-FR" sz="1000" b="0" i="1">
                                <a:latin typeface="Cambria Math"/>
                              </a:rPr>
                              <m:t>𝑔</m:t>
                            </m:r>
                          </m:sub>
                        </m:sSub>
                        <m:sSubSup>
                          <m:sSubSupPr>
                            <m:ctrlPr>
                              <a:rPr lang="fr-FR"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𝑄</m:t>
                            </m:r>
                          </m:e>
                          <m:sub>
                            <m:r>
                              <a:rPr lang="fr-FR" sz="1100" b="0" i="1">
                                <a:solidFill>
                                  <a:schemeClr val="tx1"/>
                                </a:solidFill>
                                <a:latin typeface="Cambria Math"/>
                                <a:ea typeface="+mn-ea"/>
                                <a:cs typeface="+mn-cs"/>
                              </a:rPr>
                              <m:t>𝑔</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fr-FR" sz="1000"/>
            </a:p>
          </xdr:txBody>
        </xdr:sp>
      </mc:Choice>
      <mc:Fallback xmlns="">
        <xdr:sp macro="" textlink="">
          <xdr:nvSpPr>
            <xdr:cNvPr id="35" name="TextBox 15">
              <a:extLst>
                <a:ext uri="{FF2B5EF4-FFF2-40B4-BE49-F238E27FC236}">
                  <a16:creationId xmlns:a16="http://schemas.microsoft.com/office/drawing/2014/main" id="{00000000-0008-0000-0E00-000023000000}"/>
                </a:ext>
              </a:extLst>
            </xdr:cNvPr>
            <xdr:cNvSpPr txBox="1"/>
          </xdr:nvSpPr>
          <xdr:spPr bwMode="auto">
            <a:xfrm>
              <a:off x="3533775" y="19535775"/>
              <a:ext cx="1580029" cy="2048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fr-FR" sz="1000" b="0" i="0">
                  <a:latin typeface="Cambria Math"/>
                </a:rPr>
                <a:t>𝐸</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000" b="0" i="0">
                  <a:latin typeface="Cambria Math"/>
                </a:rPr>
                <a:t>𝑟𝑒𝑎𝑙, 𝑡</a:t>
              </a:r>
              <a:r>
                <a:rPr lang="fr-FR" sz="1000" b="0" i="0">
                  <a:latin typeface="Cambria Math" panose="02040503050406030204" pitchFamily="18" charset="0"/>
                </a:rPr>
                <a:t>)</a:t>
              </a:r>
              <a:r>
                <a:rPr lang="fr-FR" sz="1000" b="0" i="0">
                  <a:latin typeface="Cambria Math"/>
                </a:rPr>
                <a:t>= 𝑒</a:t>
              </a:r>
              <a:r>
                <a:rPr lang="fr-FR" sz="1000" b="0" i="0">
                  <a:latin typeface="Cambria Math" panose="02040503050406030204" pitchFamily="18" charset="0"/>
                </a:rPr>
                <a:t>_(</a:t>
              </a:r>
              <a:r>
                <a:rPr lang="fr-FR" sz="1000" b="0" i="0">
                  <a:latin typeface="Cambria Math"/>
                </a:rPr>
                <a:t>𝑅𝑒𝑓,𝑔</a:t>
              </a:r>
              <a:r>
                <a:rPr lang="fr-FR" sz="1000" b="0" i="0">
                  <a:latin typeface="Cambria Math" panose="02040503050406030204" pitchFamily="18" charset="0"/>
                </a:rPr>
                <a:t>)</a:t>
              </a:r>
              <a:r>
                <a:rPr lang="fr-FR" sz="1100" b="0" i="0">
                  <a:solidFill>
                    <a:schemeClr val="tx1"/>
                  </a:solidFill>
                  <a:latin typeface="Cambria Math" panose="02040503050406030204" pitchFamily="18" charset="0"/>
                  <a:ea typeface="+mn-ea"/>
                  <a:cs typeface="+mn-cs"/>
                </a:rPr>
                <a:t> </a:t>
              </a:r>
              <a:r>
                <a:rPr lang="fr-FR" sz="1100" b="0" i="0">
                  <a:solidFill>
                    <a:schemeClr val="tx1"/>
                  </a:solidFill>
                  <a:latin typeface="Cambria Math"/>
                  <a:ea typeface="+mn-ea"/>
                  <a:cs typeface="+mn-cs"/>
                </a:rPr>
                <a:t>𝑄</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𝑔</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𝑟𝑒𝑎𝑙,𝑡</a:t>
              </a:r>
              <a:r>
                <a:rPr lang="fr-FR" sz="1100" b="0" i="0">
                  <a:solidFill>
                    <a:schemeClr val="tx1"/>
                  </a:solidFill>
                  <a:latin typeface="Cambria Math" panose="02040503050406030204" pitchFamily="18" charset="0"/>
                  <a:ea typeface="+mn-ea"/>
                  <a:cs typeface="+mn-cs"/>
                </a:rPr>
                <a:t>)</a:t>
              </a:r>
              <a:endParaRPr lang="fr-FR" sz="1000"/>
            </a:p>
          </xdr:txBody>
        </xdr:sp>
      </mc:Fallback>
    </mc:AlternateContent>
    <xdr:clientData/>
  </xdr:oneCellAnchor>
</xdr:wsDr>
</file>

<file path=xl/drawings/drawing12.xml><?xml version="1.0" encoding="utf-8"?>
<xdr:wsDr xmlns:xdr="http://schemas.openxmlformats.org/drawingml/2006/spreadsheetDrawing" xmlns:a="http://schemas.openxmlformats.org/drawingml/2006/main">
  <xdr:oneCellAnchor>
    <xdr:from>
      <xdr:col>2</xdr:col>
      <xdr:colOff>2345894</xdr:colOff>
      <xdr:row>73</xdr:row>
      <xdr:rowOff>45646</xdr:rowOff>
    </xdr:from>
    <xdr:ext cx="1061809" cy="231923"/>
    <mc:AlternateContent xmlns:mc="http://schemas.openxmlformats.org/markup-compatibility/2006" xmlns:a14="http://schemas.microsoft.com/office/drawing/2010/main">
      <mc:Choice Requires="a14">
        <xdr:sp macro="" textlink="">
          <xdr:nvSpPr>
            <xdr:cNvPr id="107" name="Textfeld 18">
              <a:extLst>
                <a:ext uri="{FF2B5EF4-FFF2-40B4-BE49-F238E27FC236}">
                  <a16:creationId xmlns:a16="http://schemas.microsoft.com/office/drawing/2014/main" id="{00000000-0008-0000-0F00-00006B000000}"/>
                </a:ext>
              </a:extLst>
            </xdr:cNvPr>
            <xdr:cNvSpPr txBox="1"/>
          </xdr:nvSpPr>
          <xdr:spPr bwMode="auto">
            <a:xfrm>
              <a:off x="5736794" y="2573457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7" name="Textfeld 18">
              <a:extLst>
                <a:ext uri="{FF2B5EF4-FFF2-40B4-BE49-F238E27FC236}">
                  <a16:creationId xmlns:a16="http://schemas.microsoft.com/office/drawing/2014/main" id="{00000000-0008-0000-0F00-00006B000000}"/>
                </a:ext>
              </a:extLst>
            </xdr:cNvPr>
            <xdr:cNvSpPr txBox="1"/>
          </xdr:nvSpPr>
          <xdr:spPr bwMode="auto">
            <a:xfrm>
              <a:off x="5736794" y="2573457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74</xdr:row>
      <xdr:rowOff>87482</xdr:rowOff>
    </xdr:from>
    <xdr:ext cx="1061809" cy="231923"/>
    <mc:AlternateContent xmlns:mc="http://schemas.openxmlformats.org/markup-compatibility/2006" xmlns:a14="http://schemas.microsoft.com/office/drawing/2010/main">
      <mc:Choice Requires="a14">
        <xdr:sp macro="" textlink="">
          <xdr:nvSpPr>
            <xdr:cNvPr id="108" name="Textfeld 18">
              <a:extLst>
                <a:ext uri="{FF2B5EF4-FFF2-40B4-BE49-F238E27FC236}">
                  <a16:creationId xmlns:a16="http://schemas.microsoft.com/office/drawing/2014/main" id="{00000000-0008-0000-0F00-00006C000000}"/>
                </a:ext>
              </a:extLst>
            </xdr:cNvPr>
            <xdr:cNvSpPr txBox="1"/>
          </xdr:nvSpPr>
          <xdr:spPr bwMode="auto">
            <a:xfrm>
              <a:off x="5736794" y="2615740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8" name="Textfeld 18">
              <a:extLst>
                <a:ext uri="{FF2B5EF4-FFF2-40B4-BE49-F238E27FC236}">
                  <a16:creationId xmlns:a16="http://schemas.microsoft.com/office/drawing/2014/main" id="{00000000-0008-0000-0F00-00006C000000}"/>
                </a:ext>
              </a:extLst>
            </xdr:cNvPr>
            <xdr:cNvSpPr txBox="1"/>
          </xdr:nvSpPr>
          <xdr:spPr bwMode="auto">
            <a:xfrm>
              <a:off x="5736794" y="26157407"/>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75</xdr:row>
      <xdr:rowOff>25476</xdr:rowOff>
    </xdr:from>
    <xdr:ext cx="1061809" cy="231923"/>
    <mc:AlternateContent xmlns:mc="http://schemas.openxmlformats.org/markup-compatibility/2006" xmlns:a14="http://schemas.microsoft.com/office/drawing/2010/main">
      <mc:Choice Requires="a14">
        <xdr:sp macro="" textlink="">
          <xdr:nvSpPr>
            <xdr:cNvPr id="109" name="Textfeld 18">
              <a:extLst>
                <a:ext uri="{FF2B5EF4-FFF2-40B4-BE49-F238E27FC236}">
                  <a16:creationId xmlns:a16="http://schemas.microsoft.com/office/drawing/2014/main" id="{00000000-0008-0000-0F00-00006D000000}"/>
                </a:ext>
              </a:extLst>
            </xdr:cNvPr>
            <xdr:cNvSpPr txBox="1"/>
          </xdr:nvSpPr>
          <xdr:spPr bwMode="auto">
            <a:xfrm>
              <a:off x="5736794" y="2647640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9" name="Textfeld 18">
              <a:extLst>
                <a:ext uri="{FF2B5EF4-FFF2-40B4-BE49-F238E27FC236}">
                  <a16:creationId xmlns:a16="http://schemas.microsoft.com/office/drawing/2014/main" id="{00000000-0008-0000-0F00-00006D000000}"/>
                </a:ext>
              </a:extLst>
            </xdr:cNvPr>
            <xdr:cNvSpPr txBox="1"/>
          </xdr:nvSpPr>
          <xdr:spPr bwMode="auto">
            <a:xfrm>
              <a:off x="5736794" y="2647640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76</xdr:row>
      <xdr:rowOff>16138</xdr:rowOff>
    </xdr:from>
    <xdr:ext cx="1061809" cy="231923"/>
    <mc:AlternateContent xmlns:mc="http://schemas.openxmlformats.org/markup-compatibility/2006" xmlns:a14="http://schemas.microsoft.com/office/drawing/2010/main">
      <mc:Choice Requires="a14">
        <xdr:sp macro="" textlink="">
          <xdr:nvSpPr>
            <xdr:cNvPr id="110" name="Textfeld 18">
              <a:extLst>
                <a:ext uri="{FF2B5EF4-FFF2-40B4-BE49-F238E27FC236}">
                  <a16:creationId xmlns:a16="http://schemas.microsoft.com/office/drawing/2014/main" id="{00000000-0008-0000-0F00-00006E000000}"/>
                </a:ext>
              </a:extLst>
            </xdr:cNvPr>
            <xdr:cNvSpPr txBox="1"/>
          </xdr:nvSpPr>
          <xdr:spPr bwMode="auto">
            <a:xfrm>
              <a:off x="5736794" y="26848063"/>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10" name="Textfeld 18">
              <a:extLst>
                <a:ext uri="{FF2B5EF4-FFF2-40B4-BE49-F238E27FC236}">
                  <a16:creationId xmlns:a16="http://schemas.microsoft.com/office/drawing/2014/main" id="{00000000-0008-0000-0F00-00006E000000}"/>
                </a:ext>
              </a:extLst>
            </xdr:cNvPr>
            <xdr:cNvSpPr txBox="1"/>
          </xdr:nvSpPr>
          <xdr:spPr bwMode="auto">
            <a:xfrm>
              <a:off x="5736794" y="26848063"/>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77</xdr:row>
      <xdr:rowOff>27717</xdr:rowOff>
    </xdr:from>
    <xdr:ext cx="1061809" cy="231923"/>
    <mc:AlternateContent xmlns:mc="http://schemas.openxmlformats.org/markup-compatibility/2006" xmlns:a14="http://schemas.microsoft.com/office/drawing/2010/main">
      <mc:Choice Requires="a14">
        <xdr:sp macro="" textlink="">
          <xdr:nvSpPr>
            <xdr:cNvPr id="111" name="Textfeld 18">
              <a:extLst>
                <a:ext uri="{FF2B5EF4-FFF2-40B4-BE49-F238E27FC236}">
                  <a16:creationId xmlns:a16="http://schemas.microsoft.com/office/drawing/2014/main" id="{00000000-0008-0000-0F00-00006F000000}"/>
                </a:ext>
              </a:extLst>
            </xdr:cNvPr>
            <xdr:cNvSpPr txBox="1"/>
          </xdr:nvSpPr>
          <xdr:spPr bwMode="auto">
            <a:xfrm>
              <a:off x="5736794" y="2724064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11" name="Textfeld 18">
              <a:extLst>
                <a:ext uri="{FF2B5EF4-FFF2-40B4-BE49-F238E27FC236}">
                  <a16:creationId xmlns:a16="http://schemas.microsoft.com/office/drawing/2014/main" id="{00000000-0008-0000-0F00-00006F000000}"/>
                </a:ext>
              </a:extLst>
            </xdr:cNvPr>
            <xdr:cNvSpPr txBox="1"/>
          </xdr:nvSpPr>
          <xdr:spPr bwMode="auto">
            <a:xfrm>
              <a:off x="5736794" y="2724064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78</xdr:row>
      <xdr:rowOff>45647</xdr:rowOff>
    </xdr:from>
    <xdr:ext cx="1061809" cy="231923"/>
    <mc:AlternateContent xmlns:mc="http://schemas.openxmlformats.org/markup-compatibility/2006" xmlns:a14="http://schemas.microsoft.com/office/drawing/2010/main">
      <mc:Choice Requires="a14">
        <xdr:sp macro="" textlink="">
          <xdr:nvSpPr>
            <xdr:cNvPr id="112" name="Textfeld 18">
              <a:extLst>
                <a:ext uri="{FF2B5EF4-FFF2-40B4-BE49-F238E27FC236}">
                  <a16:creationId xmlns:a16="http://schemas.microsoft.com/office/drawing/2014/main" id="{00000000-0008-0000-0F00-000070000000}"/>
                </a:ext>
              </a:extLst>
            </xdr:cNvPr>
            <xdr:cNvSpPr txBox="1"/>
          </xdr:nvSpPr>
          <xdr:spPr bwMode="auto">
            <a:xfrm>
              <a:off x="5736794" y="2763957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𝑑𝑦𝑛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12" name="Textfeld 18">
              <a:extLst>
                <a:ext uri="{FF2B5EF4-FFF2-40B4-BE49-F238E27FC236}">
                  <a16:creationId xmlns:a16="http://schemas.microsoft.com/office/drawing/2014/main" id="{00000000-0008-0000-0F00-000070000000}"/>
                </a:ext>
              </a:extLst>
            </xdr:cNvPr>
            <xdr:cNvSpPr txBox="1"/>
          </xdr:nvSpPr>
          <xdr:spPr bwMode="auto">
            <a:xfrm>
              <a:off x="5736794" y="2763957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𝑅𝑒𝑓,𝑑𝑦𝑛,𝑡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2680059</xdr:colOff>
      <xdr:row>106</xdr:row>
      <xdr:rowOff>295658</xdr:rowOff>
    </xdr:from>
    <xdr:ext cx="723505" cy="280500"/>
    <mc:AlternateContent xmlns:mc="http://schemas.openxmlformats.org/markup-compatibility/2006" xmlns:a14="http://schemas.microsoft.com/office/drawing/2010/main">
      <mc:Choice Requires="a14">
        <xdr:sp macro="" textlink="">
          <xdr:nvSpPr>
            <xdr:cNvPr id="177" name="Textfeld 42">
              <a:extLst>
                <a:ext uri="{FF2B5EF4-FFF2-40B4-BE49-F238E27FC236}">
                  <a16:creationId xmlns:a16="http://schemas.microsoft.com/office/drawing/2014/main" id="{00000000-0008-0000-0F00-0000B1000000}"/>
                </a:ext>
              </a:extLst>
            </xdr:cNvPr>
            <xdr:cNvSpPr txBox="1"/>
          </xdr:nvSpPr>
          <xdr:spPr bwMode="auto">
            <a:xfrm>
              <a:off x="6070959" y="39148133"/>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CO</m:t>
                            </m:r>
                            <m:r>
                              <a:rPr lang="de-DE" sz="1100" i="0">
                                <a:latin typeface="Cambria Math"/>
                              </a:rPr>
                              <m:t>2</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7" name="Textfeld 42">
              <a:extLst>
                <a:ext uri="{FF2B5EF4-FFF2-40B4-BE49-F238E27FC236}">
                  <a16:creationId xmlns:a16="http://schemas.microsoft.com/office/drawing/2014/main" id="{00000000-0008-0000-0F00-0000B1000000}"/>
                </a:ext>
              </a:extLst>
            </xdr:cNvPr>
            <xdr:cNvSpPr txBox="1"/>
          </xdr:nvSpPr>
          <xdr:spPr bwMode="auto">
            <a:xfrm>
              <a:off x="6070959" y="39148133"/>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CO</a:t>
              </a:r>
              <a:r>
                <a:rPr lang="de-DE" sz="1100" i="0">
                  <a:latin typeface="Cambria Math"/>
                </a:rPr>
                <a:t>2</a:t>
              </a:r>
              <a:r>
                <a:rPr lang="de-DE" sz="110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twoCellAnchor>
    <xdr:from>
      <xdr:col>4</xdr:col>
      <xdr:colOff>93456</xdr:colOff>
      <xdr:row>3</xdr:row>
      <xdr:rowOff>265467</xdr:rowOff>
    </xdr:from>
    <xdr:to>
      <xdr:col>5</xdr:col>
      <xdr:colOff>685800</xdr:colOff>
      <xdr:row>4</xdr:row>
      <xdr:rowOff>581117</xdr:rowOff>
    </xdr:to>
    <xdr:sp macro="" textlink="">
      <xdr:nvSpPr>
        <xdr:cNvPr id="46" name="Rechteck: abgerundete Ecken 45">
          <a:extLst>
            <a:ext uri="{FF2B5EF4-FFF2-40B4-BE49-F238E27FC236}">
              <a16:creationId xmlns:a16="http://schemas.microsoft.com/office/drawing/2014/main" id="{00000000-0008-0000-0F00-00002E000000}"/>
            </a:ext>
          </a:extLst>
        </xdr:cNvPr>
        <xdr:cNvSpPr/>
      </xdr:nvSpPr>
      <xdr:spPr bwMode="auto">
        <a:xfrm>
          <a:off x="9713706" y="1008417"/>
          <a:ext cx="1706769" cy="582350"/>
        </a:xfrm>
        <a:prstGeom prst="roundRect">
          <a:avLst>
            <a:gd name="adj" fmla="val 16007"/>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latin typeface="+mj-lt"/>
            </a:rPr>
            <a:t>Übernommene Angaben Zuwendungsempfänger</a:t>
          </a:r>
          <a:endParaRPr/>
        </a:p>
      </xdr:txBody>
    </xdr:sp>
    <xdr:clientData/>
  </xdr:twoCellAnchor>
  <xdr:twoCellAnchor>
    <xdr:from>
      <xdr:col>5</xdr:col>
      <xdr:colOff>825500</xdr:colOff>
      <xdr:row>3</xdr:row>
      <xdr:rowOff>265467</xdr:rowOff>
    </xdr:from>
    <xdr:to>
      <xdr:col>7</xdr:col>
      <xdr:colOff>285750</xdr:colOff>
      <xdr:row>4</xdr:row>
      <xdr:rowOff>581117</xdr:rowOff>
    </xdr:to>
    <xdr:sp macro="" textlink="">
      <xdr:nvSpPr>
        <xdr:cNvPr id="47" name="Rechteck: abgerundete Ecken 46">
          <a:extLst>
            <a:ext uri="{FF2B5EF4-FFF2-40B4-BE49-F238E27FC236}">
              <a16:creationId xmlns:a16="http://schemas.microsoft.com/office/drawing/2014/main" id="{00000000-0008-0000-0F00-00002F000000}"/>
            </a:ext>
          </a:extLst>
        </xdr:cNvPr>
        <xdr:cNvSpPr/>
      </xdr:nvSpPr>
      <xdr:spPr bwMode="auto">
        <a:xfrm>
          <a:off x="11560175" y="1008417"/>
          <a:ext cx="1689100" cy="582350"/>
        </a:xfrm>
        <a:prstGeom prst="roundRect">
          <a:avLst>
            <a:gd name="adj" fmla="val 14536"/>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ysClr val="windowText" lastClr="000000"/>
              </a:solidFill>
              <a:latin typeface="+mn-lt"/>
              <a:ea typeface="+mn-ea"/>
              <a:cs typeface="+mn-cs"/>
            </a:rPr>
            <a:t>Angaben Bewilligungsbehörde</a:t>
          </a:r>
          <a:endParaRPr lang="de-DE">
            <a:solidFill>
              <a:sysClr val="windowText" lastClr="000000"/>
            </a:solidFill>
          </a:endParaRPr>
        </a:p>
      </xdr:txBody>
    </xdr:sp>
    <xdr:clientData/>
  </xdr:twoCellAnchor>
  <xdr:oneCellAnchor>
    <xdr:from>
      <xdr:col>2</xdr:col>
      <xdr:colOff>1366112</xdr:colOff>
      <xdr:row>17</xdr:row>
      <xdr:rowOff>0</xdr:rowOff>
    </xdr:from>
    <xdr:ext cx="1061809" cy="187872"/>
    <xdr:sp macro="" textlink="">
      <xdr:nvSpPr>
        <xdr:cNvPr id="168" name="Textfeld 53">
          <a:extLst>
            <a:ext uri="{FF2B5EF4-FFF2-40B4-BE49-F238E27FC236}">
              <a16:creationId xmlns:a16="http://schemas.microsoft.com/office/drawing/2014/main" id="{00000000-0008-0000-0F00-0000A8000000}"/>
            </a:ext>
          </a:extLst>
        </xdr:cNvPr>
        <xdr:cNvSpPr txBox="1"/>
      </xdr:nvSpPr>
      <xdr:spPr bwMode="auto">
        <a:xfrm>
          <a:off x="4866550" y="5651967"/>
          <a:ext cx="1061809" cy="1878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endParaRPr lang="de-DE" sz="1200"/>
        </a:p>
      </xdr:txBody>
    </xdr:sp>
    <xdr:clientData/>
  </xdr:oneCellAnchor>
  <xdr:oneCellAnchor>
    <xdr:from>
      <xdr:col>2</xdr:col>
      <xdr:colOff>2345894</xdr:colOff>
      <xdr:row>38</xdr:row>
      <xdr:rowOff>93233</xdr:rowOff>
    </xdr:from>
    <xdr:ext cx="1061809" cy="216791"/>
    <mc:AlternateContent xmlns:mc="http://schemas.openxmlformats.org/markup-compatibility/2006" xmlns:a14="http://schemas.microsoft.com/office/drawing/2010/main">
      <mc:Choice Requires="a14">
        <xdr:sp macro="" textlink="">
          <xdr:nvSpPr>
            <xdr:cNvPr id="113" name="Textfeld 55">
              <a:extLst>
                <a:ext uri="{FF2B5EF4-FFF2-40B4-BE49-F238E27FC236}">
                  <a16:creationId xmlns:a16="http://schemas.microsoft.com/office/drawing/2014/main" id="{00000000-0008-0000-0F00-000071000000}"/>
                </a:ext>
              </a:extLst>
            </xdr:cNvPr>
            <xdr:cNvSpPr txBox="1"/>
          </xdr:nvSpPr>
          <xdr:spPr bwMode="auto">
            <a:xfrm>
              <a:off x="5736794" y="12590034"/>
              <a:ext cx="1061809" cy="21679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13" name="Textfeld 55">
              <a:extLst>
                <a:ext uri="{FF2B5EF4-FFF2-40B4-BE49-F238E27FC236}">
                  <a16:creationId xmlns:a16="http://schemas.microsoft.com/office/drawing/2014/main" id="{00000000-0008-0000-0F00-000071000000}"/>
                </a:ext>
              </a:extLst>
            </xdr:cNvPr>
            <xdr:cNvSpPr txBox="1"/>
          </xdr:nvSpPr>
          <xdr:spPr bwMode="auto">
            <a:xfrm>
              <a:off x="5736794" y="12590034"/>
              <a:ext cx="1061809" cy="21679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200"/>
            </a:p>
          </xdr:txBody>
        </xdr:sp>
      </mc:Fallback>
    </mc:AlternateContent>
    <xdr:clientData/>
  </xdr:oneCellAnchor>
  <xdr:oneCellAnchor>
    <xdr:from>
      <xdr:col>2</xdr:col>
      <xdr:colOff>2345894</xdr:colOff>
      <xdr:row>33</xdr:row>
      <xdr:rowOff>55805</xdr:rowOff>
    </xdr:from>
    <xdr:ext cx="1061809" cy="231923"/>
    <mc:AlternateContent xmlns:mc="http://schemas.openxmlformats.org/markup-compatibility/2006" xmlns:a14="http://schemas.microsoft.com/office/drawing/2010/main">
      <mc:Choice Requires="a14">
        <xdr:sp macro="" textlink="">
          <xdr:nvSpPr>
            <xdr:cNvPr id="50" name="Textfeld 56">
              <a:extLst>
                <a:ext uri="{FF2B5EF4-FFF2-40B4-BE49-F238E27FC236}">
                  <a16:creationId xmlns:a16="http://schemas.microsoft.com/office/drawing/2014/main" id="{00000000-0008-0000-0F00-000032000000}"/>
                </a:ext>
              </a:extLst>
            </xdr:cNvPr>
            <xdr:cNvSpPr txBox="1"/>
          </xdr:nvSpPr>
          <xdr:spPr bwMode="auto">
            <a:xfrm>
              <a:off x="5736794" y="1064760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fr-FR" sz="1200" b="0" i="1">
                                <a:latin typeface="Cambria Math"/>
                              </a:rPr>
                              <m:t>,</m:t>
                            </m:r>
                            <m:r>
                              <a:rPr lang="fr-FR"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0" name="Textfeld 56">
              <a:extLst>
                <a:ext uri="{FF2B5EF4-FFF2-40B4-BE49-F238E27FC236}">
                  <a16:creationId xmlns:a16="http://schemas.microsoft.com/office/drawing/2014/main" id="{00000000-0008-0000-0F00-000032000000}"/>
                </a:ext>
              </a:extLst>
            </xdr:cNvPr>
            <xdr:cNvSpPr txBox="1"/>
          </xdr:nvSpPr>
          <xdr:spPr bwMode="auto">
            <a:xfrm>
              <a:off x="5736794" y="10647606"/>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2342084</xdr:colOff>
      <xdr:row>34</xdr:row>
      <xdr:rowOff>64061</xdr:rowOff>
    </xdr:from>
    <xdr:ext cx="1061809" cy="231923"/>
    <mc:AlternateContent xmlns:mc="http://schemas.openxmlformats.org/markup-compatibility/2006" xmlns:a14="http://schemas.microsoft.com/office/drawing/2010/main">
      <mc:Choice Requires="a14">
        <xdr:sp macro="" textlink="">
          <xdr:nvSpPr>
            <xdr:cNvPr id="51" name="Textfeld 57">
              <a:extLst>
                <a:ext uri="{FF2B5EF4-FFF2-40B4-BE49-F238E27FC236}">
                  <a16:creationId xmlns:a16="http://schemas.microsoft.com/office/drawing/2014/main" id="{00000000-0008-0000-0F00-000033000000}"/>
                </a:ext>
              </a:extLst>
            </xdr:cNvPr>
            <xdr:cNvSpPr txBox="1"/>
          </xdr:nvSpPr>
          <xdr:spPr bwMode="auto">
            <a:xfrm>
              <a:off x="5732984" y="1103686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fr-FR" sz="1200" b="0" i="1">
                                <a:latin typeface="Cambria Math"/>
                              </a:rPr>
                              <m:t>,</m:t>
                            </m:r>
                            <m:r>
                              <a:rPr lang="fr-FR"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1" name="Textfeld 57">
              <a:extLst>
                <a:ext uri="{FF2B5EF4-FFF2-40B4-BE49-F238E27FC236}">
                  <a16:creationId xmlns:a16="http://schemas.microsoft.com/office/drawing/2014/main" id="{00000000-0008-0000-0F00-000033000000}"/>
                </a:ext>
              </a:extLst>
            </xdr:cNvPr>
            <xdr:cNvSpPr txBox="1"/>
          </xdr:nvSpPr>
          <xdr:spPr bwMode="auto">
            <a:xfrm>
              <a:off x="5732984" y="11036861"/>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35</xdr:row>
      <xdr:rowOff>88378</xdr:rowOff>
    </xdr:from>
    <xdr:ext cx="1061809" cy="231923"/>
    <mc:AlternateContent xmlns:mc="http://schemas.openxmlformats.org/markup-compatibility/2006" xmlns:a14="http://schemas.microsoft.com/office/drawing/2010/main">
      <mc:Choice Requires="a14">
        <xdr:sp macro="" textlink="">
          <xdr:nvSpPr>
            <xdr:cNvPr id="52" name="Textfeld 58">
              <a:extLst>
                <a:ext uri="{FF2B5EF4-FFF2-40B4-BE49-F238E27FC236}">
                  <a16:creationId xmlns:a16="http://schemas.microsoft.com/office/drawing/2014/main" id="{00000000-0008-0000-0F00-000034000000}"/>
                </a:ext>
              </a:extLst>
            </xdr:cNvPr>
            <xdr:cNvSpPr txBox="1"/>
          </xdr:nvSpPr>
          <xdr:spPr bwMode="auto">
            <a:xfrm>
              <a:off x="5736794" y="1144217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fr-FR" sz="1200" b="0" i="1">
                                <a:latin typeface="Cambria Math"/>
                              </a:rPr>
                              <m:t>,</m:t>
                            </m:r>
                            <m:r>
                              <a:rPr lang="fr-FR"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2" name="Textfeld 58">
              <a:extLst>
                <a:ext uri="{FF2B5EF4-FFF2-40B4-BE49-F238E27FC236}">
                  <a16:creationId xmlns:a16="http://schemas.microsoft.com/office/drawing/2014/main" id="{00000000-0008-0000-0F00-000034000000}"/>
                </a:ext>
              </a:extLst>
            </xdr:cNvPr>
            <xdr:cNvSpPr txBox="1"/>
          </xdr:nvSpPr>
          <xdr:spPr bwMode="auto">
            <a:xfrm>
              <a:off x="5736794" y="1144217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36</xdr:row>
      <xdr:rowOff>69552</xdr:rowOff>
    </xdr:from>
    <xdr:ext cx="1061809" cy="231923"/>
    <mc:AlternateContent xmlns:mc="http://schemas.openxmlformats.org/markup-compatibility/2006" xmlns:a14="http://schemas.microsoft.com/office/drawing/2010/main">
      <mc:Choice Requires="a14">
        <xdr:sp macro="" textlink="">
          <xdr:nvSpPr>
            <xdr:cNvPr id="53" name="Textfeld 59">
              <a:extLst>
                <a:ext uri="{FF2B5EF4-FFF2-40B4-BE49-F238E27FC236}">
                  <a16:creationId xmlns:a16="http://schemas.microsoft.com/office/drawing/2014/main" id="{00000000-0008-0000-0F00-000035000000}"/>
                </a:ext>
              </a:extLst>
            </xdr:cNvPr>
            <xdr:cNvSpPr txBox="1"/>
          </xdr:nvSpPr>
          <xdr:spPr bwMode="auto">
            <a:xfrm>
              <a:off x="5736794" y="1180435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fr-FR" sz="1200" b="0" i="1">
                                <a:latin typeface="Cambria Math"/>
                              </a:rPr>
                              <m:t>,</m:t>
                            </m:r>
                            <m:r>
                              <a:rPr lang="fr-FR"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3" name="Textfeld 59">
              <a:extLst>
                <a:ext uri="{FF2B5EF4-FFF2-40B4-BE49-F238E27FC236}">
                  <a16:creationId xmlns:a16="http://schemas.microsoft.com/office/drawing/2014/main" id="{00000000-0008-0000-0F00-000035000000}"/>
                </a:ext>
              </a:extLst>
            </xdr:cNvPr>
            <xdr:cNvSpPr txBox="1"/>
          </xdr:nvSpPr>
          <xdr:spPr bwMode="auto">
            <a:xfrm>
              <a:off x="5736794" y="1180435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2364069</xdr:colOff>
      <xdr:row>11</xdr:row>
      <xdr:rowOff>73025</xdr:rowOff>
    </xdr:from>
    <xdr:ext cx="1061809" cy="201850"/>
    <mc:AlternateContent xmlns:mc="http://schemas.openxmlformats.org/markup-compatibility/2006" xmlns:a14="http://schemas.microsoft.com/office/drawing/2010/main">
      <mc:Choice Requires="a14">
        <xdr:sp macro="" textlink="">
          <xdr:nvSpPr>
            <xdr:cNvPr id="5" name="Textfeld 66">
              <a:extLst>
                <a:ext uri="{FF2B5EF4-FFF2-40B4-BE49-F238E27FC236}">
                  <a16:creationId xmlns:a16="http://schemas.microsoft.com/office/drawing/2014/main" id="{00000000-0008-0000-0F00-000005000000}"/>
                </a:ext>
              </a:extLst>
            </xdr:cNvPr>
            <xdr:cNvSpPr txBox="1"/>
          </xdr:nvSpPr>
          <xdr:spPr bwMode="auto">
            <a:xfrm>
              <a:off x="5754969" y="3797300"/>
              <a:ext cx="1061809" cy="2018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𝑝</m:t>
                            </m:r>
                          </m:e>
                          <m:sub>
                            <m:r>
                              <a:rPr lang="de-DE" sz="1200" b="0" i="1">
                                <a:latin typeface="Cambria Math"/>
                              </a:rPr>
                              <m:t>𝐾𝑆𝑉</m:t>
                            </m:r>
                          </m:sub>
                          <m:sup>
                            <m:r>
                              <a:rPr lang="de-DE" sz="1200" b="0" i="1">
                                <a:latin typeface="Cambria Math"/>
                              </a:rPr>
                              <m:t>𝐵𝑎𝑠𝑖𝑠</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 name="Textfeld 66">
              <a:extLst>
                <a:ext uri="{FF2B5EF4-FFF2-40B4-BE49-F238E27FC236}">
                  <a16:creationId xmlns:a16="http://schemas.microsoft.com/office/drawing/2014/main" id="{00000000-0008-0000-0F00-000005000000}"/>
                </a:ext>
              </a:extLst>
            </xdr:cNvPr>
            <xdr:cNvSpPr txBox="1"/>
          </xdr:nvSpPr>
          <xdr:spPr bwMode="auto">
            <a:xfrm>
              <a:off x="5754969" y="3797300"/>
              <a:ext cx="1061809" cy="2018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𝑝</a:t>
              </a:r>
              <a:r>
                <a:rPr lang="de-DE" sz="1200" b="0" i="0">
                  <a:latin typeface="Cambria Math" panose="02040503050406030204" pitchFamily="18" charset="0"/>
                </a:rPr>
                <a:t>_</a:t>
              </a:r>
              <a:r>
                <a:rPr lang="de-DE" sz="1200" b="0" i="0">
                  <a:latin typeface="Cambria Math"/>
                </a:rPr>
                <a:t>𝐾𝑆𝑉</a:t>
              </a:r>
              <a:r>
                <a:rPr lang="de-DE" sz="1200" b="0" i="0">
                  <a:latin typeface="Cambria Math" panose="02040503050406030204" pitchFamily="18" charset="0"/>
                </a:rPr>
                <a:t>^</a:t>
              </a:r>
              <a:r>
                <a:rPr lang="de-DE" sz="1200" b="0" i="0">
                  <a:latin typeface="Cambria Math"/>
                </a:rPr>
                <a:t>𝐵𝑎𝑠𝑖𝑠</a:t>
              </a:r>
              <a:endParaRPr lang="de-DE" sz="1200"/>
            </a:p>
          </xdr:txBody>
        </xdr:sp>
      </mc:Fallback>
    </mc:AlternateContent>
    <xdr:clientData/>
  </xdr:oneCellAnchor>
  <xdr:oneCellAnchor>
    <xdr:from>
      <xdr:col>2</xdr:col>
      <xdr:colOff>2429933</xdr:colOff>
      <xdr:row>44</xdr:row>
      <xdr:rowOff>27268</xdr:rowOff>
    </xdr:from>
    <xdr:ext cx="1061809" cy="223972"/>
    <mc:AlternateContent xmlns:mc="http://schemas.openxmlformats.org/markup-compatibility/2006" xmlns:a14="http://schemas.microsoft.com/office/drawing/2010/main">
      <mc:Choice Requires="a14">
        <xdr:sp macro="" textlink="">
          <xdr:nvSpPr>
            <xdr:cNvPr id="138" name="Textfeld 68">
              <a:extLst>
                <a:ext uri="{FF2B5EF4-FFF2-40B4-BE49-F238E27FC236}">
                  <a16:creationId xmlns:a16="http://schemas.microsoft.com/office/drawing/2014/main" id="{00000000-0008-0000-0F00-00008A000000}"/>
                </a:ext>
              </a:extLst>
            </xdr:cNvPr>
            <xdr:cNvSpPr txBox="1"/>
          </xdr:nvSpPr>
          <xdr:spPr bwMode="auto">
            <a:xfrm>
              <a:off x="5820833" y="14762443"/>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8" name="Textfeld 68">
              <a:extLst>
                <a:ext uri="{FF2B5EF4-FFF2-40B4-BE49-F238E27FC236}">
                  <a16:creationId xmlns:a16="http://schemas.microsoft.com/office/drawing/2014/main" id="{00000000-0008-0000-0F00-00008A000000}"/>
                </a:ext>
              </a:extLst>
            </xdr:cNvPr>
            <xdr:cNvSpPr txBox="1"/>
          </xdr:nvSpPr>
          <xdr:spPr bwMode="auto">
            <a:xfrm>
              <a:off x="5820833" y="14762443"/>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2429933</xdr:colOff>
      <xdr:row>45</xdr:row>
      <xdr:rowOff>44824</xdr:rowOff>
    </xdr:from>
    <xdr:ext cx="1061809" cy="223972"/>
    <mc:AlternateContent xmlns:mc="http://schemas.openxmlformats.org/markup-compatibility/2006" xmlns:a14="http://schemas.microsoft.com/office/drawing/2010/main">
      <mc:Choice Requires="a14">
        <xdr:sp macro="" textlink="">
          <xdr:nvSpPr>
            <xdr:cNvPr id="137" name="Textfeld 69">
              <a:extLst>
                <a:ext uri="{FF2B5EF4-FFF2-40B4-BE49-F238E27FC236}">
                  <a16:creationId xmlns:a16="http://schemas.microsoft.com/office/drawing/2014/main" id="{00000000-0008-0000-0F00-000089000000}"/>
                </a:ext>
              </a:extLst>
            </xdr:cNvPr>
            <xdr:cNvSpPr txBox="1"/>
          </xdr:nvSpPr>
          <xdr:spPr bwMode="auto">
            <a:xfrm>
              <a:off x="5820833" y="15160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7" name="Textfeld 69">
              <a:extLst>
                <a:ext uri="{FF2B5EF4-FFF2-40B4-BE49-F238E27FC236}">
                  <a16:creationId xmlns:a16="http://schemas.microsoft.com/office/drawing/2014/main" id="{00000000-0008-0000-0F00-000089000000}"/>
                </a:ext>
              </a:extLst>
            </xdr:cNvPr>
            <xdr:cNvSpPr txBox="1"/>
          </xdr:nvSpPr>
          <xdr:spPr bwMode="auto">
            <a:xfrm>
              <a:off x="5820833" y="15160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2429933</xdr:colOff>
      <xdr:row>47</xdr:row>
      <xdr:rowOff>44824</xdr:rowOff>
    </xdr:from>
    <xdr:ext cx="1061809" cy="223972"/>
    <mc:AlternateContent xmlns:mc="http://schemas.openxmlformats.org/markup-compatibility/2006" xmlns:a14="http://schemas.microsoft.com/office/drawing/2010/main">
      <mc:Choice Requires="a14">
        <xdr:sp macro="" textlink="">
          <xdr:nvSpPr>
            <xdr:cNvPr id="135" name="Textfeld 70">
              <a:extLst>
                <a:ext uri="{FF2B5EF4-FFF2-40B4-BE49-F238E27FC236}">
                  <a16:creationId xmlns:a16="http://schemas.microsoft.com/office/drawing/2014/main" id="{00000000-0008-0000-0F00-000087000000}"/>
                </a:ext>
              </a:extLst>
            </xdr:cNvPr>
            <xdr:cNvSpPr txBox="1"/>
          </xdr:nvSpPr>
          <xdr:spPr bwMode="auto">
            <a:xfrm>
              <a:off x="5820833" y="15922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5" name="Textfeld 70">
              <a:extLst>
                <a:ext uri="{FF2B5EF4-FFF2-40B4-BE49-F238E27FC236}">
                  <a16:creationId xmlns:a16="http://schemas.microsoft.com/office/drawing/2014/main" id="{00000000-0008-0000-0F00-000087000000}"/>
                </a:ext>
              </a:extLst>
            </xdr:cNvPr>
            <xdr:cNvSpPr txBox="1"/>
          </xdr:nvSpPr>
          <xdr:spPr bwMode="auto">
            <a:xfrm>
              <a:off x="5820833" y="15922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2429933</xdr:colOff>
      <xdr:row>48</xdr:row>
      <xdr:rowOff>44824</xdr:rowOff>
    </xdr:from>
    <xdr:ext cx="1061809" cy="223972"/>
    <mc:AlternateContent xmlns:mc="http://schemas.openxmlformats.org/markup-compatibility/2006" xmlns:a14="http://schemas.microsoft.com/office/drawing/2010/main">
      <mc:Choice Requires="a14">
        <xdr:sp macro="" textlink="">
          <xdr:nvSpPr>
            <xdr:cNvPr id="134" name="Textfeld 71">
              <a:extLst>
                <a:ext uri="{FF2B5EF4-FFF2-40B4-BE49-F238E27FC236}">
                  <a16:creationId xmlns:a16="http://schemas.microsoft.com/office/drawing/2014/main" id="{00000000-0008-0000-0F00-000086000000}"/>
                </a:ext>
              </a:extLst>
            </xdr:cNvPr>
            <xdr:cNvSpPr txBox="1"/>
          </xdr:nvSpPr>
          <xdr:spPr bwMode="auto">
            <a:xfrm>
              <a:off x="5820833" y="16303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4" name="Textfeld 71">
              <a:extLst>
                <a:ext uri="{FF2B5EF4-FFF2-40B4-BE49-F238E27FC236}">
                  <a16:creationId xmlns:a16="http://schemas.microsoft.com/office/drawing/2014/main" id="{00000000-0008-0000-0F00-000086000000}"/>
                </a:ext>
              </a:extLst>
            </xdr:cNvPr>
            <xdr:cNvSpPr txBox="1"/>
          </xdr:nvSpPr>
          <xdr:spPr bwMode="auto">
            <a:xfrm>
              <a:off x="5820833" y="16303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1951997</xdr:colOff>
      <xdr:row>51</xdr:row>
      <xdr:rowOff>132095</xdr:rowOff>
    </xdr:from>
    <xdr:ext cx="2004981" cy="178832"/>
    <mc:AlternateContent xmlns:mc="http://schemas.openxmlformats.org/markup-compatibility/2006" xmlns:a14="http://schemas.microsoft.com/office/drawing/2010/main">
      <mc:Choice Requires="a14">
        <xdr:sp macro="" textlink="">
          <xdr:nvSpPr>
            <xdr:cNvPr id="132" name="Textfeld 72">
              <a:extLst>
                <a:ext uri="{FF2B5EF4-FFF2-40B4-BE49-F238E27FC236}">
                  <a16:creationId xmlns:a16="http://schemas.microsoft.com/office/drawing/2014/main" id="{00000000-0008-0000-0F00-000084000000}"/>
                </a:ext>
              </a:extLst>
            </xdr:cNvPr>
            <xdr:cNvSpPr txBox="1"/>
          </xdr:nvSpPr>
          <xdr:spPr bwMode="auto">
            <a:xfrm>
              <a:off x="5342897" y="17534270"/>
              <a:ext cx="2004981"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m:rPr>
                            <m:sty m:val="p"/>
                          </m:rPr>
                          <a:rPr lang="de-DE" sz="1100">
                            <a:solidFill>
                              <a:schemeClr val="tx1"/>
                            </a:solidFill>
                            <a:latin typeface="Cambria Math"/>
                            <a:ea typeface="+mn-ea"/>
                            <a:cs typeface="+mn-cs"/>
                          </a:rPr>
                          <m:t>Δ</m:t>
                        </m:r>
                        <m:sSup>
                          <m:sSupPr>
                            <m:ctrlPr>
                              <a:rPr lang="de-DE" sz="1100" i="1">
                                <a:solidFill>
                                  <a:schemeClr val="tx1"/>
                                </a:solidFill>
                                <a:latin typeface="Cambria Math" panose="02040503050406030204" pitchFamily="18" charset="0"/>
                                <a:ea typeface="+mn-ea"/>
                                <a:cs typeface="+mn-cs"/>
                              </a:rPr>
                            </m:ctrlPr>
                          </m:sSupPr>
                          <m:e>
                            <m:r>
                              <m:rPr>
                                <m:sty m:val="p"/>
                              </m:rPr>
                              <a:rPr lang="de-DE" sz="1100" b="0" i="0">
                                <a:solidFill>
                                  <a:schemeClr val="tx1"/>
                                </a:solidFill>
                                <a:latin typeface="Cambria Math"/>
                                <a:ea typeface="+mn-ea"/>
                                <a:cs typeface="+mn-cs"/>
                              </a:rPr>
                              <m:t>E</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2" name="Textfeld 72">
              <a:extLst>
                <a:ext uri="{FF2B5EF4-FFF2-40B4-BE49-F238E27FC236}">
                  <a16:creationId xmlns:a16="http://schemas.microsoft.com/office/drawing/2014/main" id="{00000000-0008-0000-0F00-000084000000}"/>
                </a:ext>
              </a:extLst>
            </xdr:cNvPr>
            <xdr:cNvSpPr txBox="1"/>
          </xdr:nvSpPr>
          <xdr:spPr bwMode="auto">
            <a:xfrm>
              <a:off x="5342897" y="17534270"/>
              <a:ext cx="2004981"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Δ</a:t>
              </a:r>
              <a:r>
                <a:rPr lang="de-DE" sz="1100" b="0" i="0">
                  <a:solidFill>
                    <a:schemeClr val="tx1"/>
                  </a:solidFill>
                  <a:latin typeface="Cambria Math"/>
                  <a:ea typeface="+mn-ea"/>
                  <a:cs typeface="+mn-cs"/>
                </a:rPr>
                <a:t>E</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200"/>
            </a:p>
          </xdr:txBody>
        </xdr:sp>
      </mc:Fallback>
    </mc:AlternateContent>
    <xdr:clientData/>
  </xdr:oneCellAnchor>
  <xdr:oneCellAnchor>
    <xdr:from>
      <xdr:col>2</xdr:col>
      <xdr:colOff>1951997</xdr:colOff>
      <xdr:row>50</xdr:row>
      <xdr:rowOff>107204</xdr:rowOff>
    </xdr:from>
    <xdr:ext cx="2004981" cy="195182"/>
    <mc:AlternateContent xmlns:mc="http://schemas.openxmlformats.org/markup-compatibility/2006" xmlns:a14="http://schemas.microsoft.com/office/drawing/2010/main">
      <mc:Choice Requires="a14">
        <xdr:sp macro="" textlink="">
          <xdr:nvSpPr>
            <xdr:cNvPr id="131" name="Textfeld 73">
              <a:extLst>
                <a:ext uri="{FF2B5EF4-FFF2-40B4-BE49-F238E27FC236}">
                  <a16:creationId xmlns:a16="http://schemas.microsoft.com/office/drawing/2014/main" id="{00000000-0008-0000-0F00-000083000000}"/>
                </a:ext>
              </a:extLst>
            </xdr:cNvPr>
            <xdr:cNvSpPr txBox="1"/>
          </xdr:nvSpPr>
          <xdr:spPr bwMode="auto">
            <a:xfrm>
              <a:off x="5342897" y="17128379"/>
              <a:ext cx="2004981" cy="19518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200" i="1">
                                <a:latin typeface="Cambria Math" panose="02040503050406030204" pitchFamily="18" charset="0"/>
                              </a:rPr>
                            </m:ctrlPr>
                          </m:sSupPr>
                          <m:e>
                            <m:r>
                              <m:rPr>
                                <m:sty m:val="p"/>
                              </m:rPr>
                              <a:rPr lang="de-DE" sz="1200" b="0" i="0">
                                <a:latin typeface="Cambria Math"/>
                              </a:rPr>
                              <m:t>E</m:t>
                            </m:r>
                          </m:e>
                          <m:sup>
                            <m:r>
                              <a:rPr lang="de-DE" sz="1200" b="0" i="1">
                                <a:latin typeface="Cambria Math"/>
                              </a:rPr>
                              <m:t>𝑃𝑙𝑎𝑛</m:t>
                            </m:r>
                            <m:r>
                              <a:rPr lang="fr-FR" sz="1200" b="0" i="1">
                                <a:latin typeface="Cambria Math"/>
                              </a:rPr>
                              <m:t>,</m:t>
                            </m:r>
                            <m:r>
                              <a:rPr lang="fr-FR" sz="12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1" name="Textfeld 73">
              <a:extLst>
                <a:ext uri="{FF2B5EF4-FFF2-40B4-BE49-F238E27FC236}">
                  <a16:creationId xmlns:a16="http://schemas.microsoft.com/office/drawing/2014/main" id="{00000000-0008-0000-0F00-000083000000}"/>
                </a:ext>
              </a:extLst>
            </xdr:cNvPr>
            <xdr:cNvSpPr txBox="1"/>
          </xdr:nvSpPr>
          <xdr:spPr bwMode="auto">
            <a:xfrm>
              <a:off x="5342897" y="17128379"/>
              <a:ext cx="2004981" cy="19518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E</a:t>
              </a:r>
              <a:r>
                <a:rPr lang="de-DE" sz="1200" b="0" i="0">
                  <a:latin typeface="Cambria Math" panose="02040503050406030204" pitchFamily="18" charset="0"/>
                </a:rPr>
                <a:t>^(</a:t>
              </a:r>
              <a:r>
                <a:rPr lang="de-DE" sz="1200" b="0" i="0">
                  <a:latin typeface="Cambria Math"/>
                </a:rPr>
                <a:t>𝑃𝑙𝑎𝑛</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2429933</xdr:colOff>
      <xdr:row>46</xdr:row>
      <xdr:rowOff>44935</xdr:rowOff>
    </xdr:from>
    <xdr:ext cx="1061809" cy="223972"/>
    <mc:AlternateContent xmlns:mc="http://schemas.openxmlformats.org/markup-compatibility/2006" xmlns:a14="http://schemas.microsoft.com/office/drawing/2010/main">
      <mc:Choice Requires="a14">
        <xdr:sp macro="" textlink="">
          <xdr:nvSpPr>
            <xdr:cNvPr id="136" name="Textfeld 69">
              <a:extLst>
                <a:ext uri="{FF2B5EF4-FFF2-40B4-BE49-F238E27FC236}">
                  <a16:creationId xmlns:a16="http://schemas.microsoft.com/office/drawing/2014/main" id="{00000000-0008-0000-0F00-000088000000}"/>
                </a:ext>
              </a:extLst>
            </xdr:cNvPr>
            <xdr:cNvSpPr txBox="1"/>
          </xdr:nvSpPr>
          <xdr:spPr bwMode="auto">
            <a:xfrm>
              <a:off x="5820833" y="15542110"/>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6" name="Textfeld 69">
              <a:extLst>
                <a:ext uri="{FF2B5EF4-FFF2-40B4-BE49-F238E27FC236}">
                  <a16:creationId xmlns:a16="http://schemas.microsoft.com/office/drawing/2014/main" id="{00000000-0008-0000-0F00-000088000000}"/>
                </a:ext>
              </a:extLst>
            </xdr:cNvPr>
            <xdr:cNvSpPr txBox="1"/>
          </xdr:nvSpPr>
          <xdr:spPr bwMode="auto">
            <a:xfrm>
              <a:off x="5820833" y="15542110"/>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63</xdr:row>
      <xdr:rowOff>74408</xdr:rowOff>
    </xdr:from>
    <xdr:ext cx="1061809" cy="223394"/>
    <mc:AlternateContent xmlns:mc="http://schemas.openxmlformats.org/markup-compatibility/2006" xmlns:a14="http://schemas.microsoft.com/office/drawing/2010/main">
      <mc:Choice Requires="a14">
        <xdr:sp macro="" textlink="">
          <xdr:nvSpPr>
            <xdr:cNvPr id="97" name="Textfeld 18">
              <a:extLst>
                <a:ext uri="{FF2B5EF4-FFF2-40B4-BE49-F238E27FC236}">
                  <a16:creationId xmlns:a16="http://schemas.microsoft.com/office/drawing/2014/main" id="{00000000-0008-0000-0F00-000061000000}"/>
                </a:ext>
              </a:extLst>
            </xdr:cNvPr>
            <xdr:cNvSpPr txBox="1"/>
          </xdr:nvSpPr>
          <xdr:spPr bwMode="auto">
            <a:xfrm>
              <a:off x="5736794" y="21953333"/>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7" name="Textfeld 18">
              <a:extLst>
                <a:ext uri="{FF2B5EF4-FFF2-40B4-BE49-F238E27FC236}">
                  <a16:creationId xmlns:a16="http://schemas.microsoft.com/office/drawing/2014/main" id="{00000000-0008-0000-0F00-000061000000}"/>
                </a:ext>
              </a:extLst>
            </xdr:cNvPr>
            <xdr:cNvSpPr txBox="1"/>
          </xdr:nvSpPr>
          <xdr:spPr bwMode="auto">
            <a:xfrm>
              <a:off x="5736794" y="21953333"/>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𝑃𝑙𝑎𝑛,𝑛𝑑𝑦𝑛,𝑛𝑒𝑡𝑡𝑜,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64</xdr:row>
      <xdr:rowOff>83596</xdr:rowOff>
    </xdr:from>
    <xdr:ext cx="1061809" cy="223394"/>
    <mc:AlternateContent xmlns:mc="http://schemas.openxmlformats.org/markup-compatibility/2006" xmlns:a14="http://schemas.microsoft.com/office/drawing/2010/main">
      <mc:Choice Requires="a14">
        <xdr:sp macro="" textlink="">
          <xdr:nvSpPr>
            <xdr:cNvPr id="99" name="Textfeld 20">
              <a:extLst>
                <a:ext uri="{FF2B5EF4-FFF2-40B4-BE49-F238E27FC236}">
                  <a16:creationId xmlns:a16="http://schemas.microsoft.com/office/drawing/2014/main" id="{00000000-0008-0000-0F00-000063000000}"/>
                </a:ext>
              </a:extLst>
            </xdr:cNvPr>
            <xdr:cNvSpPr txBox="1"/>
          </xdr:nvSpPr>
          <xdr:spPr bwMode="auto">
            <a:xfrm>
              <a:off x="5736794" y="22343521"/>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9" name="Textfeld 20">
              <a:extLst>
                <a:ext uri="{FF2B5EF4-FFF2-40B4-BE49-F238E27FC236}">
                  <a16:creationId xmlns:a16="http://schemas.microsoft.com/office/drawing/2014/main" id="{00000000-0008-0000-0F00-000063000000}"/>
                </a:ext>
              </a:extLst>
            </xdr:cNvPr>
            <xdr:cNvSpPr txBox="1"/>
          </xdr:nvSpPr>
          <xdr:spPr bwMode="auto">
            <a:xfrm>
              <a:off x="5736794" y="22343521"/>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𝑃𝑙𝑎𝑛,𝑛𝑑𝑦𝑛,𝑛𝑒𝑡𝑡𝑜,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65</xdr:row>
      <xdr:rowOff>103543</xdr:rowOff>
    </xdr:from>
    <xdr:ext cx="1061809" cy="223394"/>
    <mc:AlternateContent xmlns:mc="http://schemas.openxmlformats.org/markup-compatibility/2006" xmlns:a14="http://schemas.microsoft.com/office/drawing/2010/main">
      <mc:Choice Requires="a14">
        <xdr:sp macro="" textlink="">
          <xdr:nvSpPr>
            <xdr:cNvPr id="101" name="Textfeld 22">
              <a:extLst>
                <a:ext uri="{FF2B5EF4-FFF2-40B4-BE49-F238E27FC236}">
                  <a16:creationId xmlns:a16="http://schemas.microsoft.com/office/drawing/2014/main" id="{00000000-0008-0000-0F00-000065000000}"/>
                </a:ext>
              </a:extLst>
            </xdr:cNvPr>
            <xdr:cNvSpPr txBox="1"/>
          </xdr:nvSpPr>
          <xdr:spPr bwMode="auto">
            <a:xfrm>
              <a:off x="5736794" y="22744468"/>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1" name="Textfeld 22">
              <a:extLst>
                <a:ext uri="{FF2B5EF4-FFF2-40B4-BE49-F238E27FC236}">
                  <a16:creationId xmlns:a16="http://schemas.microsoft.com/office/drawing/2014/main" id="{00000000-0008-0000-0F00-000065000000}"/>
                </a:ext>
              </a:extLst>
            </xdr:cNvPr>
            <xdr:cNvSpPr txBox="1"/>
          </xdr:nvSpPr>
          <xdr:spPr bwMode="auto">
            <a:xfrm>
              <a:off x="5736794" y="22744468"/>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𝑃𝑙𝑎𝑛,𝑛𝑑𝑦𝑛,𝑛𝑒𝑡𝑡𝑜,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67</xdr:row>
      <xdr:rowOff>78890</xdr:rowOff>
    </xdr:from>
    <xdr:ext cx="1061809" cy="223394"/>
    <mc:AlternateContent xmlns:mc="http://schemas.openxmlformats.org/markup-compatibility/2006" xmlns:a14="http://schemas.microsoft.com/office/drawing/2010/main">
      <mc:Choice Requires="a14">
        <xdr:sp macro="" textlink="">
          <xdr:nvSpPr>
            <xdr:cNvPr id="105" name="Textfeld 24">
              <a:extLst>
                <a:ext uri="{FF2B5EF4-FFF2-40B4-BE49-F238E27FC236}">
                  <a16:creationId xmlns:a16="http://schemas.microsoft.com/office/drawing/2014/main" id="{00000000-0008-0000-0F00-000069000000}"/>
                </a:ext>
              </a:extLst>
            </xdr:cNvPr>
            <xdr:cNvSpPr txBox="1"/>
          </xdr:nvSpPr>
          <xdr:spPr bwMode="auto">
            <a:xfrm>
              <a:off x="5736794" y="23481815"/>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5" name="Textfeld 24">
              <a:extLst>
                <a:ext uri="{FF2B5EF4-FFF2-40B4-BE49-F238E27FC236}">
                  <a16:creationId xmlns:a16="http://schemas.microsoft.com/office/drawing/2014/main" id="{00000000-0008-0000-0F00-000069000000}"/>
                </a:ext>
              </a:extLst>
            </xdr:cNvPr>
            <xdr:cNvSpPr txBox="1"/>
          </xdr:nvSpPr>
          <xdr:spPr bwMode="auto">
            <a:xfrm>
              <a:off x="5736794" y="23481815"/>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𝑃𝑙𝑎𝑛,𝑛𝑑𝑦𝑛,𝑛𝑒𝑡𝑡𝑜,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56</xdr:row>
      <xdr:rowOff>107203</xdr:rowOff>
    </xdr:from>
    <xdr:ext cx="1061809" cy="231923"/>
    <mc:AlternateContent xmlns:mc="http://schemas.openxmlformats.org/markup-compatibility/2006" xmlns:a14="http://schemas.microsoft.com/office/drawing/2010/main">
      <mc:Choice Requires="a14">
        <xdr:sp macro="" textlink="">
          <xdr:nvSpPr>
            <xdr:cNvPr id="89" name="Textfeld 12">
              <a:extLst>
                <a:ext uri="{FF2B5EF4-FFF2-40B4-BE49-F238E27FC236}">
                  <a16:creationId xmlns:a16="http://schemas.microsoft.com/office/drawing/2014/main" id="{00000000-0008-0000-0F00-000059000000}"/>
                </a:ext>
              </a:extLst>
            </xdr:cNvPr>
            <xdr:cNvSpPr txBox="1"/>
          </xdr:nvSpPr>
          <xdr:spPr bwMode="auto">
            <a:xfrm>
              <a:off x="5736794" y="1931912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de-DE" sz="1200" b="0" i="1">
                                <a:latin typeface="Cambria Math"/>
                              </a:rPr>
                              <m:t>,</m:t>
                            </m:r>
                            <m:r>
                              <a:rPr lang="de-DE" sz="1200" b="0" i="1">
                                <a:latin typeface="Cambria Math"/>
                              </a:rPr>
                              <m:t>𝑛𝑒𝑡𝑡𝑜</m:t>
                            </m:r>
                            <m:r>
                              <a:rPr lang="de-DE" sz="1200" b="0" i="1">
                                <a:latin typeface="Cambria Math"/>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89" name="Textfeld 12">
              <a:extLst>
                <a:ext uri="{FF2B5EF4-FFF2-40B4-BE49-F238E27FC236}">
                  <a16:creationId xmlns:a16="http://schemas.microsoft.com/office/drawing/2014/main" id="{00000000-0008-0000-0F00-000059000000}"/>
                </a:ext>
              </a:extLst>
            </xdr:cNvPr>
            <xdr:cNvSpPr txBox="1"/>
          </xdr:nvSpPr>
          <xdr:spPr bwMode="auto">
            <a:xfrm>
              <a:off x="5736794" y="19319128"/>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𝑅𝑒𝑓,𝑛𝑒𝑡𝑡𝑜, 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57</xdr:row>
      <xdr:rowOff>104551</xdr:rowOff>
    </xdr:from>
    <xdr:ext cx="1061809" cy="222817"/>
    <mc:AlternateContent xmlns:mc="http://schemas.openxmlformats.org/markup-compatibility/2006" xmlns:a14="http://schemas.microsoft.com/office/drawing/2010/main">
      <mc:Choice Requires="a14">
        <xdr:sp macro="" textlink="">
          <xdr:nvSpPr>
            <xdr:cNvPr id="90" name="Textfeld 12">
              <a:extLst>
                <a:ext uri="{FF2B5EF4-FFF2-40B4-BE49-F238E27FC236}">
                  <a16:creationId xmlns:a16="http://schemas.microsoft.com/office/drawing/2014/main" id="{00000000-0008-0000-0F00-00005A000000}"/>
                </a:ext>
              </a:extLst>
            </xdr:cNvPr>
            <xdr:cNvSpPr txBox="1"/>
          </xdr:nvSpPr>
          <xdr:spPr bwMode="auto">
            <a:xfrm>
              <a:off x="5736794" y="19697476"/>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0" name="Textfeld 12">
              <a:extLst>
                <a:ext uri="{FF2B5EF4-FFF2-40B4-BE49-F238E27FC236}">
                  <a16:creationId xmlns:a16="http://schemas.microsoft.com/office/drawing/2014/main" id="{00000000-0008-0000-0F00-00005A000000}"/>
                </a:ext>
              </a:extLst>
            </xdr:cNvPr>
            <xdr:cNvSpPr txBox="1"/>
          </xdr:nvSpPr>
          <xdr:spPr bwMode="auto">
            <a:xfrm>
              <a:off x="5736794" y="19697476"/>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𝑅𝑒𝑓,𝑛𝑒𝑡𝑡𝑜,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58</xdr:row>
      <xdr:rowOff>101899</xdr:rowOff>
    </xdr:from>
    <xdr:ext cx="1061809" cy="222817"/>
    <mc:AlternateContent xmlns:mc="http://schemas.openxmlformats.org/markup-compatibility/2006" xmlns:a14="http://schemas.microsoft.com/office/drawing/2010/main">
      <mc:Choice Requires="a14">
        <xdr:sp macro="" textlink="">
          <xdr:nvSpPr>
            <xdr:cNvPr id="91" name="Textfeld 12">
              <a:extLst>
                <a:ext uri="{FF2B5EF4-FFF2-40B4-BE49-F238E27FC236}">
                  <a16:creationId xmlns:a16="http://schemas.microsoft.com/office/drawing/2014/main" id="{00000000-0008-0000-0F00-00005B000000}"/>
                </a:ext>
              </a:extLst>
            </xdr:cNvPr>
            <xdr:cNvSpPr txBox="1"/>
          </xdr:nvSpPr>
          <xdr:spPr bwMode="auto">
            <a:xfrm>
              <a:off x="5736794" y="20075824"/>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1" name="Textfeld 12">
              <a:extLst>
                <a:ext uri="{FF2B5EF4-FFF2-40B4-BE49-F238E27FC236}">
                  <a16:creationId xmlns:a16="http://schemas.microsoft.com/office/drawing/2014/main" id="{00000000-0008-0000-0F00-00005B000000}"/>
                </a:ext>
              </a:extLst>
            </xdr:cNvPr>
            <xdr:cNvSpPr txBox="1"/>
          </xdr:nvSpPr>
          <xdr:spPr bwMode="auto">
            <a:xfrm>
              <a:off x="5736794" y="20075824"/>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𝑅𝑒𝑓,𝑛𝑒𝑡𝑡𝑜,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59</xdr:row>
      <xdr:rowOff>88265</xdr:rowOff>
    </xdr:from>
    <xdr:ext cx="1061809" cy="222817"/>
    <mc:AlternateContent xmlns:mc="http://schemas.openxmlformats.org/markup-compatibility/2006" xmlns:a14="http://schemas.microsoft.com/office/drawing/2010/main">
      <mc:Choice Requires="a14">
        <xdr:sp macro="" textlink="">
          <xdr:nvSpPr>
            <xdr:cNvPr id="92" name="Textfeld 12">
              <a:extLst>
                <a:ext uri="{FF2B5EF4-FFF2-40B4-BE49-F238E27FC236}">
                  <a16:creationId xmlns:a16="http://schemas.microsoft.com/office/drawing/2014/main" id="{00000000-0008-0000-0F00-00005C000000}"/>
                </a:ext>
              </a:extLst>
            </xdr:cNvPr>
            <xdr:cNvSpPr txBox="1"/>
          </xdr:nvSpPr>
          <xdr:spPr bwMode="auto">
            <a:xfrm>
              <a:off x="5736794" y="20443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2" name="Textfeld 12">
              <a:extLst>
                <a:ext uri="{FF2B5EF4-FFF2-40B4-BE49-F238E27FC236}">
                  <a16:creationId xmlns:a16="http://schemas.microsoft.com/office/drawing/2014/main" id="{00000000-0008-0000-0F00-00005C000000}"/>
                </a:ext>
              </a:extLst>
            </xdr:cNvPr>
            <xdr:cNvSpPr txBox="1"/>
          </xdr:nvSpPr>
          <xdr:spPr bwMode="auto">
            <a:xfrm>
              <a:off x="5736794" y="20443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𝑅𝑒𝑓,𝑛𝑒𝑡𝑡𝑜,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62</xdr:row>
      <xdr:rowOff>85614</xdr:rowOff>
    </xdr:from>
    <xdr:ext cx="1061809" cy="207044"/>
    <mc:AlternateContent xmlns:mc="http://schemas.openxmlformats.org/markup-compatibility/2006" xmlns:a14="http://schemas.microsoft.com/office/drawing/2010/main">
      <mc:Choice Requires="a14">
        <xdr:sp macro="" textlink="">
          <xdr:nvSpPr>
            <xdr:cNvPr id="96" name="Textfeld 18">
              <a:extLst>
                <a:ext uri="{FF2B5EF4-FFF2-40B4-BE49-F238E27FC236}">
                  <a16:creationId xmlns:a16="http://schemas.microsoft.com/office/drawing/2014/main" id="{00000000-0008-0000-0F00-000060000000}"/>
                </a:ext>
              </a:extLst>
            </xdr:cNvPr>
            <xdr:cNvSpPr txBox="1"/>
          </xdr:nvSpPr>
          <xdr:spPr bwMode="auto">
            <a:xfrm>
              <a:off x="5736794" y="21583539"/>
              <a:ext cx="1061809"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𝑛𝑑𝑦𝑛</m:t>
                            </m:r>
                            <m:r>
                              <a:rPr lang="de-DE" sz="1100" b="0" i="1">
                                <a:latin typeface="Cambria Math"/>
                              </a:rPr>
                              <m:t>,</m:t>
                            </m:r>
                            <m:r>
                              <a:rPr lang="de-DE" sz="1100" b="0" i="1">
                                <a:latin typeface="Cambria Math"/>
                              </a:rPr>
                              <m:t>𝑛𝑒𝑡𝑡𝑜</m:t>
                            </m:r>
                            <m:r>
                              <a:rPr lang="de-DE" sz="1100" b="0" i="1">
                                <a:latin typeface="Cambria Math"/>
                              </a:rPr>
                              <m:t>, </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6" name="Textfeld 18">
              <a:extLst>
                <a:ext uri="{FF2B5EF4-FFF2-40B4-BE49-F238E27FC236}">
                  <a16:creationId xmlns:a16="http://schemas.microsoft.com/office/drawing/2014/main" id="{00000000-0008-0000-0F00-000060000000}"/>
                </a:ext>
              </a:extLst>
            </xdr:cNvPr>
            <xdr:cNvSpPr txBox="1"/>
          </xdr:nvSpPr>
          <xdr:spPr bwMode="auto">
            <a:xfrm>
              <a:off x="5736794" y="21583539"/>
              <a:ext cx="1061809"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𝑃𝑙𝑎𝑛,𝑛𝑑𝑦𝑛,𝑛𝑒𝑡𝑡𝑜, 𝑡</a:t>
              </a:r>
              <a:r>
                <a:rPr lang="de-DE" sz="11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61</xdr:row>
      <xdr:rowOff>88265</xdr:rowOff>
    </xdr:from>
    <xdr:ext cx="1061809" cy="222817"/>
    <mc:AlternateContent xmlns:mc="http://schemas.openxmlformats.org/markup-compatibility/2006" xmlns:a14="http://schemas.microsoft.com/office/drawing/2010/main">
      <mc:Choice Requires="a14">
        <xdr:sp macro="" textlink="">
          <xdr:nvSpPr>
            <xdr:cNvPr id="95" name="Textfeld 12">
              <a:extLst>
                <a:ext uri="{FF2B5EF4-FFF2-40B4-BE49-F238E27FC236}">
                  <a16:creationId xmlns:a16="http://schemas.microsoft.com/office/drawing/2014/main" id="{00000000-0008-0000-0F00-00005F000000}"/>
                </a:ext>
              </a:extLst>
            </xdr:cNvPr>
            <xdr:cNvSpPr txBox="1"/>
          </xdr:nvSpPr>
          <xdr:spPr bwMode="auto">
            <a:xfrm>
              <a:off x="5736794" y="21205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5" name="Textfeld 12">
              <a:extLst>
                <a:ext uri="{FF2B5EF4-FFF2-40B4-BE49-F238E27FC236}">
                  <a16:creationId xmlns:a16="http://schemas.microsoft.com/office/drawing/2014/main" id="{00000000-0008-0000-0F00-00005F000000}"/>
                </a:ext>
              </a:extLst>
            </xdr:cNvPr>
            <xdr:cNvSpPr txBox="1"/>
          </xdr:nvSpPr>
          <xdr:spPr bwMode="auto">
            <a:xfrm>
              <a:off x="5736794" y="21205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𝑅𝑒𝑓,𝑛𝑒𝑡𝑡𝑜,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803270</xdr:colOff>
      <xdr:row>108</xdr:row>
      <xdr:rowOff>283394</xdr:rowOff>
    </xdr:from>
    <xdr:ext cx="4477084" cy="204030"/>
    <mc:AlternateContent xmlns:mc="http://schemas.openxmlformats.org/markup-compatibility/2006" xmlns:a14="http://schemas.microsoft.com/office/drawing/2010/main">
      <mc:Choice Requires="a14">
        <xdr:sp macro="" textlink="">
          <xdr:nvSpPr>
            <xdr:cNvPr id="180" name="Textfeld 48">
              <a:extLst>
                <a:ext uri="{FF2B5EF4-FFF2-40B4-BE49-F238E27FC236}">
                  <a16:creationId xmlns:a16="http://schemas.microsoft.com/office/drawing/2014/main" id="{00000000-0008-0000-0F00-0000B4000000}"/>
                </a:ext>
              </a:extLst>
            </xdr:cNvPr>
            <xdr:cNvSpPr txBox="1"/>
          </xdr:nvSpPr>
          <xdr:spPr bwMode="auto">
            <a:xfrm>
              <a:off x="4194170" y="40545569"/>
              <a:ext cx="4477084" cy="20403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𝑍</m:t>
                            </m:r>
                          </m:e>
                          <m:sub>
                            <m:r>
                              <a:rPr lang="de-DE" sz="1100" b="0" i="1">
                                <a:latin typeface="Cambria Math"/>
                              </a:rPr>
                              <m:t>𝐾𝑆𝑉</m:t>
                            </m:r>
                          </m:sub>
                          <m:sup>
                            <m:r>
                              <a:rPr lang="de-DE" sz="1100" b="0" i="1">
                                <a:latin typeface="Cambria Math"/>
                              </a:rPr>
                              <m:t>𝑚𝑎𝑥</m:t>
                            </m:r>
                            <m:r>
                              <a:rPr lang="de-DE" sz="1100" b="0" i="1">
                                <a:latin typeface="Cambria Math"/>
                              </a:rPr>
                              <m:t>.</m:t>
                            </m:r>
                            <m:r>
                              <a:rPr lang="de-DE" sz="1100" b="0" i="1">
                                <a:latin typeface="Cambria Math"/>
                              </a:rPr>
                              <m:t>𝑡</m:t>
                            </m:r>
                          </m:sup>
                        </m:sSubSup>
                        <m:r>
                          <a:rPr lang="de-DE" sz="1100" b="0" i="1">
                            <a:latin typeface="Cambria Math"/>
                          </a:rPr>
                          <m:t>=</m:t>
                        </m:r>
                        <m:d>
                          <m:dPr>
                            <m:ctrlPr>
                              <a:rPr lang="de-DE" sz="1100" b="0" i="1">
                                <a:solidFill>
                                  <a:schemeClr val="tx1"/>
                                </a:solidFill>
                                <a:latin typeface="Cambria Math" panose="02040503050406030204" pitchFamily="18" charset="0"/>
                                <a:ea typeface="+mn-ea"/>
                                <a:cs typeface="+mn-cs"/>
                              </a:rPr>
                            </m:ctrlPr>
                          </m:dPr>
                          <m:e>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𝐾𝑆𝑉</m:t>
                                </m:r>
                              </m:sub>
                              <m:sup>
                                <m:r>
                                  <a:rPr lang="de-DE" sz="1100" b="0" i="1">
                                    <a:solidFill>
                                      <a:schemeClr val="tx1"/>
                                    </a:solidFill>
                                    <a:latin typeface="Cambria Math"/>
                                    <a:ea typeface="+mn-ea"/>
                                    <a:cs typeface="+mn-cs"/>
                                  </a:rPr>
                                  <m:t>𝐵𝑎𝑠𝑖𝑠</m:t>
                                </m:r>
                              </m:sup>
                            </m:sSubSup>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𝐶𝑂</m:t>
                                </m:r>
                                <m:r>
                                  <a:rPr lang="de-DE" sz="1100" b="0" i="1">
                                    <a:solidFill>
                                      <a:schemeClr val="tx1"/>
                                    </a:solidFill>
                                    <a:latin typeface="Cambria Math"/>
                                    <a:ea typeface="+mn-ea"/>
                                    <a:cs typeface="+mn-cs"/>
                                  </a:rPr>
                                  <m:t>2</m:t>
                                </m:r>
                              </m:sub>
                              <m:sup>
                                <m:r>
                                  <a:rPr lang="de-DE" sz="1100" b="0" i="1">
                                    <a:solidFill>
                                      <a:schemeClr val="tx1"/>
                                    </a:solidFill>
                                    <a:latin typeface="Cambria Math"/>
                                    <a:ea typeface="+mn-ea"/>
                                    <a:cs typeface="+mn-cs"/>
                                  </a:rPr>
                                  <m:t>𝑠𝑖𝑐h𝑒𝑟</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e>
                        </m:d>
                        <m:r>
                          <a:rPr lang="de-DE" sz="1100" b="0" i="1">
                            <a:solidFill>
                              <a:schemeClr val="tx1"/>
                            </a:solidFill>
                            <a:latin typeface="Cambria Math"/>
                            <a:ea typeface="Cambria Math"/>
                            <a:cs typeface="+mn-cs"/>
                          </a:rPr>
                          <m:t>∆</m:t>
                        </m:r>
                        <m:sSup>
                          <m:sSupPr>
                            <m:ctrlPr>
                              <a:rPr lang="de-DE" sz="1100" b="0" i="1">
                                <a:solidFill>
                                  <a:schemeClr val="tx1"/>
                                </a:solidFill>
                                <a:latin typeface="Cambria Math" panose="02040503050406030204" pitchFamily="18" charset="0"/>
                                <a:ea typeface="Cambria Math"/>
                                <a:cs typeface="+mn-cs"/>
                              </a:rPr>
                            </m:ctrlPr>
                          </m:sSupPr>
                          <m:e>
                            <m:r>
                              <a:rPr lang="de-DE" sz="1100" b="0" i="1">
                                <a:solidFill>
                                  <a:schemeClr val="tx1"/>
                                </a:solidFill>
                                <a:latin typeface="Cambria Math"/>
                                <a:ea typeface="Cambria Math"/>
                                <a:cs typeface="+mn-cs"/>
                              </a:rPr>
                              <m:t>𝐸</m:t>
                            </m:r>
                          </m:e>
                          <m:sup>
                            <m:r>
                              <a:rPr lang="de-DE" sz="1100" b="0" i="1">
                                <a:solidFill>
                                  <a:schemeClr val="tx1"/>
                                </a:solidFill>
                                <a:latin typeface="Cambria Math"/>
                                <a:ea typeface="Cambria Math"/>
                                <a:cs typeface="+mn-cs"/>
                              </a:rPr>
                              <m:t>𝑃𝑙𝑎𝑛</m:t>
                            </m:r>
                            <m:r>
                              <a:rPr lang="de-DE" sz="1100" b="0" i="1">
                                <a:solidFill>
                                  <a:schemeClr val="tx1"/>
                                </a:solidFill>
                                <a:latin typeface="Cambria Math"/>
                                <a:ea typeface="Cambria Math"/>
                                <a:cs typeface="+mn-cs"/>
                              </a:rPr>
                              <m:t>,</m:t>
                            </m:r>
                            <m:r>
                              <a:rPr lang="de-DE" sz="1100" b="0" i="1">
                                <a:solidFill>
                                  <a:schemeClr val="tx1"/>
                                </a:solidFill>
                                <a:latin typeface="Cambria Math"/>
                                <a:ea typeface="Cambria Math"/>
                                <a:cs typeface="+mn-cs"/>
                              </a:rPr>
                              <m:t>𝑡</m:t>
                            </m:r>
                          </m:sup>
                        </m:sSup>
                        <m:r>
                          <a:rPr lang="de-DE" sz="1100" b="0" i="1">
                            <a:solidFill>
                              <a:schemeClr val="tx1"/>
                            </a:solidFill>
                            <a:latin typeface="Cambria Math"/>
                            <a:ea typeface="Cambria Math"/>
                            <a:cs typeface="+mn-cs"/>
                          </a:rPr>
                          <m:t>+</m:t>
                        </m:r>
                        <m:r>
                          <a:rPr lang="de-DE" sz="1100" b="0" i="1">
                            <a:solidFill>
                              <a:schemeClr val="tx1"/>
                            </a:solidFill>
                            <a:latin typeface="Cambria Math"/>
                            <a:ea typeface="+mn-ea"/>
                            <a:cs typeface="+mn-cs"/>
                          </a:rPr>
                          <m:t>∆</m:t>
                        </m:r>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𝐾</m:t>
                            </m:r>
                          </m:e>
                          <m:sub>
                            <m:r>
                              <a:rPr lang="de-DE" sz="1100" b="0" i="1">
                                <a:solidFill>
                                  <a:schemeClr val="tx1"/>
                                </a:solidFill>
                                <a:latin typeface="Cambria Math"/>
                                <a:ea typeface="+mn-ea"/>
                                <a:cs typeface="+mn-cs"/>
                              </a:rPr>
                              <m:t>𝑚𝑎𝑥</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𝐾𝑆𝑉</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de-DE" sz="1100" b="0" i="1">
                            <a:solidFill>
                              <a:schemeClr val="tx1"/>
                            </a:solidFill>
                            <a:latin typeface="Cambria Math"/>
                            <a:ea typeface="Cambria Math"/>
                            <a:cs typeface="+mn-cs"/>
                          </a:rPr>
                          <m:t>−</m:t>
                        </m:r>
                        <m:sSubSup>
                          <m:sSubSupPr>
                            <m:ctrlPr>
                              <a:rPr lang="de-DE" sz="1100" b="0" i="1">
                                <a:solidFill>
                                  <a:schemeClr val="tx1"/>
                                </a:solidFill>
                                <a:latin typeface="Cambria Math" panose="02040503050406030204" pitchFamily="18" charset="0"/>
                                <a:ea typeface="Cambria Math"/>
                                <a:cs typeface="+mn-cs"/>
                              </a:rPr>
                            </m:ctrlPr>
                          </m:sSubSupPr>
                          <m:e>
                            <m:r>
                              <a:rPr lang="de-DE" sz="1100" b="0" i="1">
                                <a:solidFill>
                                  <a:schemeClr val="tx1"/>
                                </a:solidFill>
                                <a:latin typeface="Cambria Math"/>
                                <a:ea typeface="Cambria Math"/>
                                <a:cs typeface="+mn-cs"/>
                              </a:rPr>
                              <m:t>𝑅</m:t>
                            </m:r>
                          </m:e>
                          <m:sub>
                            <m:r>
                              <a:rPr lang="de-DE" sz="1100" b="0" i="1">
                                <a:solidFill>
                                  <a:schemeClr val="tx1"/>
                                </a:solidFill>
                                <a:latin typeface="Cambria Math"/>
                                <a:ea typeface="Cambria Math"/>
                                <a:cs typeface="+mn-cs"/>
                              </a:rPr>
                              <m:t>𝑛𝐾𝑆𝑉</m:t>
                            </m:r>
                          </m:sub>
                          <m:sup>
                            <m:r>
                              <a:rPr lang="de-DE" sz="1100" b="0" i="1">
                                <a:solidFill>
                                  <a:schemeClr val="tx1"/>
                                </a:solidFill>
                                <a:latin typeface="Cambria Math"/>
                                <a:ea typeface="Cambria Math"/>
                                <a:cs typeface="+mn-cs"/>
                              </a:rPr>
                              <m:t>𝑚𝑎𝑥</m:t>
                            </m:r>
                            <m:r>
                              <a:rPr lang="fr-FR" sz="1100" b="0" i="1">
                                <a:solidFill>
                                  <a:schemeClr val="tx1"/>
                                </a:solidFill>
                                <a:latin typeface="Cambria Math"/>
                                <a:ea typeface="Cambria Math"/>
                                <a:cs typeface="+mn-cs"/>
                              </a:rPr>
                              <m:t>,</m:t>
                            </m:r>
                            <m:r>
                              <a:rPr lang="fr-FR" sz="1100" b="0" i="1">
                                <a:solidFill>
                                  <a:schemeClr val="tx1"/>
                                </a:solidFill>
                                <a:latin typeface="Cambria Math"/>
                                <a:ea typeface="Cambria Math"/>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80" name="Textfeld 48">
              <a:extLst>
                <a:ext uri="{FF2B5EF4-FFF2-40B4-BE49-F238E27FC236}">
                  <a16:creationId xmlns:a16="http://schemas.microsoft.com/office/drawing/2014/main" id="{00000000-0008-0000-0F00-0000B4000000}"/>
                </a:ext>
              </a:extLst>
            </xdr:cNvPr>
            <xdr:cNvSpPr txBox="1"/>
          </xdr:nvSpPr>
          <xdr:spPr bwMode="auto">
            <a:xfrm>
              <a:off x="4194170" y="40545569"/>
              <a:ext cx="4477084" cy="20403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b="0" i="0">
                  <a:latin typeface="Cambria Math"/>
                </a:rPr>
                <a:t>𝑍</a:t>
              </a:r>
              <a:r>
                <a:rPr lang="de-DE" sz="1100" b="0" i="0">
                  <a:latin typeface="Cambria Math" panose="02040503050406030204" pitchFamily="18" charset="0"/>
                </a:rPr>
                <a:t>_</a:t>
              </a:r>
              <a:r>
                <a:rPr lang="de-DE" sz="1100" b="0" i="0">
                  <a:latin typeface="Cambria Math"/>
                </a:rPr>
                <a:t>𝐾𝑆𝑉</a:t>
              </a:r>
              <a:r>
                <a:rPr lang="de-DE" sz="1100" b="0" i="0">
                  <a:latin typeface="Cambria Math" panose="02040503050406030204" pitchFamily="18" charset="0"/>
                </a:rPr>
                <a:t>^(</a:t>
              </a:r>
              <a:r>
                <a:rPr lang="de-DE" sz="1100" b="0" i="0">
                  <a:latin typeface="Cambria Math"/>
                </a:rPr>
                <a:t>𝑚𝑎𝑥.𝑡</a:t>
              </a:r>
              <a:r>
                <a:rPr lang="de-DE" sz="1100" b="0" i="0">
                  <a:latin typeface="Cambria Math" panose="02040503050406030204" pitchFamily="18" charset="0"/>
                </a:rPr>
                <a:t>)</a:t>
              </a:r>
              <a:r>
                <a:rPr lang="de-DE" sz="1100" b="0" i="0">
                  <a:latin typeface="Cambria Math"/>
                </a:rPr>
                <a:t>=</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𝐾𝑆𝑉</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𝐵𝑎𝑠𝑖𝑠</a:t>
              </a:r>
              <a:r>
                <a:rPr lang="de-DE"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𝐶𝑂2</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𝑠𝑖𝑐ℎ𝑒𝑟</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Cambria Math"/>
                  <a:cs typeface="+mn-cs"/>
                </a:rPr>
                <a:t>∆𝐸</a:t>
              </a:r>
              <a:r>
                <a:rPr lang="de-DE" sz="1100" b="0" i="0">
                  <a:solidFill>
                    <a:schemeClr val="tx1"/>
                  </a:solidFill>
                  <a:latin typeface="Cambria Math" panose="02040503050406030204" pitchFamily="18" charset="0"/>
                  <a:ea typeface="Cambria Math"/>
                  <a:cs typeface="+mn-cs"/>
                </a:rPr>
                <a:t>^(</a:t>
              </a:r>
              <a:r>
                <a:rPr lang="de-DE" sz="1100" b="0" i="0">
                  <a:solidFill>
                    <a:schemeClr val="tx1"/>
                  </a:solidFill>
                  <a:latin typeface="Cambria Math"/>
                  <a:ea typeface="Cambria Math"/>
                  <a:cs typeface="+mn-cs"/>
                </a:rPr>
                <a:t>𝑃𝑙𝑎𝑛,𝑡</a:t>
              </a:r>
              <a:r>
                <a:rPr lang="de-DE" sz="1100" b="0" i="0">
                  <a:solidFill>
                    <a:schemeClr val="tx1"/>
                  </a:solidFill>
                  <a:latin typeface="Cambria Math" panose="02040503050406030204" pitchFamily="18" charset="0"/>
                  <a:ea typeface="Cambria Math"/>
                  <a:cs typeface="+mn-cs"/>
                </a:rPr>
                <a:t>)</a:t>
              </a:r>
              <a:r>
                <a:rPr lang="de-DE" sz="1100" b="0" i="0">
                  <a:solidFill>
                    <a:schemeClr val="tx1"/>
                  </a:solidFill>
                  <a:latin typeface="Cambria Math"/>
                  <a:ea typeface="Cambria Math"/>
                  <a:cs typeface="+mn-cs"/>
                </a:rPr>
                <a:t>+</a:t>
              </a:r>
              <a:r>
                <a:rPr lang="de-DE" sz="1100" b="0" i="0">
                  <a:solidFill>
                    <a:schemeClr val="tx1"/>
                  </a:solidFill>
                  <a:latin typeface="Cambria Math"/>
                  <a:ea typeface="+mn-ea"/>
                  <a:cs typeface="+mn-cs"/>
                </a:rPr>
                <a:t>∆𝐾</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𝑚𝑎𝑥.𝐾𝑆𝑉</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Cambria Math"/>
                  <a:cs typeface="+mn-cs"/>
                </a:rPr>
                <a:t>−𝑅</a:t>
              </a:r>
              <a:r>
                <a:rPr lang="de-DE" sz="1100" b="0" i="0">
                  <a:solidFill>
                    <a:schemeClr val="tx1"/>
                  </a:solidFill>
                  <a:latin typeface="Cambria Math" panose="02040503050406030204" pitchFamily="18" charset="0"/>
                  <a:ea typeface="Cambria Math"/>
                  <a:cs typeface="+mn-cs"/>
                </a:rPr>
                <a:t>_</a:t>
              </a:r>
              <a:r>
                <a:rPr lang="de-DE" sz="1100" b="0" i="0">
                  <a:solidFill>
                    <a:schemeClr val="tx1"/>
                  </a:solidFill>
                  <a:latin typeface="Cambria Math"/>
                  <a:ea typeface="Cambria Math"/>
                  <a:cs typeface="+mn-cs"/>
                </a:rPr>
                <a:t>𝑛𝐾𝑆𝑉</a:t>
              </a:r>
              <a:r>
                <a:rPr lang="de-DE" sz="1100" b="0" i="0">
                  <a:solidFill>
                    <a:schemeClr val="tx1"/>
                  </a:solidFill>
                  <a:latin typeface="Cambria Math" panose="02040503050406030204" pitchFamily="18" charset="0"/>
                  <a:ea typeface="Cambria Math"/>
                  <a:cs typeface="+mn-cs"/>
                </a:rPr>
                <a:t>^(</a:t>
              </a:r>
              <a:r>
                <a:rPr lang="de-DE" sz="1100" b="0" i="0">
                  <a:solidFill>
                    <a:schemeClr val="tx1"/>
                  </a:solidFill>
                  <a:latin typeface="Cambria Math"/>
                  <a:ea typeface="Cambria Math"/>
                  <a:cs typeface="+mn-cs"/>
                </a:rPr>
                <a:t>𝑚𝑎𝑥</a:t>
              </a:r>
              <a:r>
                <a:rPr lang="fr-FR" sz="1100" b="0" i="0">
                  <a:solidFill>
                    <a:schemeClr val="tx1"/>
                  </a:solidFill>
                  <a:latin typeface="Cambria Math"/>
                  <a:ea typeface="Cambria Math"/>
                  <a:cs typeface="+mn-cs"/>
                </a:rPr>
                <a:t>,𝑡</a:t>
              </a:r>
              <a:r>
                <a:rPr lang="de-DE" sz="1100" b="0" i="0">
                  <a:solidFill>
                    <a:schemeClr val="tx1"/>
                  </a:solidFill>
                  <a:latin typeface="Cambria Math" panose="02040503050406030204" pitchFamily="18" charset="0"/>
                  <a:ea typeface="Cambria Math"/>
                  <a:cs typeface="+mn-cs"/>
                </a:rPr>
                <a:t>)</a:t>
              </a:r>
              <a:endParaRPr lang="de-DE" sz="1100"/>
            </a:p>
          </xdr:txBody>
        </xdr:sp>
      </mc:Fallback>
    </mc:AlternateContent>
    <xdr:clientData/>
  </xdr:oneCellAnchor>
  <xdr:oneCellAnchor>
    <xdr:from>
      <xdr:col>2</xdr:col>
      <xdr:colOff>2089312</xdr:colOff>
      <xdr:row>109</xdr:row>
      <xdr:rowOff>49282</xdr:rowOff>
    </xdr:from>
    <xdr:ext cx="1905000" cy="521810"/>
    <mc:AlternateContent xmlns:mc="http://schemas.openxmlformats.org/markup-compatibility/2006" xmlns:a14="http://schemas.microsoft.com/office/drawing/2010/main">
      <mc:Choice Requires="a14">
        <xdr:sp macro="" textlink="">
          <xdr:nvSpPr>
            <xdr:cNvPr id="181" name="Textfeld 48">
              <a:extLst>
                <a:ext uri="{FF2B5EF4-FFF2-40B4-BE49-F238E27FC236}">
                  <a16:creationId xmlns:a16="http://schemas.microsoft.com/office/drawing/2014/main" id="{00000000-0008-0000-0F00-0000B5000000}"/>
                </a:ext>
              </a:extLst>
            </xdr:cNvPr>
            <xdr:cNvSpPr txBox="1"/>
          </xdr:nvSpPr>
          <xdr:spPr bwMode="auto">
            <a:xfrm>
              <a:off x="5480212" y="41025832"/>
              <a:ext cx="1905000" cy="5218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𝑍</m:t>
                            </m:r>
                          </m:e>
                          <m:sub>
                            <m:r>
                              <a:rPr lang="de-DE" sz="1200" b="0" i="1">
                                <a:latin typeface="Cambria Math"/>
                              </a:rPr>
                              <m:t>𝐾𝑆𝑉</m:t>
                            </m:r>
                          </m:sub>
                          <m:sup>
                            <m:r>
                              <a:rPr lang="de-DE" sz="1200" b="0" i="1">
                                <a:latin typeface="Cambria Math"/>
                              </a:rPr>
                              <m:t>𝑚𝑎𝑥</m:t>
                            </m:r>
                            <m:r>
                              <a:rPr lang="de-DE" sz="1200" b="0" i="1">
                                <a:latin typeface="Cambria Math"/>
                              </a:rPr>
                              <m:t>.</m:t>
                            </m:r>
                            <m:r>
                              <a:rPr lang="de-DE" sz="1200" b="0" i="1">
                                <a:latin typeface="Cambria Math"/>
                              </a:rPr>
                              <m:t>𝑔𝑒𝑠𝑎𝑚𝑡</m:t>
                            </m:r>
                          </m:sup>
                        </m:sSubSup>
                        <m:r>
                          <a:rPr lang="de-DE" sz="1200" b="0" i="1">
                            <a:latin typeface="Cambria Math"/>
                          </a:rPr>
                          <m:t>=</m:t>
                        </m:r>
                        <m:nary>
                          <m:naryPr>
                            <m:chr m:val="∑"/>
                            <m:ctrlPr>
                              <a:rPr lang="de-DE" sz="1200" b="0" i="1">
                                <a:latin typeface="Cambria Math" panose="02040503050406030204" pitchFamily="18" charset="0"/>
                              </a:rPr>
                            </m:ctrlPr>
                          </m:naryPr>
                          <m:sub>
                            <m:r>
                              <m:rPr>
                                <m:brk m:alnAt="23"/>
                              </m:rPr>
                              <a:rPr lang="de-DE" sz="1200" b="0" i="1">
                                <a:latin typeface="Cambria Math"/>
                              </a:rPr>
                              <m:t>𝑡</m:t>
                            </m:r>
                            <m:r>
                              <a:rPr lang="de-DE" sz="1200" b="0" i="1">
                                <a:latin typeface="Cambria Math"/>
                              </a:rPr>
                              <m:t>=1</m:t>
                            </m:r>
                          </m:sub>
                          <m:sup>
                            <m:r>
                              <a:rPr lang="de-DE" sz="1200" b="0" i="1">
                                <a:latin typeface="Cambria Math"/>
                              </a:rPr>
                              <m:t>15</m:t>
                            </m:r>
                          </m:sup>
                          <m:e>
                            <m:sSubSup>
                              <m:sSubSupPr>
                                <m:ctrlPr>
                                  <a:rPr lang="de-DE" sz="1200" b="0" i="1">
                                    <a:latin typeface="Cambria Math" panose="02040503050406030204" pitchFamily="18" charset="0"/>
                                  </a:rPr>
                                </m:ctrlPr>
                              </m:sSubSupPr>
                              <m:e>
                                <m:r>
                                  <a:rPr lang="de-DE" sz="1200" b="0" i="1">
                                    <a:latin typeface="Cambria Math"/>
                                  </a:rPr>
                                  <m:t>𝑍</m:t>
                                </m:r>
                              </m:e>
                              <m:sub>
                                <m:r>
                                  <a:rPr lang="de-DE" sz="1200" b="0" i="1">
                                    <a:latin typeface="Cambria Math"/>
                                  </a:rPr>
                                  <m:t>𝐾𝑆𝑉</m:t>
                                </m:r>
                              </m:sub>
                              <m:sup>
                                <m:r>
                                  <a:rPr lang="de-DE" sz="1200" b="0" i="1">
                                    <a:latin typeface="Cambria Math"/>
                                  </a:rPr>
                                  <m:t>𝑚𝑎𝑥</m:t>
                                </m:r>
                                <m:r>
                                  <a:rPr lang="de-DE" sz="1200" b="0" i="1">
                                    <a:latin typeface="Cambria Math"/>
                                  </a:rPr>
                                  <m:t>,</m:t>
                                </m:r>
                                <m:r>
                                  <a:rPr lang="de-DE" sz="1200" b="0" i="1">
                                    <a:latin typeface="Cambria Math"/>
                                  </a:rPr>
                                  <m:t>𝑡</m:t>
                                </m:r>
                              </m:sup>
                            </m:sSubSup>
                          </m:e>
                        </m:nary>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81" name="Textfeld 48">
              <a:extLst>
                <a:ext uri="{FF2B5EF4-FFF2-40B4-BE49-F238E27FC236}">
                  <a16:creationId xmlns:a16="http://schemas.microsoft.com/office/drawing/2014/main" id="{00000000-0008-0000-0F00-0000B5000000}"/>
                </a:ext>
              </a:extLst>
            </xdr:cNvPr>
            <xdr:cNvSpPr txBox="1"/>
          </xdr:nvSpPr>
          <xdr:spPr bwMode="auto">
            <a:xfrm>
              <a:off x="5480212" y="41025832"/>
              <a:ext cx="1905000" cy="5218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𝑍</a:t>
              </a:r>
              <a:r>
                <a:rPr lang="de-DE" sz="1200" b="0" i="0">
                  <a:latin typeface="Cambria Math" panose="02040503050406030204" pitchFamily="18" charset="0"/>
                </a:rPr>
                <a:t>_</a:t>
              </a:r>
              <a:r>
                <a:rPr lang="de-DE" sz="1200" b="0" i="0">
                  <a:latin typeface="Cambria Math"/>
                </a:rPr>
                <a:t>𝐾𝑆𝑉</a:t>
              </a:r>
              <a:r>
                <a:rPr lang="de-DE" sz="1200" b="0" i="0">
                  <a:latin typeface="Cambria Math" panose="02040503050406030204" pitchFamily="18" charset="0"/>
                </a:rPr>
                <a:t>^(</a:t>
              </a:r>
              <a:r>
                <a:rPr lang="de-DE" sz="1200" b="0" i="0">
                  <a:latin typeface="Cambria Math"/>
                </a:rPr>
                <a:t>𝑚𝑎𝑥.𝑔𝑒𝑠𝑎𝑚𝑡</a:t>
              </a:r>
              <a:r>
                <a:rPr lang="de-DE" sz="1200" b="0" i="0">
                  <a:latin typeface="Cambria Math" panose="02040503050406030204" pitchFamily="18" charset="0"/>
                </a:rPr>
                <a:t>)</a:t>
              </a:r>
              <a:r>
                <a:rPr lang="de-DE" sz="1200" b="0" i="0">
                  <a:latin typeface="Cambria Math"/>
                </a:rPr>
                <a:t>=</a:t>
              </a:r>
              <a:r>
                <a:rPr lang="de-DE" sz="1200" b="0" i="0">
                  <a:latin typeface="Cambria Math" panose="02040503050406030204" pitchFamily="18" charset="0"/>
                </a:rPr>
                <a:t>∑_(</a:t>
              </a:r>
              <a:r>
                <a:rPr lang="de-DE" sz="1200" b="0" i="0">
                  <a:latin typeface="Cambria Math"/>
                </a:rPr>
                <a:t>𝑡=1</a:t>
              </a:r>
              <a:r>
                <a:rPr lang="de-DE" sz="1200" b="0" i="0">
                  <a:latin typeface="Cambria Math" panose="02040503050406030204" pitchFamily="18" charset="0"/>
                </a:rPr>
                <a:t>)^</a:t>
              </a:r>
              <a:r>
                <a:rPr lang="de-DE" sz="1200" b="0" i="0">
                  <a:latin typeface="Cambria Math"/>
                </a:rPr>
                <a:t>15</a:t>
              </a:r>
              <a:r>
                <a:rPr lang="de-DE" sz="1200" b="0" i="0">
                  <a:latin typeface="Cambria Math" panose="02040503050406030204" pitchFamily="18" charset="0"/>
                </a:rPr>
                <a:t>▒</a:t>
              </a:r>
              <a:r>
                <a:rPr lang="de-DE" sz="1200" b="0" i="0">
                  <a:latin typeface="Cambria Math"/>
                </a:rPr>
                <a:t>𝑍</a:t>
              </a:r>
              <a:r>
                <a:rPr lang="de-DE" sz="1200" b="0" i="0">
                  <a:latin typeface="Cambria Math" panose="02040503050406030204" pitchFamily="18" charset="0"/>
                </a:rPr>
                <a:t>_</a:t>
              </a:r>
              <a:r>
                <a:rPr lang="de-DE" sz="1200" b="0" i="0">
                  <a:latin typeface="Cambria Math"/>
                </a:rPr>
                <a:t>𝐾𝑆𝑉</a:t>
              </a:r>
              <a:r>
                <a:rPr lang="de-DE" sz="1200" b="0" i="0">
                  <a:latin typeface="Cambria Math" panose="02040503050406030204" pitchFamily="18" charset="0"/>
                </a:rPr>
                <a:t>^(</a:t>
              </a:r>
              <a:r>
                <a:rPr lang="de-DE" sz="1200" b="0" i="0">
                  <a:latin typeface="Cambria Math"/>
                </a:rPr>
                <a:t>𝑚𝑎𝑥,𝑡</a:t>
              </a:r>
              <a:r>
                <a:rPr lang="de-DE" sz="1200" b="0" i="0">
                  <a:latin typeface="Cambria Math" panose="02040503050406030204" pitchFamily="18" charset="0"/>
                </a:rPr>
                <a:t>) </a:t>
              </a:r>
              <a:endParaRPr lang="de-DE" sz="1200"/>
            </a:p>
          </xdr:txBody>
        </xdr:sp>
      </mc:Fallback>
    </mc:AlternateContent>
    <xdr:clientData/>
  </xdr:oneCellAnchor>
  <xdr:oneCellAnchor>
    <xdr:from>
      <xdr:col>2</xdr:col>
      <xdr:colOff>2345894</xdr:colOff>
      <xdr:row>37</xdr:row>
      <xdr:rowOff>69552</xdr:rowOff>
    </xdr:from>
    <xdr:ext cx="1061809" cy="231923"/>
    <mc:AlternateContent xmlns:mc="http://schemas.openxmlformats.org/markup-compatibility/2006" xmlns:a14="http://schemas.microsoft.com/office/drawing/2010/main">
      <mc:Choice Requires="a14">
        <xdr:sp macro="" textlink="">
          <xdr:nvSpPr>
            <xdr:cNvPr id="54" name="Textfeld 59">
              <a:extLst>
                <a:ext uri="{FF2B5EF4-FFF2-40B4-BE49-F238E27FC236}">
                  <a16:creationId xmlns:a16="http://schemas.microsoft.com/office/drawing/2014/main" id="{00000000-0008-0000-0F00-000036000000}"/>
                </a:ext>
              </a:extLst>
            </xdr:cNvPr>
            <xdr:cNvSpPr txBox="1"/>
          </xdr:nvSpPr>
          <xdr:spPr bwMode="auto">
            <a:xfrm>
              <a:off x="5736794" y="1218535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𝑅𝑒𝑓</m:t>
                            </m:r>
                            <m:r>
                              <a:rPr lang="fr-FR" sz="1200" b="0" i="1">
                                <a:latin typeface="Cambria Math"/>
                              </a:rPr>
                              <m:t>,</m:t>
                            </m:r>
                            <m:r>
                              <a:rPr lang="fr-FR"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54" name="Textfeld 59">
              <a:extLst>
                <a:ext uri="{FF2B5EF4-FFF2-40B4-BE49-F238E27FC236}">
                  <a16:creationId xmlns:a16="http://schemas.microsoft.com/office/drawing/2014/main" id="{00000000-0008-0000-0F00-000036000000}"/>
                </a:ext>
              </a:extLst>
            </xdr:cNvPr>
            <xdr:cNvSpPr txBox="1"/>
          </xdr:nvSpPr>
          <xdr:spPr bwMode="auto">
            <a:xfrm>
              <a:off x="5736794" y="12185352"/>
              <a:ext cx="1061809" cy="2319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𝑅𝑒𝑓</a:t>
              </a:r>
              <a:r>
                <a:rPr lang="fr-FR"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2429933</xdr:colOff>
      <xdr:row>49</xdr:row>
      <xdr:rowOff>44824</xdr:rowOff>
    </xdr:from>
    <xdr:ext cx="1061809" cy="223972"/>
    <mc:AlternateContent xmlns:mc="http://schemas.openxmlformats.org/markup-compatibility/2006" xmlns:a14="http://schemas.microsoft.com/office/drawing/2010/main">
      <mc:Choice Requires="a14">
        <xdr:sp macro="" textlink="">
          <xdr:nvSpPr>
            <xdr:cNvPr id="133" name="Textfeld 71">
              <a:extLst>
                <a:ext uri="{FF2B5EF4-FFF2-40B4-BE49-F238E27FC236}">
                  <a16:creationId xmlns:a16="http://schemas.microsoft.com/office/drawing/2014/main" id="{00000000-0008-0000-0F00-000085000000}"/>
                </a:ext>
              </a:extLst>
            </xdr:cNvPr>
            <xdr:cNvSpPr txBox="1"/>
          </xdr:nvSpPr>
          <xdr:spPr bwMode="auto">
            <a:xfrm>
              <a:off x="5820833" y="16684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200" b="0" i="1">
                                <a:latin typeface="Cambria Math"/>
                              </a:rPr>
                              <m:t>𝑃𝑙𝑎𝑛</m:t>
                            </m:r>
                            <m:r>
                              <a:rPr lang="de-DE" sz="1200" b="0" i="1">
                                <a:latin typeface="Cambria Math"/>
                              </a:rPr>
                              <m:t>,</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33" name="Textfeld 71">
              <a:extLst>
                <a:ext uri="{FF2B5EF4-FFF2-40B4-BE49-F238E27FC236}">
                  <a16:creationId xmlns:a16="http://schemas.microsoft.com/office/drawing/2014/main" id="{00000000-0008-0000-0F00-000085000000}"/>
                </a:ext>
              </a:extLst>
            </xdr:cNvPr>
            <xdr:cNvSpPr txBox="1"/>
          </xdr:nvSpPr>
          <xdr:spPr bwMode="auto">
            <a:xfrm>
              <a:off x="5820833" y="16684999"/>
              <a:ext cx="1061809" cy="223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200" b="0" i="0">
                  <a:latin typeface="Cambria Math"/>
                </a:rPr>
                <a:t>𝑃𝑙𝑎𝑛,𝑡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60</xdr:row>
      <xdr:rowOff>88265</xdr:rowOff>
    </xdr:from>
    <xdr:ext cx="1061809" cy="222817"/>
    <mc:AlternateContent xmlns:mc="http://schemas.openxmlformats.org/markup-compatibility/2006" xmlns:a14="http://schemas.microsoft.com/office/drawing/2010/main">
      <mc:Choice Requires="a14">
        <xdr:sp macro="" textlink="">
          <xdr:nvSpPr>
            <xdr:cNvPr id="94" name="Textfeld 12">
              <a:extLst>
                <a:ext uri="{FF2B5EF4-FFF2-40B4-BE49-F238E27FC236}">
                  <a16:creationId xmlns:a16="http://schemas.microsoft.com/office/drawing/2014/main" id="{00000000-0008-0000-0F00-00005E000000}"/>
                </a:ext>
              </a:extLst>
            </xdr:cNvPr>
            <xdr:cNvSpPr txBox="1"/>
          </xdr:nvSpPr>
          <xdr:spPr bwMode="auto">
            <a:xfrm>
              <a:off x="5736794" y="20824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94" name="Textfeld 12">
              <a:extLst>
                <a:ext uri="{FF2B5EF4-FFF2-40B4-BE49-F238E27FC236}">
                  <a16:creationId xmlns:a16="http://schemas.microsoft.com/office/drawing/2014/main" id="{00000000-0008-0000-0F00-00005E000000}"/>
                </a:ext>
              </a:extLst>
            </xdr:cNvPr>
            <xdr:cNvSpPr txBox="1"/>
          </xdr:nvSpPr>
          <xdr:spPr bwMode="auto">
            <a:xfrm>
              <a:off x="5736794" y="20824190"/>
              <a:ext cx="1061809" cy="22281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𝑅𝑒𝑓,𝑛𝑒𝑡𝑡𝑜,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2345894</xdr:colOff>
      <xdr:row>66</xdr:row>
      <xdr:rowOff>78890</xdr:rowOff>
    </xdr:from>
    <xdr:ext cx="1061809" cy="223394"/>
    <mc:AlternateContent xmlns:mc="http://schemas.openxmlformats.org/markup-compatibility/2006" xmlns:a14="http://schemas.microsoft.com/office/drawing/2010/main">
      <mc:Choice Requires="a14">
        <xdr:sp macro="" textlink="">
          <xdr:nvSpPr>
            <xdr:cNvPr id="103" name="Textfeld 24">
              <a:extLst>
                <a:ext uri="{FF2B5EF4-FFF2-40B4-BE49-F238E27FC236}">
                  <a16:creationId xmlns:a16="http://schemas.microsoft.com/office/drawing/2014/main" id="{00000000-0008-0000-0F00-000067000000}"/>
                </a:ext>
              </a:extLst>
            </xdr:cNvPr>
            <xdr:cNvSpPr txBox="1"/>
          </xdr:nvSpPr>
          <xdr:spPr bwMode="auto">
            <a:xfrm>
              <a:off x="5736794" y="23100815"/>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200" i="1">
                                <a:latin typeface="Cambria Math" panose="02040503050406030204" pitchFamily="18" charset="0"/>
                              </a:rPr>
                            </m:ctrlPr>
                          </m:sSubSupPr>
                          <m:e>
                            <m:r>
                              <a:rPr lang="de-DE" sz="1200" b="0" i="1">
                                <a:latin typeface="Cambria Math"/>
                              </a:rPr>
                              <m:t>𝐷</m:t>
                            </m:r>
                          </m:e>
                          <m:sub>
                            <m:r>
                              <a:rPr lang="de-DE" sz="1200" b="0" i="1">
                                <a:latin typeface="Cambria Math"/>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𝑛𝑒𝑡𝑡𝑜</m:t>
                            </m:r>
                            <m:r>
                              <a:rPr lang="de-DE" sz="1100" b="0" i="1">
                                <a:solidFill>
                                  <a:schemeClr val="tx1"/>
                                </a:solidFill>
                                <a:latin typeface="Cambria Math"/>
                                <a:ea typeface="+mn-ea"/>
                                <a:cs typeface="+mn-cs"/>
                              </a:rPr>
                              <m:t>, </m:t>
                            </m:r>
                            <m:r>
                              <a:rPr lang="de-DE" sz="12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03" name="Textfeld 24">
              <a:extLst>
                <a:ext uri="{FF2B5EF4-FFF2-40B4-BE49-F238E27FC236}">
                  <a16:creationId xmlns:a16="http://schemas.microsoft.com/office/drawing/2014/main" id="{00000000-0008-0000-0F00-000067000000}"/>
                </a:ext>
              </a:extLst>
            </xdr:cNvPr>
            <xdr:cNvSpPr txBox="1"/>
          </xdr:nvSpPr>
          <xdr:spPr bwMode="auto">
            <a:xfrm>
              <a:off x="5736794" y="23100815"/>
              <a:ext cx="1061809" cy="22339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b="0" i="0">
                  <a:latin typeface="Cambria Math"/>
                </a:rPr>
                <a:t>𝐷</a:t>
              </a:r>
              <a:r>
                <a:rPr lang="de-DE" sz="1200" b="0" i="0">
                  <a:latin typeface="Cambria Math" panose="02040503050406030204" pitchFamily="18" charset="0"/>
                </a:rPr>
                <a:t>_</a:t>
              </a:r>
              <a:r>
                <a:rPr lang="de-DE" sz="1200" b="0" i="0">
                  <a:latin typeface="Cambria Math"/>
                </a:rPr>
                <a:t>𝑖</a:t>
              </a:r>
              <a:r>
                <a:rPr lang="de-DE" sz="1200" b="0" i="0">
                  <a:latin typeface="Cambria Math" panose="02040503050406030204" pitchFamily="18" charset="0"/>
                </a:rPr>
                <a:t>^(</a:t>
              </a:r>
              <a:r>
                <a:rPr lang="de-DE" sz="1100" b="0" i="0">
                  <a:solidFill>
                    <a:schemeClr val="tx1"/>
                  </a:solidFill>
                  <a:latin typeface="Cambria Math"/>
                  <a:ea typeface="+mn-ea"/>
                  <a:cs typeface="+mn-cs"/>
                </a:rPr>
                <a:t>𝑃𝑙𝑎𝑛,𝑛𝑑𝑦𝑛,𝑛𝑒𝑡𝑡𝑜, </a:t>
              </a:r>
              <a:r>
                <a:rPr lang="de-DE" sz="1200" b="0" i="0">
                  <a:latin typeface="Cambria Math"/>
                </a:rPr>
                <a:t>𝑡</a:t>
              </a:r>
              <a:r>
                <a:rPr lang="de-DE" sz="1200" b="0" i="0">
                  <a:latin typeface="Cambria Math" panose="02040503050406030204" pitchFamily="18" charset="0"/>
                </a:rPr>
                <a:t>)</a:t>
              </a:r>
              <a:endParaRPr lang="de-DE" sz="1200"/>
            </a:p>
          </xdr:txBody>
        </xdr:sp>
      </mc:Fallback>
    </mc:AlternateContent>
    <xdr:clientData/>
  </xdr:oneCellAnchor>
  <xdr:oneCellAnchor>
    <xdr:from>
      <xdr:col>2</xdr:col>
      <xdr:colOff>73025</xdr:colOff>
      <xdr:row>99</xdr:row>
      <xdr:rowOff>206693</xdr:rowOff>
    </xdr:from>
    <xdr:ext cx="4797425" cy="520207"/>
    <mc:AlternateContent xmlns:mc="http://schemas.openxmlformats.org/markup-compatibility/2006" xmlns:a14="http://schemas.microsoft.com/office/drawing/2010/main">
      <mc:Choice Requires="a14">
        <xdr:sp macro="" textlink="">
          <xdr:nvSpPr>
            <xdr:cNvPr id="7" name="Textfeld 57">
              <a:extLst>
                <a:ext uri="{FF2B5EF4-FFF2-40B4-BE49-F238E27FC236}">
                  <a16:creationId xmlns:a16="http://schemas.microsoft.com/office/drawing/2014/main" id="{00000000-0008-0000-0F00-000007000000}"/>
                </a:ext>
              </a:extLst>
            </xdr:cNvPr>
            <xdr:cNvSpPr txBox="1"/>
          </xdr:nvSpPr>
          <xdr:spPr bwMode="auto">
            <a:xfrm>
              <a:off x="3463925" y="35896868"/>
              <a:ext cx="4797425" cy="52020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mc:AlternateContent>
                <mc:Choice Requires="a14">
                  <a14:m>
                    <m:oMathPara xmlns:m="http://schemas.openxmlformats.org/officeDocument/2006/math">
                      <m:oMathParaPr>
                        <m:jc m:val="centerGroup"/>
                      </m:oMathParaPr>
                      <m:oMath xmlns:m="http://schemas.openxmlformats.org/officeDocument/2006/math">
                        <m:r>
                          <a:rPr lang="de-DE" sz="1050" i="1">
                            <a:latin typeface="Cambria Math"/>
                            <a:ea typeface="Cambria Math"/>
                          </a:rPr>
                          <m:t>∆</m:t>
                        </m:r>
                        <m:sSubSup>
                          <m:sSubSupPr>
                            <m:ctrlPr>
                              <a:rPr lang="de-DE" sz="1050" i="1">
                                <a:latin typeface="Cambria Math" panose="02040503050406030204" pitchFamily="18" charset="0"/>
                                <a:ea typeface="Cambria Math"/>
                              </a:rPr>
                            </m:ctrlPr>
                          </m:sSubSupPr>
                          <m:e>
                            <m:r>
                              <a:rPr lang="de-DE" sz="1050" b="0" i="1">
                                <a:latin typeface="Cambria Math"/>
                                <a:ea typeface="Cambria Math"/>
                              </a:rPr>
                              <m:t>𝐾</m:t>
                            </m:r>
                          </m:e>
                          <m:sub>
                            <m:r>
                              <a:rPr lang="de-DE" sz="1050" b="0" i="1">
                                <a:latin typeface="Cambria Math"/>
                                <a:ea typeface="Cambria Math"/>
                              </a:rPr>
                              <m:t>𝑚𝑎𝑥</m:t>
                            </m:r>
                            <m:r>
                              <a:rPr lang="de-DE" sz="1050" b="0" i="1">
                                <a:latin typeface="Cambria Math"/>
                                <a:ea typeface="Cambria Math"/>
                              </a:rPr>
                              <m:t>.</m:t>
                            </m:r>
                            <m:r>
                              <a:rPr lang="de-DE" sz="1050" b="0" i="1">
                                <a:latin typeface="Cambria Math"/>
                                <a:ea typeface="Cambria Math"/>
                              </a:rPr>
                              <m:t>𝐾𝑆𝑉</m:t>
                            </m:r>
                          </m:sub>
                          <m:sup>
                            <m:r>
                              <a:rPr lang="de-DE" sz="1050" b="0" i="1">
                                <a:latin typeface="Cambria Math"/>
                                <a:ea typeface="Cambria Math"/>
                              </a:rPr>
                              <m:t>𝑃𝑙𝑎𝑛</m:t>
                            </m:r>
                            <m:r>
                              <a:rPr lang="fr-FR" sz="1050" b="0" i="1">
                                <a:latin typeface="Cambria Math"/>
                                <a:ea typeface="Cambria Math"/>
                              </a:rPr>
                              <m:t>,</m:t>
                            </m:r>
                            <m:r>
                              <a:rPr lang="fr-FR" sz="1050" b="0" i="1">
                                <a:latin typeface="Cambria Math"/>
                                <a:ea typeface="Cambria Math"/>
                              </a:rPr>
                              <m:t>𝑡</m:t>
                            </m:r>
                          </m:sup>
                        </m:sSubSup>
                        <m:r>
                          <a:rPr lang="de-DE" sz="1050" b="0" i="1">
                            <a:latin typeface="Cambria Math"/>
                            <a:ea typeface="Cambria Math"/>
                          </a:rPr>
                          <m:t>=</m:t>
                        </m:r>
                        <m:r>
                          <a:rPr lang="de-DE" sz="1050" i="1">
                            <a:solidFill>
                              <a:schemeClr val="tx1"/>
                            </a:solidFill>
                            <a:latin typeface="Cambria Math"/>
                            <a:ea typeface="+mn-ea"/>
                            <a:cs typeface="+mn-cs"/>
                          </a:rPr>
                          <m:t>𝛼</m:t>
                        </m:r>
                        <m:d>
                          <m:dPr>
                            <m:ctrlPr>
                              <a:rPr lang="de-DE" sz="1050" i="1">
                                <a:solidFill>
                                  <a:schemeClr val="tx1"/>
                                </a:solidFill>
                                <a:latin typeface="Cambria Math" panose="02040503050406030204" pitchFamily="18" charset="0"/>
                                <a:ea typeface="+mn-ea"/>
                                <a:cs typeface="+mn-cs"/>
                              </a:rPr>
                            </m:ctrlPr>
                          </m:dPr>
                          <m:e>
                            <m:nary>
                              <m:naryPr>
                                <m:chr m:val="∑"/>
                                <m:supHide m:val="on"/>
                                <m:ctrlPr>
                                  <a:rPr lang="de-DE" sz="1100" b="0" i="1">
                                    <a:solidFill>
                                      <a:schemeClr val="tx1"/>
                                    </a:solidFill>
                                    <a:latin typeface="Cambria Math" panose="02040503050406030204" pitchFamily="18" charset="0"/>
                                    <a:ea typeface="+mn-ea"/>
                                    <a:cs typeface="+mn-cs"/>
                                  </a:rPr>
                                </m:ctrlPr>
                              </m:naryPr>
                              <m:sub>
                                <m:r>
                                  <m:rPr>
                                    <m:brk m:alnAt="7"/>
                                  </m:rPr>
                                  <a:rPr lang="de-DE" sz="1100" b="0" i="1">
                                    <a:solidFill>
                                      <a:schemeClr val="tx1"/>
                                    </a:solidFill>
                                    <a:latin typeface="Cambria Math"/>
                                    <a:ea typeface="+mn-ea"/>
                                    <a:cs typeface="+mn-cs"/>
                                  </a:rPr>
                                  <m:t>𝑖</m:t>
                                </m:r>
                              </m:sub>
                              <m:sup/>
                              <m:e>
                                <m:sSubSup>
                                  <m:sSubSupPr>
                                    <m:ctrlPr>
                                      <a:rPr lang="de-DE" sz="1100" b="0" i="1">
                                        <a:solidFill>
                                          <a:schemeClr val="tx1"/>
                                        </a:solidFill>
                                        <a:latin typeface="Cambria Math" panose="02040503050406030204" pitchFamily="18" charset="0"/>
                                        <a:ea typeface="+mn-ea"/>
                                        <a:cs typeface="+mn-cs"/>
                                      </a:rPr>
                                    </m:ctrlPr>
                                  </m:sSubSupPr>
                                  <m:e>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𝑉𝑜𝑟h𝑎𝑏𝑒𝑛</m:t>
                                        </m:r>
                                      </m:sup>
                                    </m:sSubSup>
                                    <m:r>
                                      <a:rPr lang="de-DE" sz="1100" b="0" i="1">
                                        <a:solidFill>
                                          <a:schemeClr val="tx1"/>
                                        </a:solidFill>
                                        <a:latin typeface="Cambria Math"/>
                                        <a:ea typeface="+mn-ea"/>
                                        <a:cs typeface="+mn-cs"/>
                                      </a:rPr>
                                      <m:t>𝐷</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𝑠𝑖𝑐h𝑒𝑟</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e>
                            </m:nary>
                            <m:r>
                              <a:rPr lang="de-DE" sz="1050" b="0" i="1">
                                <a:solidFill>
                                  <a:schemeClr val="tx1"/>
                                </a:solidFill>
                                <a:latin typeface="Cambria Math"/>
                                <a:ea typeface="+mn-ea"/>
                                <a:cs typeface="+mn-cs"/>
                              </a:rPr>
                              <m:t>+</m:t>
                            </m:r>
                            <m:f>
                              <m:fPr>
                                <m:ctrlPr>
                                  <a:rPr lang="de-DE" sz="1050" b="0" i="1">
                                    <a:solidFill>
                                      <a:schemeClr val="tx1"/>
                                    </a:solidFill>
                                    <a:latin typeface="Cambria Math" panose="02040503050406030204" pitchFamily="18" charset="0"/>
                                    <a:ea typeface="+mn-ea"/>
                                    <a:cs typeface="+mn-cs"/>
                                  </a:rPr>
                                </m:ctrlPr>
                              </m:fPr>
                              <m:num>
                                <m:r>
                                  <a:rPr lang="de-DE" sz="1050" b="0" i="1">
                                    <a:solidFill>
                                      <a:schemeClr val="tx1"/>
                                    </a:solidFill>
                                    <a:latin typeface="Cambria Math"/>
                                    <a:ea typeface="+mn-ea"/>
                                    <a:cs typeface="+mn-cs"/>
                                  </a:rPr>
                                  <m:t>1</m:t>
                                </m:r>
                              </m:num>
                              <m:den>
                                <m:r>
                                  <a:rPr lang="de-DE" sz="1050" b="0" i="1">
                                    <a:solidFill>
                                      <a:schemeClr val="tx1"/>
                                    </a:solidFill>
                                    <a:latin typeface="Cambria Math"/>
                                    <a:ea typeface="+mn-ea"/>
                                    <a:cs typeface="+mn-cs"/>
                                  </a:rPr>
                                  <m:t>1+</m:t>
                                </m:r>
                                <m:r>
                                  <a:rPr lang="de-DE" sz="1050" i="1">
                                    <a:solidFill>
                                      <a:schemeClr val="tx1"/>
                                    </a:solidFill>
                                    <a:latin typeface="Cambria Math"/>
                                    <a:ea typeface="+mn-ea"/>
                                    <a:cs typeface="+mn-cs"/>
                                  </a:rPr>
                                  <m:t>𝛼</m:t>
                                </m:r>
                              </m:den>
                            </m:f>
                            <m:nary>
                              <m:naryPr>
                                <m:chr m:val="∑"/>
                                <m:subHide m:val="on"/>
                                <m:supHide m:val="on"/>
                                <m:ctrlPr>
                                  <a:rPr lang="de-DE" sz="1100" b="0" i="1">
                                    <a:solidFill>
                                      <a:schemeClr val="tx1"/>
                                    </a:solidFill>
                                    <a:latin typeface="Cambria Math" panose="02040503050406030204" pitchFamily="18" charset="0"/>
                                    <a:ea typeface="+mn-ea"/>
                                    <a:cs typeface="+mn-cs"/>
                                  </a:rPr>
                                </m:ctrlPr>
                              </m:naryPr>
                              <m:sub/>
                              <m:sup/>
                              <m:e>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𝛽</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𝑅𝑒𝑓</m:t>
                                    </m:r>
                                  </m:sup>
                                </m:sSubSup>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𝑅𝑒𝑓</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𝑠𝑖𝑐h𝑒𝑟</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e>
                            </m:nary>
                          </m:e>
                        </m:d>
                      </m:oMath>
                    </m:oMathPara>
                  </a14:m>
                </mc:Choice>
                <mc:Fallback xmlns:m="http://schemas.openxmlformats.org/officeDocument/2006/math" xmlns:w="http://schemas.openxmlformats.org/wordprocessingml/2006/main" xmlns:r="http://schemas.openxmlformats.org/officeDocument/2006/relationships" xmlns=""/>
              </mc:AlternateContent>
              <a:endParaRPr lang="de-DE" sz="1050"/>
            </a:p>
          </xdr:txBody>
        </xdr:sp>
      </mc:Choice>
      <mc:Fallback xmlns="">
        <xdr:sp macro="" textlink="">
          <xdr:nvSpPr>
            <xdr:cNvPr id="7" name="Textfeld 57">
              <a:extLst>
                <a:ext uri="{FF2B5EF4-FFF2-40B4-BE49-F238E27FC236}">
                  <a16:creationId xmlns:a16="http://schemas.microsoft.com/office/drawing/2014/main" id="{00000000-0008-0000-0F00-000007000000}"/>
                </a:ext>
              </a:extLst>
            </xdr:cNvPr>
            <xdr:cNvSpPr txBox="1"/>
          </xdr:nvSpPr>
          <xdr:spPr bwMode="auto">
            <a:xfrm>
              <a:off x="3463925" y="35896868"/>
              <a:ext cx="4797425" cy="52020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marL="0" marR="0" lvl="0" indent="0" defTabSz="914400">
                <a:lnSpc>
                  <a:spcPct val="100000"/>
                </a:lnSpc>
                <a:spcBef>
                  <a:spcPts val="0"/>
                </a:spcBef>
                <a:spcAft>
                  <a:spcPts val="0"/>
                </a:spcAft>
                <a:buClrTx/>
                <a:buSzTx/>
                <a:buFontTx/>
                <a:buNone/>
                <a:defRPr/>
              </a:pPr>
              <a:r>
                <a:rPr lang="de-DE" sz="1050" i="0">
                  <a:latin typeface="Cambria Math"/>
                  <a:ea typeface="Cambria Math"/>
                </a:rPr>
                <a:t>∆</a:t>
              </a:r>
              <a:r>
                <a:rPr lang="de-DE" sz="1050" b="0" i="0">
                  <a:latin typeface="Cambria Math"/>
                  <a:ea typeface="Cambria Math"/>
                </a:rPr>
                <a:t>𝐾</a:t>
              </a:r>
              <a:r>
                <a:rPr lang="de-DE" sz="1050" b="0" i="0">
                  <a:latin typeface="Cambria Math" panose="02040503050406030204" pitchFamily="18" charset="0"/>
                  <a:ea typeface="Cambria Math"/>
                </a:rPr>
                <a:t>_(</a:t>
              </a:r>
              <a:r>
                <a:rPr lang="de-DE" sz="1050" b="0" i="0">
                  <a:latin typeface="Cambria Math"/>
                  <a:ea typeface="Cambria Math"/>
                </a:rPr>
                <a:t>𝑚𝑎𝑥.𝐾𝑆𝑉</a:t>
              </a:r>
              <a:r>
                <a:rPr lang="de-DE" sz="1050" b="0" i="0">
                  <a:latin typeface="Cambria Math" panose="02040503050406030204" pitchFamily="18" charset="0"/>
                  <a:ea typeface="Cambria Math"/>
                </a:rPr>
                <a:t>)^(</a:t>
              </a:r>
              <a:r>
                <a:rPr lang="de-DE" sz="1050" b="0" i="0">
                  <a:latin typeface="Cambria Math"/>
                  <a:ea typeface="Cambria Math"/>
                </a:rPr>
                <a:t>𝑃𝑙𝑎𝑛</a:t>
              </a:r>
              <a:r>
                <a:rPr lang="fr-FR" sz="1050" b="0" i="0">
                  <a:latin typeface="Cambria Math"/>
                  <a:ea typeface="Cambria Math"/>
                </a:rPr>
                <a:t>,𝑡</a:t>
              </a:r>
              <a:r>
                <a:rPr lang="de-DE" sz="1050" b="0" i="0">
                  <a:latin typeface="Cambria Math" panose="02040503050406030204" pitchFamily="18" charset="0"/>
                  <a:ea typeface="Cambria Math"/>
                </a:rPr>
                <a:t>)</a:t>
              </a:r>
              <a:r>
                <a:rPr lang="de-DE" sz="1050" b="0" i="0">
                  <a:latin typeface="Cambria Math"/>
                  <a:ea typeface="Cambria Math"/>
                </a:rPr>
                <a:t>=</a:t>
              </a:r>
              <a:r>
                <a:rPr lang="de-DE" sz="1050" i="0">
                  <a:solidFill>
                    <a:schemeClr val="tx1"/>
                  </a:solidFill>
                  <a:latin typeface="Cambria Math"/>
                  <a:ea typeface="+mn-ea"/>
                  <a:cs typeface="+mn-cs"/>
                </a:rPr>
                <a:t>𝛼</a:t>
              </a:r>
              <a:r>
                <a:rPr lang="de-DE" sz="105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𝑉𝑜𝑟ℎ𝑎𝑏𝑒𝑛</a:t>
              </a:r>
              <a:r>
                <a:rPr lang="de-DE" sz="1100" b="0" i="0">
                  <a:solidFill>
                    <a:schemeClr val="tx1"/>
                  </a:solidFill>
                  <a:latin typeface="Cambria Math"/>
                  <a:ea typeface="+mn-ea"/>
                  <a:cs typeface="+mn-cs"/>
                </a:rPr>
                <a:t> 𝐷</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𝑠𝑖𝑐ℎ𝑒𝑟,𝑡</a:t>
              </a:r>
              <a:r>
                <a:rPr lang="de-DE" sz="1100" b="0" i="0">
                  <a:solidFill>
                    <a:schemeClr val="tx1"/>
                  </a:solidFill>
                  <a:latin typeface="Cambria Math" panose="02040503050406030204" pitchFamily="18" charset="0"/>
                  <a:ea typeface="+mn-ea"/>
                  <a:cs typeface="+mn-cs"/>
                </a:rPr>
                <a:t>) 〗</a:t>
              </a:r>
              <a:r>
                <a:rPr lang="de-DE" sz="1050" b="0" i="0">
                  <a:solidFill>
                    <a:schemeClr val="tx1"/>
                  </a:solidFill>
                  <a:latin typeface="Cambria Math"/>
                  <a:ea typeface="+mn-ea"/>
                  <a:cs typeface="+mn-cs"/>
                </a:rPr>
                <a:t>+1</a:t>
              </a:r>
              <a:r>
                <a:rPr lang="de-DE" sz="1050" b="0" i="0">
                  <a:solidFill>
                    <a:schemeClr val="tx1"/>
                  </a:solidFill>
                  <a:latin typeface="Cambria Math" panose="02040503050406030204" pitchFamily="18" charset="0"/>
                  <a:ea typeface="+mn-ea"/>
                  <a:cs typeface="+mn-cs"/>
                </a:rPr>
                <a:t>/(</a:t>
              </a:r>
              <a:r>
                <a:rPr lang="de-DE" sz="1050" b="0" i="0">
                  <a:solidFill>
                    <a:schemeClr val="tx1"/>
                  </a:solidFill>
                  <a:latin typeface="Cambria Math"/>
                  <a:ea typeface="+mn-ea"/>
                  <a:cs typeface="+mn-cs"/>
                </a:rPr>
                <a:t>1+</a:t>
              </a:r>
              <a:r>
                <a:rPr lang="de-DE" sz="1050" i="0">
                  <a:solidFill>
                    <a:schemeClr val="tx1"/>
                  </a:solidFill>
                  <a:latin typeface="Cambria Math"/>
                  <a:ea typeface="+mn-ea"/>
                  <a:cs typeface="+mn-cs"/>
                </a:rPr>
                <a:t>𝛼</a:t>
              </a:r>
              <a:r>
                <a:rPr lang="de-DE" sz="105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𝛽</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𝑅𝑒𝑓</a:t>
              </a:r>
              <a:r>
                <a:rPr lang="de-DE"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𝑅𝑒𝑓,𝑑𝑦𝑛,𝑡</a:t>
              </a:r>
              <a:r>
                <a:rPr lang="de-DE"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𝑠𝑖𝑐ℎ𝑒𝑟,𝑡</a:t>
              </a:r>
              <a:r>
                <a:rPr lang="de-DE" sz="1100" b="0" i="0">
                  <a:solidFill>
                    <a:schemeClr val="tx1"/>
                  </a:solidFill>
                  <a:latin typeface="Cambria Math" panose="02040503050406030204" pitchFamily="18" charset="0"/>
                  <a:ea typeface="+mn-ea"/>
                  <a:cs typeface="+mn-cs"/>
                </a:rPr>
                <a:t>) 〗)</a:t>
              </a:r>
              <a:endParaRPr lang="de-DE" sz="1050"/>
            </a:p>
          </xdr:txBody>
        </xdr:sp>
      </mc:Fallback>
    </mc:AlternateContent>
    <xdr:clientData/>
  </xdr:oneCellAnchor>
  <xdr:oneCellAnchor>
    <xdr:from>
      <xdr:col>2</xdr:col>
      <xdr:colOff>2509110</xdr:colOff>
      <xdr:row>107</xdr:row>
      <xdr:rowOff>316801</xdr:rowOff>
    </xdr:from>
    <xdr:ext cx="1065405" cy="198324"/>
    <mc:AlternateContent xmlns:mc="http://schemas.openxmlformats.org/markup-compatibility/2006" xmlns:a14="http://schemas.microsoft.com/office/drawing/2010/main">
      <mc:Choice Requires="a14">
        <xdr:sp macro="" textlink="">
          <xdr:nvSpPr>
            <xdr:cNvPr id="178" name="TextBox 2">
              <a:extLst>
                <a:ext uri="{FF2B5EF4-FFF2-40B4-BE49-F238E27FC236}">
                  <a16:creationId xmlns:a16="http://schemas.microsoft.com/office/drawing/2014/main" id="{00000000-0008-0000-0F00-0000B2000000}"/>
                </a:ext>
              </a:extLst>
            </xdr:cNvPr>
            <xdr:cNvSpPr txBox="1"/>
          </xdr:nvSpPr>
          <xdr:spPr bwMode="auto">
            <a:xfrm>
              <a:off x="5900010" y="39912226"/>
              <a:ext cx="1065405" cy="19832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𝐾𝑆𝑉</m:t>
                            </m:r>
                          </m:sub>
                          <m:sup>
                            <m:r>
                              <a:rPr lang="de-DE" sz="1100" b="0" i="1">
                                <a:latin typeface="Cambria Math"/>
                              </a:rPr>
                              <m:t>𝐵𝑎𝑠𝑖𝑠</m:t>
                            </m:r>
                          </m:sup>
                        </m:sSubSup>
                        <m:r>
                          <a:rPr lang="de-DE" sz="1100" b="0" i="0">
                            <a:latin typeface="Cambria Math"/>
                          </a:rPr>
                          <m:t>−</m:t>
                        </m:r>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𝐶𝑂</m:t>
                            </m:r>
                            <m:r>
                              <a:rPr lang="de-DE" sz="1100" b="0" i="1">
                                <a:solidFill>
                                  <a:schemeClr val="tx1"/>
                                </a:solidFill>
                                <a:latin typeface="Cambria Math"/>
                                <a:ea typeface="+mn-ea"/>
                                <a:cs typeface="+mn-cs"/>
                              </a:rPr>
                              <m:t>2</m:t>
                            </m:r>
                          </m:sub>
                          <m:sup>
                            <m:r>
                              <a:rPr lang="de-DE" sz="1100" b="0" i="1">
                                <a:solidFill>
                                  <a:schemeClr val="tx1"/>
                                </a:solidFill>
                                <a:latin typeface="Cambria Math"/>
                                <a:ea typeface="+mn-ea"/>
                                <a:cs typeface="+mn-cs"/>
                              </a:rPr>
                              <m:t>𝑠𝑖𝑐h𝑒𝑟</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8" name="TextBox 2">
              <a:extLst>
                <a:ext uri="{FF2B5EF4-FFF2-40B4-BE49-F238E27FC236}">
                  <a16:creationId xmlns:a16="http://schemas.microsoft.com/office/drawing/2014/main" id="{00000000-0008-0000-0F00-0000B2000000}"/>
                </a:ext>
              </a:extLst>
            </xdr:cNvPr>
            <xdr:cNvSpPr txBox="1"/>
          </xdr:nvSpPr>
          <xdr:spPr bwMode="auto">
            <a:xfrm>
              <a:off x="5900010" y="39912226"/>
              <a:ext cx="1065405" cy="19832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𝐾𝑆𝑉</a:t>
              </a:r>
              <a:r>
                <a:rPr lang="de-DE" sz="1100" b="0" i="0">
                  <a:latin typeface="Cambria Math" panose="02040503050406030204" pitchFamily="18" charset="0"/>
                </a:rPr>
                <a:t>^</a:t>
              </a:r>
              <a:r>
                <a:rPr lang="de-DE" sz="1100" b="0" i="0">
                  <a:latin typeface="Cambria Math"/>
                </a:rPr>
                <a:t>𝐵𝑎𝑠𝑖𝑠−</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𝐶𝑂2</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𝑠𝑖𝑐ℎ𝑒𝑟</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100"/>
            </a:p>
          </xdr:txBody>
        </xdr:sp>
      </mc:Fallback>
    </mc:AlternateContent>
    <xdr:clientData/>
  </xdr:oneCellAnchor>
  <xdr:oneCellAnchor>
    <xdr:from>
      <xdr:col>2</xdr:col>
      <xdr:colOff>2680059</xdr:colOff>
      <xdr:row>100</xdr:row>
      <xdr:rowOff>122238</xdr:rowOff>
    </xdr:from>
    <xdr:ext cx="723505" cy="280500"/>
    <mc:AlternateContent xmlns:mc="http://schemas.openxmlformats.org/markup-compatibility/2006" xmlns:a14="http://schemas.microsoft.com/office/drawing/2010/main">
      <mc:Choice Requires="a14">
        <xdr:sp macro="" textlink="">
          <xdr:nvSpPr>
            <xdr:cNvPr id="170" name="Textfeld 42">
              <a:extLst>
                <a:ext uri="{FF2B5EF4-FFF2-40B4-BE49-F238E27FC236}">
                  <a16:creationId xmlns:a16="http://schemas.microsoft.com/office/drawing/2014/main" id="{00000000-0008-0000-0F00-0000AA000000}"/>
                </a:ext>
              </a:extLst>
            </xdr:cNvPr>
            <xdr:cNvSpPr txBox="1"/>
          </xdr:nvSpPr>
          <xdr:spPr bwMode="auto">
            <a:xfrm>
              <a:off x="6070959" y="36688713"/>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0" name="Textfeld 42">
              <a:extLst>
                <a:ext uri="{FF2B5EF4-FFF2-40B4-BE49-F238E27FC236}">
                  <a16:creationId xmlns:a16="http://schemas.microsoft.com/office/drawing/2014/main" id="{00000000-0008-0000-0F00-0000AA000000}"/>
                </a:ext>
              </a:extLst>
            </xdr:cNvPr>
            <xdr:cNvSpPr txBox="1"/>
          </xdr:nvSpPr>
          <xdr:spPr bwMode="auto">
            <a:xfrm>
              <a:off x="6070959" y="36688713"/>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2680059</xdr:colOff>
      <xdr:row>102</xdr:row>
      <xdr:rowOff>87311</xdr:rowOff>
    </xdr:from>
    <xdr:ext cx="723505" cy="280500"/>
    <mc:AlternateContent xmlns:mc="http://schemas.openxmlformats.org/markup-compatibility/2006" xmlns:a14="http://schemas.microsoft.com/office/drawing/2010/main">
      <mc:Choice Requires="a14">
        <xdr:sp macro="" textlink="">
          <xdr:nvSpPr>
            <xdr:cNvPr id="173" name="Textfeld 42">
              <a:extLst>
                <a:ext uri="{FF2B5EF4-FFF2-40B4-BE49-F238E27FC236}">
                  <a16:creationId xmlns:a16="http://schemas.microsoft.com/office/drawing/2014/main" id="{00000000-0008-0000-0F00-0000AD000000}"/>
                </a:ext>
              </a:extLst>
            </xdr:cNvPr>
            <xdr:cNvSpPr txBox="1"/>
          </xdr:nvSpPr>
          <xdr:spPr bwMode="auto">
            <a:xfrm>
              <a:off x="6070959" y="37415787"/>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3" name="Textfeld 42">
              <a:extLst>
                <a:ext uri="{FF2B5EF4-FFF2-40B4-BE49-F238E27FC236}">
                  <a16:creationId xmlns:a16="http://schemas.microsoft.com/office/drawing/2014/main" id="{00000000-0008-0000-0F00-0000AD000000}"/>
                </a:ext>
              </a:extLst>
            </xdr:cNvPr>
            <xdr:cNvSpPr txBox="1"/>
          </xdr:nvSpPr>
          <xdr:spPr bwMode="auto">
            <a:xfrm>
              <a:off x="6070959" y="37415787"/>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2680059</xdr:colOff>
      <xdr:row>103</xdr:row>
      <xdr:rowOff>106361</xdr:rowOff>
    </xdr:from>
    <xdr:ext cx="723505" cy="280500"/>
    <mc:AlternateContent xmlns:mc="http://schemas.openxmlformats.org/markup-compatibility/2006" xmlns:a14="http://schemas.microsoft.com/office/drawing/2010/main">
      <mc:Choice Requires="a14">
        <xdr:sp macro="" textlink="">
          <xdr:nvSpPr>
            <xdr:cNvPr id="174" name="Textfeld 42">
              <a:extLst>
                <a:ext uri="{FF2B5EF4-FFF2-40B4-BE49-F238E27FC236}">
                  <a16:creationId xmlns:a16="http://schemas.microsoft.com/office/drawing/2014/main" id="{00000000-0008-0000-0F00-0000AE000000}"/>
                </a:ext>
              </a:extLst>
            </xdr:cNvPr>
            <xdr:cNvSpPr txBox="1"/>
          </xdr:nvSpPr>
          <xdr:spPr bwMode="auto">
            <a:xfrm>
              <a:off x="6070959" y="37815836"/>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4" name="Textfeld 42">
              <a:extLst>
                <a:ext uri="{FF2B5EF4-FFF2-40B4-BE49-F238E27FC236}">
                  <a16:creationId xmlns:a16="http://schemas.microsoft.com/office/drawing/2014/main" id="{00000000-0008-0000-0F00-0000AE000000}"/>
                </a:ext>
              </a:extLst>
            </xdr:cNvPr>
            <xdr:cNvSpPr txBox="1"/>
          </xdr:nvSpPr>
          <xdr:spPr bwMode="auto">
            <a:xfrm>
              <a:off x="6070959" y="37815836"/>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2680059</xdr:colOff>
      <xdr:row>104</xdr:row>
      <xdr:rowOff>116677</xdr:rowOff>
    </xdr:from>
    <xdr:ext cx="723505" cy="280500"/>
    <mc:AlternateContent xmlns:mc="http://schemas.openxmlformats.org/markup-compatibility/2006" xmlns:a14="http://schemas.microsoft.com/office/drawing/2010/main">
      <mc:Choice Requires="a14">
        <xdr:sp macro="" textlink="">
          <xdr:nvSpPr>
            <xdr:cNvPr id="175" name="Textfeld 42">
              <a:extLst>
                <a:ext uri="{FF2B5EF4-FFF2-40B4-BE49-F238E27FC236}">
                  <a16:creationId xmlns:a16="http://schemas.microsoft.com/office/drawing/2014/main" id="{00000000-0008-0000-0F00-0000AF000000}"/>
                </a:ext>
              </a:extLst>
            </xdr:cNvPr>
            <xdr:cNvSpPr txBox="1"/>
          </xdr:nvSpPr>
          <xdr:spPr bwMode="auto">
            <a:xfrm>
              <a:off x="6070959" y="38207152"/>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5" name="Textfeld 42">
              <a:extLst>
                <a:ext uri="{FF2B5EF4-FFF2-40B4-BE49-F238E27FC236}">
                  <a16:creationId xmlns:a16="http://schemas.microsoft.com/office/drawing/2014/main" id="{00000000-0008-0000-0F00-0000AF000000}"/>
                </a:ext>
              </a:extLst>
            </xdr:cNvPr>
            <xdr:cNvSpPr txBox="1"/>
          </xdr:nvSpPr>
          <xdr:spPr bwMode="auto">
            <a:xfrm>
              <a:off x="6070959" y="38207152"/>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2680059</xdr:colOff>
      <xdr:row>105</xdr:row>
      <xdr:rowOff>105564</xdr:rowOff>
    </xdr:from>
    <xdr:ext cx="723505" cy="280500"/>
    <mc:AlternateContent xmlns:mc="http://schemas.openxmlformats.org/markup-compatibility/2006" xmlns:a14="http://schemas.microsoft.com/office/drawing/2010/main">
      <mc:Choice Requires="a14">
        <xdr:sp macro="" textlink="">
          <xdr:nvSpPr>
            <xdr:cNvPr id="176" name="Textfeld 42">
              <a:extLst>
                <a:ext uri="{FF2B5EF4-FFF2-40B4-BE49-F238E27FC236}">
                  <a16:creationId xmlns:a16="http://schemas.microsoft.com/office/drawing/2014/main" id="{00000000-0008-0000-0F00-0000B0000000}"/>
                </a:ext>
              </a:extLst>
            </xdr:cNvPr>
            <xdr:cNvSpPr txBox="1"/>
          </xdr:nvSpPr>
          <xdr:spPr bwMode="auto">
            <a:xfrm>
              <a:off x="6070959" y="38577039"/>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6" name="Textfeld 42">
              <a:extLst>
                <a:ext uri="{FF2B5EF4-FFF2-40B4-BE49-F238E27FC236}">
                  <a16:creationId xmlns:a16="http://schemas.microsoft.com/office/drawing/2014/main" id="{00000000-0008-0000-0F00-0000B0000000}"/>
                </a:ext>
              </a:extLst>
            </xdr:cNvPr>
            <xdr:cNvSpPr txBox="1"/>
          </xdr:nvSpPr>
          <xdr:spPr bwMode="auto">
            <a:xfrm>
              <a:off x="6070959" y="38577039"/>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2680059</xdr:colOff>
      <xdr:row>101</xdr:row>
      <xdr:rowOff>125412</xdr:rowOff>
    </xdr:from>
    <xdr:ext cx="723505" cy="280500"/>
    <mc:AlternateContent xmlns:mc="http://schemas.openxmlformats.org/markup-compatibility/2006" xmlns:a14="http://schemas.microsoft.com/office/drawing/2010/main">
      <mc:Choice Requires="a14">
        <xdr:sp macro="" textlink="">
          <xdr:nvSpPr>
            <xdr:cNvPr id="171" name="Textfeld 42">
              <a:extLst>
                <a:ext uri="{FF2B5EF4-FFF2-40B4-BE49-F238E27FC236}">
                  <a16:creationId xmlns:a16="http://schemas.microsoft.com/office/drawing/2014/main" id="{00000000-0008-0000-0F00-0000AB000000}"/>
                </a:ext>
              </a:extLst>
            </xdr:cNvPr>
            <xdr:cNvSpPr txBox="1"/>
          </xdr:nvSpPr>
          <xdr:spPr bwMode="auto">
            <a:xfrm>
              <a:off x="6070959" y="37072887"/>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rPr>
                              <m:t>𝑝</m:t>
                            </m:r>
                          </m:e>
                          <m:sub>
                            <m:r>
                              <m:rPr>
                                <m:sty m:val="p"/>
                              </m:rPr>
                              <a:rPr lang="de-DE" sz="1100" b="0" i="0">
                                <a:latin typeface="Cambria Math"/>
                              </a:rPr>
                              <m:t>i</m:t>
                            </m:r>
                          </m:sub>
                          <m:sup>
                            <m:r>
                              <a:rPr lang="de-DE" sz="1100" b="0" i="1">
                                <a:latin typeface="Cambria Math"/>
                              </a:rPr>
                              <m:t>𝑠𝑖𝑐h𝑒𝑟</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1" name="Textfeld 42">
              <a:extLst>
                <a:ext uri="{FF2B5EF4-FFF2-40B4-BE49-F238E27FC236}">
                  <a16:creationId xmlns:a16="http://schemas.microsoft.com/office/drawing/2014/main" id="{00000000-0008-0000-0F00-0000AB000000}"/>
                </a:ext>
              </a:extLst>
            </xdr:cNvPr>
            <xdr:cNvSpPr txBox="1"/>
          </xdr:nvSpPr>
          <xdr:spPr bwMode="auto">
            <a:xfrm>
              <a:off x="6070959" y="37072887"/>
              <a:ext cx="72350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r>
                <a:rPr lang="de-DE" sz="1100" i="0">
                  <a:latin typeface="Cambria Math"/>
                </a:rPr>
                <a:t>𝑝</a:t>
              </a:r>
              <a:r>
                <a:rPr lang="de-DE" sz="110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𝑠𝑖𝑐ℎ𝑒𝑟,𝑡</a:t>
              </a:r>
              <a:r>
                <a:rPr lang="de-DE" sz="1100" b="0" i="0">
                  <a:latin typeface="Cambria Math" panose="02040503050406030204" pitchFamily="18" charset="0"/>
                </a:rPr>
                <a:t>)</a:t>
              </a:r>
              <a:endParaRPr lang="de-DE" sz="1100"/>
            </a:p>
          </xdr:txBody>
        </xdr:sp>
      </mc:Fallback>
    </mc:AlternateContent>
    <xdr:clientData/>
  </xdr:oneCellAnchor>
  <xdr:oneCellAnchor>
    <xdr:from>
      <xdr:col>2</xdr:col>
      <xdr:colOff>2236845</xdr:colOff>
      <xdr:row>114</xdr:row>
      <xdr:rowOff>102866</xdr:rowOff>
    </xdr:from>
    <xdr:ext cx="578895" cy="280500"/>
    <mc:AlternateContent xmlns:mc="http://schemas.openxmlformats.org/markup-compatibility/2006" xmlns:a14="http://schemas.microsoft.com/office/drawing/2010/main">
      <mc:Choice Requires="a14">
        <xdr:sp macro="" textlink="">
          <xdr:nvSpPr>
            <xdr:cNvPr id="17" name="Textfeld 36">
              <a:extLst>
                <a:ext uri="{FF2B5EF4-FFF2-40B4-BE49-F238E27FC236}">
                  <a16:creationId xmlns:a16="http://schemas.microsoft.com/office/drawing/2014/main" id="{00000000-0008-0000-0F00-000011000000}"/>
                </a:ext>
              </a:extLst>
            </xdr:cNvPr>
            <xdr:cNvSpPr txBox="1"/>
          </xdr:nvSpPr>
          <xdr:spPr bwMode="auto">
            <a:xfrm>
              <a:off x="5627745" y="42832017"/>
              <a:ext cx="57889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lgn="ct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m:rPr>
                                <m:sty m:val="p"/>
                              </m:rPr>
                              <a:rPr lang="de-DE" sz="1100">
                                <a:solidFill>
                                  <a:schemeClr val="tx1"/>
                                </a:solidFill>
                                <a:latin typeface="Cambria Math"/>
                                <a:ea typeface="+mn-ea"/>
                                <a:cs typeface="+mn-cs"/>
                              </a:rPr>
                              <m:t>θ</m:t>
                            </m:r>
                          </m:e>
                          <m:sup>
                            <m:r>
                              <m:rPr>
                                <m:sty m:val="p"/>
                              </m:rPr>
                              <a:rPr lang="de-DE" sz="1100">
                                <a:solidFill>
                                  <a:schemeClr val="tx1"/>
                                </a:solidFill>
                                <a:latin typeface="Cambria Math"/>
                                <a:ea typeface="+mn-ea"/>
                                <a:cs typeface="+mn-cs"/>
                              </a:rPr>
                              <m:t>Plan</m:t>
                            </m:r>
                            <m:r>
                              <a:rPr lang="de-DE" sz="1100">
                                <a:solidFill>
                                  <a:schemeClr val="tx1"/>
                                </a:solidFill>
                                <a:latin typeface="Cambria Math"/>
                                <a:ea typeface="+mn-ea"/>
                                <a:cs typeface="+mn-cs"/>
                              </a:rPr>
                              <m:t>,1</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17" name="Textfeld 36">
              <a:extLst>
                <a:ext uri="{FF2B5EF4-FFF2-40B4-BE49-F238E27FC236}">
                  <a16:creationId xmlns:a16="http://schemas.microsoft.com/office/drawing/2014/main" id="{00000000-0008-0000-0F00-000011000000}"/>
                </a:ext>
              </a:extLst>
            </xdr:cNvPr>
            <xdr:cNvSpPr txBox="1"/>
          </xdr:nvSpPr>
          <xdr:spPr bwMode="auto">
            <a:xfrm>
              <a:off x="5627745" y="42832017"/>
              <a:ext cx="57889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lgn="ctr">
                <a:defRPr/>
              </a:pPr>
              <a:r>
                <a:rPr lang="de-DE" sz="1100" i="0">
                  <a:solidFill>
                    <a:schemeClr val="tx1"/>
                  </a:solidFill>
                  <a:latin typeface="Cambria Math"/>
                  <a:ea typeface="+mn-ea"/>
                  <a:cs typeface="+mn-cs"/>
                </a:rPr>
                <a:t>θ</a:t>
              </a:r>
              <a:r>
                <a:rPr lang="de-DE"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Plan,1</a:t>
              </a:r>
              <a:r>
                <a:rPr lang="de-DE" sz="1100" i="0">
                  <a:solidFill>
                    <a:schemeClr val="tx1"/>
                  </a:solidFill>
                  <a:latin typeface="Cambria Math" panose="02040503050406030204" pitchFamily="18" charset="0"/>
                  <a:ea typeface="+mn-ea"/>
                  <a:cs typeface="+mn-cs"/>
                </a:rPr>
                <a:t>)</a:t>
              </a:r>
              <a:endParaRPr lang="de-DE" sz="1100"/>
            </a:p>
          </xdr:txBody>
        </xdr:sp>
      </mc:Fallback>
    </mc:AlternateContent>
    <xdr:clientData/>
  </xdr:oneCellAnchor>
  <xdr:oneCellAnchor>
    <xdr:from>
      <xdr:col>2</xdr:col>
      <xdr:colOff>388508</xdr:colOff>
      <xdr:row>116</xdr:row>
      <xdr:rowOff>0</xdr:rowOff>
    </xdr:from>
    <xdr:ext cx="578895" cy="280500"/>
    <xdr:sp macro="" textlink="">
      <xdr:nvSpPr>
        <xdr:cNvPr id="6" name="Textfeld 36">
          <a:extLst>
            <a:ext uri="{FF2B5EF4-FFF2-40B4-BE49-F238E27FC236}">
              <a16:creationId xmlns:a16="http://schemas.microsoft.com/office/drawing/2014/main" id="{00000000-0008-0000-0F00-000006000000}"/>
            </a:ext>
          </a:extLst>
        </xdr:cNvPr>
        <xdr:cNvSpPr txBox="1"/>
      </xdr:nvSpPr>
      <xdr:spPr bwMode="auto">
        <a:xfrm>
          <a:off x="6259083" y="9410700"/>
          <a:ext cx="57889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defRPr/>
          </a:pPr>
          <a:endParaRPr lang="de-DE" sz="1100"/>
        </a:p>
      </xdr:txBody>
    </xdr:sp>
    <xdr:clientData/>
  </xdr:oneCellAnchor>
  <xdr:oneCellAnchor>
    <xdr:from>
      <xdr:col>2</xdr:col>
      <xdr:colOff>550406</xdr:colOff>
      <xdr:row>118</xdr:row>
      <xdr:rowOff>174307</xdr:rowOff>
    </xdr:from>
    <xdr:ext cx="65" cy="172226"/>
    <xdr:sp macro="" textlink="">
      <xdr:nvSpPr>
        <xdr:cNvPr id="8" name="TextBox 7">
          <a:extLst>
            <a:ext uri="{FF2B5EF4-FFF2-40B4-BE49-F238E27FC236}">
              <a16:creationId xmlns:a16="http://schemas.microsoft.com/office/drawing/2014/main" id="{00000000-0008-0000-0F00-000008000000}"/>
            </a:ext>
          </a:extLst>
        </xdr:cNvPr>
        <xdr:cNvSpPr txBox="1"/>
      </xdr:nvSpPr>
      <xdr:spPr bwMode="auto">
        <a:xfrm>
          <a:off x="6417806" y="9946957"/>
          <a:ext cx="65"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endParaRPr lang="de-DE" sz="1100"/>
        </a:p>
      </xdr:txBody>
    </xdr:sp>
    <xdr:clientData/>
  </xdr:oneCellAnchor>
  <xdr:oneCellAnchor>
    <xdr:from>
      <xdr:col>2</xdr:col>
      <xdr:colOff>2364069</xdr:colOff>
      <xdr:row>12</xdr:row>
      <xdr:rowOff>82550</xdr:rowOff>
    </xdr:from>
    <xdr:ext cx="1061809" cy="187872"/>
    <mc:AlternateContent xmlns:mc="http://schemas.openxmlformats.org/markup-compatibility/2006" xmlns:a14="http://schemas.microsoft.com/office/drawing/2010/main">
      <mc:Choice Requires="a14">
        <xdr:sp macro="" textlink="">
          <xdr:nvSpPr>
            <xdr:cNvPr id="14" name="Textfeld 66">
              <a:extLst>
                <a:ext uri="{FF2B5EF4-FFF2-40B4-BE49-F238E27FC236}">
                  <a16:creationId xmlns:a16="http://schemas.microsoft.com/office/drawing/2014/main" id="{00000000-0008-0000-0F00-00000E000000}"/>
                </a:ext>
              </a:extLst>
            </xdr:cNvPr>
            <xdr:cNvSpPr txBox="1"/>
          </xdr:nvSpPr>
          <xdr:spPr bwMode="auto">
            <a:xfrm>
              <a:off x="5754969" y="4149725"/>
              <a:ext cx="1061809" cy="1878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
                      </m:oMathParaPr>
                      <m:oMath xmlns:m="http://schemas.openxmlformats.org/officeDocument/2006/math">
                        <m:r>
                          <a:rPr lang="de-DE" sz="1200" i="1">
                            <a:latin typeface="Cambria Math"/>
                            <a:ea typeface="Cambria Math"/>
                          </a:rPr>
                          <m:t>𝛼</m:t>
                        </m:r>
                      </m:oMath>
                    </m:oMathPara>
                  </a14:m>
                </mc:Choice>
                <mc:Fallback xmlns:m="http://schemas.openxmlformats.org/officeDocument/2006/math" xmlns:w="http://schemas.openxmlformats.org/wordprocessingml/2006/main" xmlns:r="http://schemas.openxmlformats.org/officeDocument/2006/relationships" xmlns=""/>
              </mc:AlternateContent>
              <a:endParaRPr lang="de-DE" sz="1200"/>
            </a:p>
          </xdr:txBody>
        </xdr:sp>
      </mc:Choice>
      <mc:Fallback xmlns="">
        <xdr:sp macro="" textlink="">
          <xdr:nvSpPr>
            <xdr:cNvPr id="14" name="Textfeld 66">
              <a:extLst>
                <a:ext uri="{FF2B5EF4-FFF2-40B4-BE49-F238E27FC236}">
                  <a16:creationId xmlns:a16="http://schemas.microsoft.com/office/drawing/2014/main" id="{00000000-0008-0000-0F00-00000E000000}"/>
                </a:ext>
              </a:extLst>
            </xdr:cNvPr>
            <xdr:cNvSpPr txBox="1"/>
          </xdr:nvSpPr>
          <xdr:spPr bwMode="auto">
            <a:xfrm>
              <a:off x="5754969" y="4149725"/>
              <a:ext cx="1061809" cy="1878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i="0">
                  <a:latin typeface="Cambria Math"/>
                  <a:ea typeface="Cambria Math"/>
                </a:rPr>
                <a:t>𝛼</a:t>
              </a:r>
              <a:endParaRPr lang="de-DE" sz="1200"/>
            </a:p>
          </xdr:txBody>
        </xdr:sp>
      </mc:Fallback>
    </mc:AlternateContent>
    <xdr:clientData/>
  </xdr:oneCellAnchor>
  <xdr:oneCellAnchor>
    <xdr:from>
      <xdr:col>2</xdr:col>
      <xdr:colOff>2240020</xdr:colOff>
      <xdr:row>115</xdr:row>
      <xdr:rowOff>67942</xdr:rowOff>
    </xdr:from>
    <xdr:ext cx="578895" cy="280500"/>
    <mc:AlternateContent xmlns:mc="http://schemas.openxmlformats.org/markup-compatibility/2006" xmlns:a14="http://schemas.microsoft.com/office/drawing/2010/main">
      <mc:Choice Requires="a14">
        <xdr:sp macro="" textlink="">
          <xdr:nvSpPr>
            <xdr:cNvPr id="20" name="Textfeld 36">
              <a:extLst>
                <a:ext uri="{FF2B5EF4-FFF2-40B4-BE49-F238E27FC236}">
                  <a16:creationId xmlns:a16="http://schemas.microsoft.com/office/drawing/2014/main" id="{00000000-0008-0000-0F00-000014000000}"/>
                </a:ext>
              </a:extLst>
            </xdr:cNvPr>
            <xdr:cNvSpPr txBox="1"/>
          </xdr:nvSpPr>
          <xdr:spPr bwMode="auto">
            <a:xfrm>
              <a:off x="5630920" y="43206667"/>
              <a:ext cx="57889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lgn="ctr">
                <a:defRPr/>
              </a:pPr>
              <mc:AlternateContent>
                <mc:Choice Requires="a14">
                  <a14:m>
                    <m:oMathPara xmlns:m="http://schemas.openxmlformats.org/officeDocument/2006/math">
                      <m:oMathParaPr>
                        <m:jc m:val="centerGroup"/>
                      </m:oMathParaPr>
                      <m:oMath xmlns:m="http://schemas.openxmlformats.org/officeDocument/2006/math">
                        <m:r>
                          <m:rPr>
                            <m:sty m:val="p"/>
                          </m:rPr>
                          <a:rPr lang="el-GR" sz="1100" i="1">
                            <a:solidFill>
                              <a:schemeClr val="tx1"/>
                            </a:solidFill>
                            <a:latin typeface="Cambria Math"/>
                            <a:ea typeface="Cambria Math"/>
                            <a:cs typeface="+mn-cs"/>
                          </a:rPr>
                          <m:t>τ</m:t>
                        </m:r>
                      </m:oMath>
                    </m:oMathPara>
                  </a14:m>
                </mc:Choice>
                <mc:Fallback xmlns:m="http://schemas.openxmlformats.org/officeDocument/2006/math" xmlns:w="http://schemas.openxmlformats.org/wordprocessingml/2006/main" xmlns:r="http://schemas.openxmlformats.org/officeDocument/2006/relationships" xmlns=""/>
              </mc:AlternateContent>
              <a:endParaRPr lang="de-DE" sz="1100"/>
            </a:p>
          </xdr:txBody>
        </xdr:sp>
      </mc:Choice>
      <mc:Fallback xmlns="">
        <xdr:sp macro="" textlink="">
          <xdr:nvSpPr>
            <xdr:cNvPr id="20" name="Textfeld 36">
              <a:extLst>
                <a:ext uri="{FF2B5EF4-FFF2-40B4-BE49-F238E27FC236}">
                  <a16:creationId xmlns:a16="http://schemas.microsoft.com/office/drawing/2014/main" id="{00000000-0008-0000-0F00-000014000000}"/>
                </a:ext>
              </a:extLst>
            </xdr:cNvPr>
            <xdr:cNvSpPr txBox="1"/>
          </xdr:nvSpPr>
          <xdr:spPr bwMode="auto">
            <a:xfrm>
              <a:off x="5630920" y="43206667"/>
              <a:ext cx="578896" cy="2805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noAutofit/>
            </a:bodyPr>
            <a:lstStyle/>
            <a:p>
              <a:pPr algn="ctr">
                <a:defRPr/>
              </a:pPr>
              <a:r>
                <a:rPr lang="el-GR" sz="1100" i="0">
                  <a:solidFill>
                    <a:schemeClr val="tx1"/>
                  </a:solidFill>
                  <a:latin typeface="Cambria Math"/>
                  <a:ea typeface="Cambria Math"/>
                  <a:cs typeface="+mn-cs"/>
                </a:rPr>
                <a:t>τ</a:t>
              </a:r>
              <a:endParaRPr lang="de-DE" sz="1100"/>
            </a:p>
          </xdr:txBody>
        </xdr:sp>
      </mc:Fallback>
    </mc:AlternateContent>
    <xdr:clientData/>
  </xdr:oneCellAnchor>
</xdr:wsDr>
</file>

<file path=xl/drawings/drawing13.xml><?xml version="1.0" encoding="utf-8"?>
<xdr:wsDr xmlns:xdr="http://schemas.openxmlformats.org/drawingml/2006/spreadsheetDrawing" xmlns:a="http://schemas.openxmlformats.org/drawingml/2006/main">
  <xdr:oneCellAnchor>
    <xdr:from>
      <xdr:col>2</xdr:col>
      <xdr:colOff>1653805</xdr:colOff>
      <xdr:row>80</xdr:row>
      <xdr:rowOff>122917</xdr:rowOff>
    </xdr:from>
    <xdr:ext cx="439414" cy="178832"/>
    <mc:AlternateContent xmlns:mc="http://schemas.openxmlformats.org/markup-compatibility/2006" xmlns:a14="http://schemas.microsoft.com/office/drawing/2010/main">
      <mc:Choice Requires="a14">
        <xdr:sp macro="" textlink="">
          <xdr:nvSpPr>
            <xdr:cNvPr id="452" name="TextBox 2">
              <a:extLst>
                <a:ext uri="{FF2B5EF4-FFF2-40B4-BE49-F238E27FC236}">
                  <a16:creationId xmlns:a16="http://schemas.microsoft.com/office/drawing/2014/main" id="{00000000-0008-0000-1000-0000C4010000}"/>
                </a:ext>
              </a:extLst>
            </xdr:cNvPr>
            <xdr:cNvSpPr txBox="1"/>
          </xdr:nvSpPr>
          <xdr:spPr bwMode="auto">
            <a:xfrm>
              <a:off x="6549656" y="20592143"/>
              <a:ext cx="439415"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𝑄</m:t>
                            </m:r>
                          </m:e>
                          <m:sup>
                            <m:r>
                              <a:rPr lang="de-DE" sz="1100" b="0" i="1">
                                <a:latin typeface="Cambria Math"/>
                              </a:rPr>
                              <m:t>𝑃𝑙𝑎𝑛</m:t>
                            </m:r>
                            <m:r>
                              <a:rPr lang="fr-FR" sz="1100" b="0" i="1">
                                <a:latin typeface="Cambria Math"/>
                              </a:rPr>
                              <m:t>, </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2" name="TextBox 2">
              <a:extLst>
                <a:ext uri="{FF2B5EF4-FFF2-40B4-BE49-F238E27FC236}">
                  <a16:creationId xmlns:a16="http://schemas.microsoft.com/office/drawing/2014/main" id="{00000000-0008-0000-1000-0000C4010000}"/>
                </a:ext>
              </a:extLst>
            </xdr:cNvPr>
            <xdr:cNvSpPr txBox="1"/>
          </xdr:nvSpPr>
          <xdr:spPr bwMode="auto">
            <a:xfrm>
              <a:off x="6549656" y="20592143"/>
              <a:ext cx="439415"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𝑄</a:t>
              </a:r>
              <a:r>
                <a:rPr lang="de-DE" sz="1100" b="0" i="0">
                  <a:latin typeface="Cambria Math" panose="02040503050406030204" pitchFamily="18" charset="0"/>
                </a:rPr>
                <a:t>^(</a:t>
              </a:r>
              <a:r>
                <a:rPr lang="de-DE" sz="1100" b="0" i="0">
                  <a:latin typeface="Cambria Math"/>
                </a:rPr>
                <a:t>𝑃𝑙𝑎𝑛</a:t>
              </a:r>
              <a:r>
                <a:rPr lang="fr-FR" sz="1100" b="0" i="0">
                  <a:latin typeface="Cambria Math"/>
                </a:rPr>
                <a:t>, 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1669421</xdr:colOff>
      <xdr:row>135</xdr:row>
      <xdr:rowOff>44450</xdr:rowOff>
    </xdr:from>
    <xdr:ext cx="420884" cy="178832"/>
    <mc:AlternateContent xmlns:mc="http://schemas.openxmlformats.org/markup-compatibility/2006" xmlns:a14="http://schemas.microsoft.com/office/drawing/2010/main">
      <mc:Choice Requires="a14">
        <xdr:sp macro="" textlink="">
          <xdr:nvSpPr>
            <xdr:cNvPr id="892" name="TextBox 3">
              <a:extLst>
                <a:ext uri="{FF2B5EF4-FFF2-40B4-BE49-F238E27FC236}">
                  <a16:creationId xmlns:a16="http://schemas.microsoft.com/office/drawing/2014/main" id="{00000000-0008-0000-1000-00007C030000}"/>
                </a:ext>
              </a:extLst>
            </xdr:cNvPr>
            <xdr:cNvSpPr txBox="1"/>
          </xdr:nvSpPr>
          <xdr:spPr bwMode="auto">
            <a:xfrm>
              <a:off x="6565271" y="34639250"/>
              <a:ext cx="42088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𝑄</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2" name="TextBox 3">
              <a:extLst>
                <a:ext uri="{FF2B5EF4-FFF2-40B4-BE49-F238E27FC236}">
                  <a16:creationId xmlns:a16="http://schemas.microsoft.com/office/drawing/2014/main" id="{00000000-0008-0000-1000-00007C030000}"/>
                </a:ext>
              </a:extLst>
            </xdr:cNvPr>
            <xdr:cNvSpPr txBox="1"/>
          </xdr:nvSpPr>
          <xdr:spPr bwMode="auto">
            <a:xfrm>
              <a:off x="6565271" y="34639250"/>
              <a:ext cx="42088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𝑄</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1623636</xdr:colOff>
      <xdr:row>96</xdr:row>
      <xdr:rowOff>0</xdr:rowOff>
    </xdr:from>
    <xdr:ext cx="499752" cy="178832"/>
    <mc:AlternateContent xmlns:mc="http://schemas.openxmlformats.org/markup-compatibility/2006" xmlns:a14="http://schemas.microsoft.com/office/drawing/2010/main">
      <mc:Choice Requires="a14">
        <xdr:sp macro="" textlink="">
          <xdr:nvSpPr>
            <xdr:cNvPr id="20" name="TextBox 4">
              <a:extLst>
                <a:ext uri="{FF2B5EF4-FFF2-40B4-BE49-F238E27FC236}">
                  <a16:creationId xmlns:a16="http://schemas.microsoft.com/office/drawing/2014/main" id="{00000000-0008-0000-1000-000014000000}"/>
                </a:ext>
              </a:extLst>
            </xdr:cNvPr>
            <xdr:cNvSpPr txBox="1"/>
          </xdr:nvSpPr>
          <xdr:spPr bwMode="auto">
            <a:xfrm>
              <a:off x="6519487" y="23860125"/>
              <a:ext cx="4997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𝑒</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0" name="TextBox 4">
              <a:extLst>
                <a:ext uri="{FF2B5EF4-FFF2-40B4-BE49-F238E27FC236}">
                  <a16:creationId xmlns:a16="http://schemas.microsoft.com/office/drawing/2014/main" id="{00000000-0008-0000-1000-000014000000}"/>
                </a:ext>
              </a:extLst>
            </xdr:cNvPr>
            <xdr:cNvSpPr txBox="1"/>
          </xdr:nvSpPr>
          <xdr:spPr bwMode="auto">
            <a:xfrm>
              <a:off x="6519487" y="23860125"/>
              <a:ext cx="4997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𝑒</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1663230</xdr:colOff>
      <xdr:row>71</xdr:row>
      <xdr:rowOff>57150</xdr:rowOff>
    </xdr:from>
    <xdr:ext cx="420563" cy="190245"/>
    <mc:AlternateContent xmlns:mc="http://schemas.openxmlformats.org/markup-compatibility/2006" xmlns:a14="http://schemas.microsoft.com/office/drawing/2010/main">
      <mc:Choice Requires="a14">
        <xdr:sp macro="" textlink="">
          <xdr:nvSpPr>
            <xdr:cNvPr id="450" name="TextBox 7">
              <a:extLst>
                <a:ext uri="{FF2B5EF4-FFF2-40B4-BE49-F238E27FC236}">
                  <a16:creationId xmlns:a16="http://schemas.microsoft.com/office/drawing/2014/main" id="{00000000-0008-0000-1000-0000C2010000}"/>
                </a:ext>
              </a:extLst>
            </xdr:cNvPr>
            <xdr:cNvSpPr txBox="1"/>
          </xdr:nvSpPr>
          <xdr:spPr bwMode="auto">
            <a:xfrm>
              <a:off x="6559081" y="18411825"/>
              <a:ext cx="420564" cy="1902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𝑍</m:t>
                            </m:r>
                          </m:e>
                          <m:sub>
                            <m:r>
                              <a:rPr lang="de-DE" sz="1100" b="0" i="1">
                                <a:latin typeface="Cambria Math"/>
                              </a:rPr>
                              <m:t>𝐾𝑆𝑉</m:t>
                            </m:r>
                          </m:sub>
                          <m:sup>
                            <m:r>
                              <a:rPr lang="de-DE" sz="1100" b="0" i="1">
                                <a:latin typeface="Cambria Math"/>
                              </a:rPr>
                              <m:t>𝑚𝑎𝑥</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50" name="TextBox 7">
              <a:extLst>
                <a:ext uri="{FF2B5EF4-FFF2-40B4-BE49-F238E27FC236}">
                  <a16:creationId xmlns:a16="http://schemas.microsoft.com/office/drawing/2014/main" id="{00000000-0008-0000-1000-0000C2010000}"/>
                </a:ext>
              </a:extLst>
            </xdr:cNvPr>
            <xdr:cNvSpPr txBox="1"/>
          </xdr:nvSpPr>
          <xdr:spPr bwMode="auto">
            <a:xfrm>
              <a:off x="6559081" y="18411825"/>
              <a:ext cx="420564" cy="1902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𝑍</a:t>
              </a:r>
              <a:r>
                <a:rPr lang="de-DE" sz="1100" b="0" i="0">
                  <a:latin typeface="Cambria Math" panose="02040503050406030204" pitchFamily="18" charset="0"/>
                </a:rPr>
                <a:t>_</a:t>
              </a:r>
              <a:r>
                <a:rPr lang="de-DE" sz="1100" b="0" i="0">
                  <a:latin typeface="Cambria Math"/>
                </a:rPr>
                <a:t>𝐾𝑆𝑉</a:t>
              </a:r>
              <a:r>
                <a:rPr lang="de-DE" sz="1100" b="0" i="0">
                  <a:latin typeface="Cambria Math" panose="02040503050406030204" pitchFamily="18" charset="0"/>
                </a:rPr>
                <a:t>^(</a:t>
              </a:r>
              <a:r>
                <a:rPr lang="de-DE" sz="1100" b="0" i="0">
                  <a:latin typeface="Cambria Math"/>
                </a:rPr>
                <a:t>𝑚𝑎𝑥</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1676504</xdr:colOff>
      <xdr:row>92</xdr:row>
      <xdr:rowOff>0</xdr:rowOff>
    </xdr:from>
    <xdr:ext cx="291683" cy="183127"/>
    <mc:AlternateContent xmlns:mc="http://schemas.openxmlformats.org/markup-compatibility/2006" xmlns:a14="http://schemas.microsoft.com/office/drawing/2010/main">
      <mc:Choice Requires="a14">
        <xdr:sp macro="" textlink="">
          <xdr:nvSpPr>
            <xdr:cNvPr id="925" name="TextBox 10">
              <a:extLst>
                <a:ext uri="{FF2B5EF4-FFF2-40B4-BE49-F238E27FC236}">
                  <a16:creationId xmlns:a16="http://schemas.microsoft.com/office/drawing/2014/main" id="{00000000-0008-0000-1000-00009D030000}"/>
                </a:ext>
              </a:extLst>
            </xdr:cNvPr>
            <xdr:cNvSpPr txBox="1"/>
          </xdr:nvSpPr>
          <xdr:spPr bwMode="auto">
            <a:xfrm>
              <a:off x="6572354" y="23241000"/>
              <a:ext cx="291683"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fr-FR" sz="1100" b="0" i="1">
                                <a:latin typeface="Cambria Math"/>
                              </a:rPr>
                              <m:t>𝑒</m:t>
                            </m:r>
                          </m:e>
                          <m:sub>
                            <m:r>
                              <a:rPr lang="fr-FR" sz="1100" b="0" i="1">
                                <a:latin typeface="Cambria Math"/>
                              </a:rPr>
                              <m:t>𝑅𝑒𝑓</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25" name="TextBox 10">
              <a:extLst>
                <a:ext uri="{FF2B5EF4-FFF2-40B4-BE49-F238E27FC236}">
                  <a16:creationId xmlns:a16="http://schemas.microsoft.com/office/drawing/2014/main" id="{00000000-0008-0000-1000-00009D030000}"/>
                </a:ext>
              </a:extLst>
            </xdr:cNvPr>
            <xdr:cNvSpPr txBox="1"/>
          </xdr:nvSpPr>
          <xdr:spPr bwMode="auto">
            <a:xfrm>
              <a:off x="6572354" y="23241000"/>
              <a:ext cx="291683"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latin typeface="Cambria Math"/>
                </a:rPr>
                <a:t>𝑒</a:t>
              </a:r>
              <a:r>
                <a:rPr lang="de-DE" sz="1100" b="0" i="0">
                  <a:latin typeface="Cambria Math" panose="02040503050406030204" pitchFamily="18" charset="0"/>
                </a:rPr>
                <a:t>_</a:t>
              </a:r>
              <a:r>
                <a:rPr lang="fr-FR" sz="1100" b="0" i="0">
                  <a:latin typeface="Cambria Math"/>
                </a:rPr>
                <a:t>𝑅𝑒𝑓</a:t>
              </a:r>
              <a:endParaRPr lang="de-DE" sz="1100" i="1"/>
            </a:p>
          </xdr:txBody>
        </xdr:sp>
      </mc:Fallback>
    </mc:AlternateContent>
    <xdr:clientData/>
  </xdr:oneCellAnchor>
  <xdr:oneCellAnchor>
    <xdr:from>
      <xdr:col>2</xdr:col>
      <xdr:colOff>1668457</xdr:colOff>
      <xdr:row>91</xdr:row>
      <xdr:rowOff>0</xdr:rowOff>
    </xdr:from>
    <xdr:ext cx="410112" cy="223522"/>
    <mc:AlternateContent xmlns:mc="http://schemas.openxmlformats.org/markup-compatibility/2006" xmlns:a14="http://schemas.microsoft.com/office/drawing/2010/main">
      <mc:Choice Requires="a14">
        <xdr:sp macro="" textlink="">
          <xdr:nvSpPr>
            <xdr:cNvPr id="457" name="TextBox 11">
              <a:extLst>
                <a:ext uri="{FF2B5EF4-FFF2-40B4-BE49-F238E27FC236}">
                  <a16:creationId xmlns:a16="http://schemas.microsoft.com/office/drawing/2014/main" id="{00000000-0008-0000-1000-0000C9010000}"/>
                </a:ext>
              </a:extLst>
            </xdr:cNvPr>
            <xdr:cNvSpPr txBox="1"/>
          </xdr:nvSpPr>
          <xdr:spPr bwMode="auto">
            <a:xfrm>
              <a:off x="6564307" y="22840950"/>
              <a:ext cx="410112" cy="2235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𝐸</m:t>
                            </m:r>
                          </m:e>
                          <m:sub>
                            <m:r>
                              <a:rPr lang="fr-FR"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7" name="TextBox 11">
              <a:extLst>
                <a:ext uri="{FF2B5EF4-FFF2-40B4-BE49-F238E27FC236}">
                  <a16:creationId xmlns:a16="http://schemas.microsoft.com/office/drawing/2014/main" id="{00000000-0008-0000-1000-0000C9010000}"/>
                </a:ext>
              </a:extLst>
            </xdr:cNvPr>
            <xdr:cNvSpPr txBox="1"/>
          </xdr:nvSpPr>
          <xdr:spPr bwMode="auto">
            <a:xfrm>
              <a:off x="6564307" y="22840950"/>
              <a:ext cx="410112" cy="2235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𝑅𝑒𝑓</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0</xdr:colOff>
      <xdr:row>345</xdr:row>
      <xdr:rowOff>0</xdr:rowOff>
    </xdr:from>
    <xdr:ext cx="65" cy="172226"/>
    <xdr:sp macro="" textlink="">
      <xdr:nvSpPr>
        <xdr:cNvPr id="18" name="TextBox 17">
          <a:extLst>
            <a:ext uri="{FF2B5EF4-FFF2-40B4-BE49-F238E27FC236}">
              <a16:creationId xmlns:a16="http://schemas.microsoft.com/office/drawing/2014/main" id="{00000000-0008-0000-1000-000012000000}"/>
            </a:ext>
          </a:extLst>
        </xdr:cNvPr>
        <xdr:cNvSpPr txBox="1"/>
      </xdr:nvSpPr>
      <xdr:spPr bwMode="auto">
        <a:xfrm>
          <a:off x="7696200" y="64665225"/>
          <a:ext cx="65"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endParaRPr lang="de-DE" sz="1100" i="0"/>
        </a:p>
      </xdr:txBody>
    </xdr:sp>
    <xdr:clientData/>
  </xdr:oneCellAnchor>
  <xdr:oneCellAnchor>
    <xdr:from>
      <xdr:col>2</xdr:col>
      <xdr:colOff>1616338</xdr:colOff>
      <xdr:row>95</xdr:row>
      <xdr:rowOff>19050</xdr:rowOff>
    </xdr:from>
    <xdr:ext cx="514350" cy="183384"/>
    <mc:AlternateContent xmlns:mc="http://schemas.openxmlformats.org/markup-compatibility/2006" xmlns:a14="http://schemas.microsoft.com/office/drawing/2010/main">
      <mc:Choice Requires="a14">
        <xdr:sp macro="" textlink="">
          <xdr:nvSpPr>
            <xdr:cNvPr id="459" name="Textfeld 72">
              <a:extLst>
                <a:ext uri="{FF2B5EF4-FFF2-40B4-BE49-F238E27FC236}">
                  <a16:creationId xmlns:a16="http://schemas.microsoft.com/office/drawing/2014/main" id="{00000000-0008-0000-1000-0000CB010000}"/>
                </a:ext>
              </a:extLst>
            </xdr:cNvPr>
            <xdr:cNvSpPr txBox="1"/>
          </xdr:nvSpPr>
          <xdr:spPr bwMode="auto">
            <a:xfrm>
              <a:off x="6512188" y="23669625"/>
              <a:ext cx="51435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i="1"/>
            </a:p>
          </xdr:txBody>
        </xdr:sp>
      </mc:Choice>
      <mc:Fallback xmlns="">
        <xdr:sp macro="" textlink="">
          <xdr:nvSpPr>
            <xdr:cNvPr id="459" name="Textfeld 72">
              <a:extLst>
                <a:ext uri="{FF2B5EF4-FFF2-40B4-BE49-F238E27FC236}">
                  <a16:creationId xmlns:a16="http://schemas.microsoft.com/office/drawing/2014/main" id="{00000000-0008-0000-1000-0000CB010000}"/>
                </a:ext>
              </a:extLst>
            </xdr:cNvPr>
            <xdr:cNvSpPr txBox="1"/>
          </xdr:nvSpPr>
          <xdr:spPr bwMode="auto">
            <a:xfrm>
              <a:off x="6512188" y="23669625"/>
              <a:ext cx="51435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200" i="1"/>
            </a:p>
          </xdr:txBody>
        </xdr:sp>
      </mc:Fallback>
    </mc:AlternateContent>
    <xdr:clientData/>
  </xdr:oneCellAnchor>
  <xdr:oneCellAnchor>
    <xdr:from>
      <xdr:col>2</xdr:col>
      <xdr:colOff>1682884</xdr:colOff>
      <xdr:row>99</xdr:row>
      <xdr:rowOff>64860</xdr:rowOff>
    </xdr:from>
    <xdr:ext cx="312072" cy="208967"/>
    <mc:AlternateContent xmlns:mc="http://schemas.openxmlformats.org/markup-compatibility/2006" xmlns:a14="http://schemas.microsoft.com/office/drawing/2010/main">
      <mc:Choice Requires="a14">
        <xdr:sp macro="" textlink="">
          <xdr:nvSpPr>
            <xdr:cNvPr id="927" name="TextBox 25">
              <a:extLst>
                <a:ext uri="{FF2B5EF4-FFF2-40B4-BE49-F238E27FC236}">
                  <a16:creationId xmlns:a16="http://schemas.microsoft.com/office/drawing/2014/main" id="{00000000-0008-0000-1000-00009F030000}"/>
                </a:ext>
              </a:extLst>
            </xdr:cNvPr>
            <xdr:cNvSpPr txBox="1"/>
          </xdr:nvSpPr>
          <xdr:spPr bwMode="auto">
            <a:xfrm>
              <a:off x="6578734" y="24858435"/>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27" name="TextBox 25">
              <a:extLst>
                <a:ext uri="{FF2B5EF4-FFF2-40B4-BE49-F238E27FC236}">
                  <a16:creationId xmlns:a16="http://schemas.microsoft.com/office/drawing/2014/main" id="{00000000-0008-0000-1000-00009F030000}"/>
                </a:ext>
              </a:extLst>
            </xdr:cNvPr>
            <xdr:cNvSpPr txBox="1"/>
          </xdr:nvSpPr>
          <xdr:spPr bwMode="auto">
            <a:xfrm>
              <a:off x="6578734" y="24858435"/>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1659063</xdr:colOff>
      <xdr:row>115</xdr:row>
      <xdr:rowOff>35376</xdr:rowOff>
    </xdr:from>
    <xdr:ext cx="428900" cy="198067"/>
    <mc:AlternateContent xmlns:mc="http://schemas.openxmlformats.org/markup-compatibility/2006" xmlns:a14="http://schemas.microsoft.com/office/drawing/2010/main">
      <mc:Choice Requires="a14">
        <xdr:sp macro="" textlink="">
          <xdr:nvSpPr>
            <xdr:cNvPr id="473" name="TextBox 26">
              <a:extLst>
                <a:ext uri="{FF2B5EF4-FFF2-40B4-BE49-F238E27FC236}">
                  <a16:creationId xmlns:a16="http://schemas.microsoft.com/office/drawing/2014/main" id="{00000000-0008-0000-1000-0000D9010000}"/>
                </a:ext>
              </a:extLst>
            </xdr:cNvPr>
            <xdr:cNvSpPr txBox="1"/>
          </xdr:nvSpPr>
          <xdr:spPr bwMode="auto">
            <a:xfrm>
              <a:off x="6554913" y="29629551"/>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3" name="TextBox 26">
              <a:extLst>
                <a:ext uri="{FF2B5EF4-FFF2-40B4-BE49-F238E27FC236}">
                  <a16:creationId xmlns:a16="http://schemas.microsoft.com/office/drawing/2014/main" id="{00000000-0008-0000-1000-0000D9010000}"/>
                </a:ext>
              </a:extLst>
            </xdr:cNvPr>
            <xdr:cNvSpPr txBox="1"/>
          </xdr:nvSpPr>
          <xdr:spPr bwMode="auto">
            <a:xfrm>
              <a:off x="6554913" y="29629551"/>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124</xdr:row>
      <xdr:rowOff>17689</xdr:rowOff>
    </xdr:from>
    <xdr:ext cx="444417" cy="198067"/>
    <mc:AlternateContent xmlns:mc="http://schemas.openxmlformats.org/markup-compatibility/2006" xmlns:a14="http://schemas.microsoft.com/office/drawing/2010/main">
      <mc:Choice Requires="a14">
        <xdr:sp macro="" textlink="">
          <xdr:nvSpPr>
            <xdr:cNvPr id="479" name="TextBox 27">
              <a:extLst>
                <a:ext uri="{FF2B5EF4-FFF2-40B4-BE49-F238E27FC236}">
                  <a16:creationId xmlns:a16="http://schemas.microsoft.com/office/drawing/2014/main" id="{00000000-0008-0000-1000-0000DF010000}"/>
                </a:ext>
              </a:extLst>
            </xdr:cNvPr>
            <xdr:cNvSpPr txBox="1"/>
          </xdr:nvSpPr>
          <xdr:spPr bwMode="auto">
            <a:xfrm>
              <a:off x="6547155" y="318978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9" name="TextBox 27">
              <a:extLst>
                <a:ext uri="{FF2B5EF4-FFF2-40B4-BE49-F238E27FC236}">
                  <a16:creationId xmlns:a16="http://schemas.microsoft.com/office/drawing/2014/main" id="{00000000-0008-0000-1000-0000DF010000}"/>
                </a:ext>
              </a:extLst>
            </xdr:cNvPr>
            <xdr:cNvSpPr txBox="1"/>
          </xdr:nvSpPr>
          <xdr:spPr bwMode="auto">
            <a:xfrm>
              <a:off x="6547155" y="318978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1663424</xdr:colOff>
      <xdr:row>88</xdr:row>
      <xdr:rowOff>0</xdr:rowOff>
    </xdr:from>
    <xdr:ext cx="420179" cy="178832"/>
    <mc:AlternateContent xmlns:mc="http://schemas.openxmlformats.org/markup-compatibility/2006" xmlns:a14="http://schemas.microsoft.com/office/drawing/2010/main">
      <mc:Choice Requires="a14">
        <xdr:sp macro="" textlink="">
          <xdr:nvSpPr>
            <xdr:cNvPr id="456" name="TextBox 28">
              <a:extLst>
                <a:ext uri="{FF2B5EF4-FFF2-40B4-BE49-F238E27FC236}">
                  <a16:creationId xmlns:a16="http://schemas.microsoft.com/office/drawing/2014/main" id="{00000000-0008-0000-1000-0000C8010000}"/>
                </a:ext>
              </a:extLst>
            </xdr:cNvPr>
            <xdr:cNvSpPr txBox="1"/>
          </xdr:nvSpPr>
          <xdr:spPr bwMode="auto">
            <a:xfrm>
              <a:off x="6559274" y="22240875"/>
              <a:ext cx="42017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𝑒</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6" name="TextBox 28">
              <a:extLst>
                <a:ext uri="{FF2B5EF4-FFF2-40B4-BE49-F238E27FC236}">
                  <a16:creationId xmlns:a16="http://schemas.microsoft.com/office/drawing/2014/main" id="{00000000-0008-0000-1000-0000C8010000}"/>
                </a:ext>
              </a:extLst>
            </xdr:cNvPr>
            <xdr:cNvSpPr txBox="1"/>
          </xdr:nvSpPr>
          <xdr:spPr bwMode="auto">
            <a:xfrm>
              <a:off x="6559274" y="22240875"/>
              <a:ext cx="420179"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𝑒</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1657427</xdr:colOff>
      <xdr:row>87</xdr:row>
      <xdr:rowOff>0</xdr:rowOff>
    </xdr:from>
    <xdr:ext cx="432170" cy="178832"/>
    <mc:AlternateContent xmlns:mc="http://schemas.openxmlformats.org/markup-compatibility/2006" xmlns:a14="http://schemas.microsoft.com/office/drawing/2010/main">
      <mc:Choice Requires="a14">
        <xdr:sp macro="" textlink="">
          <xdr:nvSpPr>
            <xdr:cNvPr id="454" name="TextBox 30">
              <a:extLst>
                <a:ext uri="{FF2B5EF4-FFF2-40B4-BE49-F238E27FC236}">
                  <a16:creationId xmlns:a16="http://schemas.microsoft.com/office/drawing/2014/main" id="{00000000-0008-0000-1000-0000C6010000}"/>
                </a:ext>
              </a:extLst>
            </xdr:cNvPr>
            <xdr:cNvSpPr txBox="1"/>
          </xdr:nvSpPr>
          <xdr:spPr bwMode="auto">
            <a:xfrm>
              <a:off x="6553278" y="22031325"/>
              <a:ext cx="432170"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𝐸</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4" name="TextBox 30">
              <a:extLst>
                <a:ext uri="{FF2B5EF4-FFF2-40B4-BE49-F238E27FC236}">
                  <a16:creationId xmlns:a16="http://schemas.microsoft.com/office/drawing/2014/main" id="{00000000-0008-0000-1000-0000C6010000}"/>
                </a:ext>
              </a:extLst>
            </xdr:cNvPr>
            <xdr:cNvSpPr txBox="1"/>
          </xdr:nvSpPr>
          <xdr:spPr bwMode="auto">
            <a:xfrm>
              <a:off x="6553278" y="22031325"/>
              <a:ext cx="432170"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𝐸</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1674067</xdr:colOff>
      <xdr:row>139</xdr:row>
      <xdr:rowOff>76200</xdr:rowOff>
    </xdr:from>
    <xdr:ext cx="398891" cy="178832"/>
    <mc:AlternateContent xmlns:mc="http://schemas.openxmlformats.org/markup-compatibility/2006" xmlns:a14="http://schemas.microsoft.com/office/drawing/2010/main">
      <mc:Choice Requires="a14">
        <xdr:sp macro="" textlink="">
          <xdr:nvSpPr>
            <xdr:cNvPr id="894" name="TextBox 43">
              <a:extLst>
                <a:ext uri="{FF2B5EF4-FFF2-40B4-BE49-F238E27FC236}">
                  <a16:creationId xmlns:a16="http://schemas.microsoft.com/office/drawing/2014/main" id="{00000000-0008-0000-1000-00007E030000}"/>
                </a:ext>
              </a:extLst>
            </xdr:cNvPr>
            <xdr:cNvSpPr txBox="1"/>
          </xdr:nvSpPr>
          <xdr:spPr bwMode="auto">
            <a:xfrm>
              <a:off x="6569917" y="35737800"/>
              <a:ext cx="39889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𝑒</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4" name="TextBox 43">
              <a:extLst>
                <a:ext uri="{FF2B5EF4-FFF2-40B4-BE49-F238E27FC236}">
                  <a16:creationId xmlns:a16="http://schemas.microsoft.com/office/drawing/2014/main" id="{00000000-0008-0000-1000-00007E030000}"/>
                </a:ext>
              </a:extLst>
            </xdr:cNvPr>
            <xdr:cNvSpPr txBox="1"/>
          </xdr:nvSpPr>
          <xdr:spPr bwMode="auto">
            <a:xfrm>
              <a:off x="6569917" y="35737800"/>
              <a:ext cx="39889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𝑒</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1666021</xdr:colOff>
      <xdr:row>138</xdr:row>
      <xdr:rowOff>63500</xdr:rowOff>
    </xdr:from>
    <xdr:ext cx="414984" cy="178832"/>
    <mc:AlternateContent xmlns:mc="http://schemas.openxmlformats.org/markup-compatibility/2006" xmlns:a14="http://schemas.microsoft.com/office/drawing/2010/main">
      <mc:Choice Requires="a14">
        <xdr:sp macro="" textlink="">
          <xdr:nvSpPr>
            <xdr:cNvPr id="893" name="TextBox 44">
              <a:extLst>
                <a:ext uri="{FF2B5EF4-FFF2-40B4-BE49-F238E27FC236}">
                  <a16:creationId xmlns:a16="http://schemas.microsoft.com/office/drawing/2014/main" id="{00000000-0008-0000-1000-00007D030000}"/>
                </a:ext>
              </a:extLst>
            </xdr:cNvPr>
            <xdr:cNvSpPr txBox="1"/>
          </xdr:nvSpPr>
          <xdr:spPr bwMode="auto">
            <a:xfrm>
              <a:off x="6561871" y="35382200"/>
              <a:ext cx="414985"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𝐸</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3" name="TextBox 44">
              <a:extLst>
                <a:ext uri="{FF2B5EF4-FFF2-40B4-BE49-F238E27FC236}">
                  <a16:creationId xmlns:a16="http://schemas.microsoft.com/office/drawing/2014/main" id="{00000000-0008-0000-1000-00007D030000}"/>
                </a:ext>
              </a:extLst>
            </xdr:cNvPr>
            <xdr:cNvSpPr txBox="1"/>
          </xdr:nvSpPr>
          <xdr:spPr bwMode="auto">
            <a:xfrm>
              <a:off x="6561871" y="35382200"/>
              <a:ext cx="414985"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𝐸</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1665441</xdr:colOff>
      <xdr:row>151</xdr:row>
      <xdr:rowOff>2930</xdr:rowOff>
    </xdr:from>
    <xdr:ext cx="403444" cy="178832"/>
    <mc:AlternateContent xmlns:mc="http://schemas.openxmlformats.org/markup-compatibility/2006" xmlns:a14="http://schemas.microsoft.com/office/drawing/2010/main">
      <mc:Choice Requires="a14">
        <xdr:sp macro="" textlink="">
          <xdr:nvSpPr>
            <xdr:cNvPr id="900" name="TextBox 45">
              <a:extLst>
                <a:ext uri="{FF2B5EF4-FFF2-40B4-BE49-F238E27FC236}">
                  <a16:creationId xmlns:a16="http://schemas.microsoft.com/office/drawing/2014/main" id="{00000000-0008-0000-1000-000084030000}"/>
                </a:ext>
              </a:extLst>
            </xdr:cNvPr>
            <xdr:cNvSpPr txBox="1"/>
          </xdr:nvSpPr>
          <xdr:spPr bwMode="auto">
            <a:xfrm>
              <a:off x="6561291" y="39026855"/>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𝑎</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00" name="TextBox 45">
              <a:extLst>
                <a:ext uri="{FF2B5EF4-FFF2-40B4-BE49-F238E27FC236}">
                  <a16:creationId xmlns:a16="http://schemas.microsoft.com/office/drawing/2014/main" id="{00000000-0008-0000-1000-000084030000}"/>
                </a:ext>
              </a:extLst>
            </xdr:cNvPr>
            <xdr:cNvSpPr txBox="1"/>
          </xdr:nvSpPr>
          <xdr:spPr bwMode="auto">
            <a:xfrm>
              <a:off x="6561291" y="39026855"/>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𝑎</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1686698</xdr:colOff>
      <xdr:row>84</xdr:row>
      <xdr:rowOff>0</xdr:rowOff>
    </xdr:from>
    <xdr:ext cx="373628" cy="183127"/>
    <mc:AlternateContent xmlns:mc="http://schemas.openxmlformats.org/markup-compatibility/2006" xmlns:a14="http://schemas.microsoft.com/office/drawing/2010/main">
      <mc:Choice Requires="a14">
        <xdr:sp macro="" textlink="">
          <xdr:nvSpPr>
            <xdr:cNvPr id="455" name="TextBox 47">
              <a:extLst>
                <a:ext uri="{FF2B5EF4-FFF2-40B4-BE49-F238E27FC236}">
                  <a16:creationId xmlns:a16="http://schemas.microsoft.com/office/drawing/2014/main" id="{00000000-0008-0000-1000-0000C7010000}"/>
                </a:ext>
              </a:extLst>
            </xdr:cNvPr>
            <xdr:cNvSpPr txBox="1"/>
          </xdr:nvSpPr>
          <xdr:spPr bwMode="auto">
            <a:xfrm>
              <a:off x="6582549" y="21431250"/>
              <a:ext cx="373628"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𝑎</m:t>
                            </m:r>
                          </m:e>
                          <m:sub>
                            <m:r>
                              <a:rPr lang="de-DE" sz="1100" b="0" i="1">
                                <a:latin typeface="Cambria Math"/>
                              </a:rPr>
                              <m:t>𝑅𝑒𝑓</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5" name="TextBox 47">
              <a:extLst>
                <a:ext uri="{FF2B5EF4-FFF2-40B4-BE49-F238E27FC236}">
                  <a16:creationId xmlns:a16="http://schemas.microsoft.com/office/drawing/2014/main" id="{00000000-0008-0000-1000-0000C7010000}"/>
                </a:ext>
              </a:extLst>
            </xdr:cNvPr>
            <xdr:cNvSpPr txBox="1"/>
          </xdr:nvSpPr>
          <xdr:spPr bwMode="auto">
            <a:xfrm>
              <a:off x="6582549" y="21431250"/>
              <a:ext cx="373628"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𝑎</a:t>
              </a:r>
              <a:r>
                <a:rPr lang="de-DE" sz="1100" b="0" i="0">
                  <a:latin typeface="Cambria Math" panose="02040503050406030204" pitchFamily="18" charset="0"/>
                </a:rPr>
                <a:t>_(</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1555063</xdr:colOff>
      <xdr:row>171</xdr:row>
      <xdr:rowOff>49892</xdr:rowOff>
    </xdr:from>
    <xdr:ext cx="649601" cy="207044"/>
    <mc:AlternateContent xmlns:mc="http://schemas.openxmlformats.org/markup-compatibility/2006" xmlns:a14="http://schemas.microsoft.com/office/drawing/2010/main">
      <mc:Choice Requires="a14">
        <xdr:sp macro="" textlink="">
          <xdr:nvSpPr>
            <xdr:cNvPr id="9" name="TextBox 48">
              <a:extLst>
                <a:ext uri="{FF2B5EF4-FFF2-40B4-BE49-F238E27FC236}">
                  <a16:creationId xmlns:a16="http://schemas.microsoft.com/office/drawing/2014/main" id="{00000000-0008-0000-1000-000009000000}"/>
                </a:ext>
              </a:extLst>
            </xdr:cNvPr>
            <xdr:cNvSpPr txBox="1"/>
          </xdr:nvSpPr>
          <xdr:spPr bwMode="auto">
            <a:xfrm>
              <a:off x="6450913" y="45293642"/>
              <a:ext cx="649601"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 name="TextBox 48">
              <a:extLst>
                <a:ext uri="{FF2B5EF4-FFF2-40B4-BE49-F238E27FC236}">
                  <a16:creationId xmlns:a16="http://schemas.microsoft.com/office/drawing/2014/main" id="{00000000-0008-0000-1000-000009000000}"/>
                </a:ext>
              </a:extLst>
            </xdr:cNvPr>
            <xdr:cNvSpPr txBox="1"/>
          </xdr:nvSpPr>
          <xdr:spPr bwMode="auto">
            <a:xfrm>
              <a:off x="6450913" y="45293642"/>
              <a:ext cx="649601"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1562723</xdr:colOff>
      <xdr:row>162</xdr:row>
      <xdr:rowOff>94342</xdr:rowOff>
    </xdr:from>
    <xdr:ext cx="621580" cy="214033"/>
    <mc:AlternateContent xmlns:mc="http://schemas.openxmlformats.org/markup-compatibility/2006" xmlns:a14="http://schemas.microsoft.com/office/drawing/2010/main">
      <mc:Choice Requires="a14">
        <xdr:sp macro="" textlink="">
          <xdr:nvSpPr>
            <xdr:cNvPr id="499" name="TextBox 49">
              <a:extLst>
                <a:ext uri="{FF2B5EF4-FFF2-40B4-BE49-F238E27FC236}">
                  <a16:creationId xmlns:a16="http://schemas.microsoft.com/office/drawing/2014/main" id="{00000000-0008-0000-1000-0000F3010000}"/>
                </a:ext>
              </a:extLst>
            </xdr:cNvPr>
            <xdr:cNvSpPr txBox="1"/>
          </xdr:nvSpPr>
          <xdr:spPr bwMode="auto">
            <a:xfrm>
              <a:off x="6458573" y="42137692"/>
              <a:ext cx="621580" cy="21403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D</m:t>
                            </m:r>
                          </m:e>
                          <m:sub>
                            <m:r>
                              <m:rPr>
                                <m:sty m:val="p"/>
                              </m:rPr>
                              <a:rPr lang="de-DE" sz="1100" b="0" i="0">
                                <a:latin typeface="Cambria Math"/>
                              </a:rPr>
                              <m:t>i</m:t>
                            </m:r>
                          </m:sub>
                          <m:sup>
                            <m:r>
                              <m:rPr>
                                <m:sty m:val="p"/>
                              </m:rPr>
                              <a:rPr lang="de-DE" sz="1100" b="0" i="0">
                                <a:latin typeface="Cambria Math"/>
                              </a:rPr>
                              <m:t>Plan</m:t>
                            </m:r>
                            <m:r>
                              <a:rPr lang="de-DE" sz="1100" b="0" i="0">
                                <a:latin typeface="Cambria Math"/>
                              </a:rPr>
                              <m:t>, </m:t>
                            </m:r>
                            <m:r>
                              <m:rPr>
                                <m:sty m:val="p"/>
                              </m:rPr>
                              <a:rPr lang="de-DE" sz="1100" b="0" i="0">
                                <a:latin typeface="Cambria Math"/>
                              </a:rPr>
                              <m:t>dyn</m:t>
                            </m:r>
                            <m:r>
                              <a:rPr lang="fr-FR" sz="1100" b="0" i="0">
                                <a:latin typeface="Cambria Math"/>
                              </a:rPr>
                              <m:t>,</m:t>
                            </m:r>
                            <m:r>
                              <m:rPr>
                                <m:sty m:val="p"/>
                              </m:rPr>
                              <a:rPr lang="fr-FR" sz="1100" b="0" i="0">
                                <a:latin typeface="Cambria Math"/>
                              </a:rPr>
                              <m:t>t</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99" name="TextBox 49">
              <a:extLst>
                <a:ext uri="{FF2B5EF4-FFF2-40B4-BE49-F238E27FC236}">
                  <a16:creationId xmlns:a16="http://schemas.microsoft.com/office/drawing/2014/main" id="{00000000-0008-0000-1000-0000F3010000}"/>
                </a:ext>
              </a:extLst>
            </xdr:cNvPr>
            <xdr:cNvSpPr txBox="1"/>
          </xdr:nvSpPr>
          <xdr:spPr bwMode="auto">
            <a:xfrm>
              <a:off x="6458573" y="42137692"/>
              <a:ext cx="621580" cy="21403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D</a:t>
              </a:r>
              <a:r>
                <a:rPr lang="de-DE" sz="1100" b="0" i="0">
                  <a:latin typeface="Cambria Math" panose="02040503050406030204" pitchFamily="18" charset="0"/>
                </a:rPr>
                <a:t>_</a:t>
              </a:r>
              <a:r>
                <a:rPr lang="de-DE" sz="1100" b="0" i="0">
                  <a:latin typeface="Cambria Math"/>
                </a:rPr>
                <a:t>i</a:t>
              </a:r>
              <a:r>
                <a:rPr lang="de-DE" sz="1100" b="0" i="0">
                  <a:latin typeface="Cambria Math" panose="02040503050406030204" pitchFamily="18" charset="0"/>
                </a:rPr>
                <a:t>^(</a:t>
              </a:r>
              <a:r>
                <a:rPr lang="de-DE" sz="1100" b="0" i="0">
                  <a:latin typeface="Cambria Math"/>
                </a:rPr>
                <a:t>Plan, dyn</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1676631</xdr:colOff>
      <xdr:row>142</xdr:row>
      <xdr:rowOff>50099</xdr:rowOff>
    </xdr:from>
    <xdr:ext cx="414984" cy="216791"/>
    <mc:AlternateContent xmlns:mc="http://schemas.openxmlformats.org/markup-compatibility/2006" xmlns:a14="http://schemas.microsoft.com/office/drawing/2010/main">
      <mc:Choice Requires="a14">
        <xdr:sp macro="" textlink="">
          <xdr:nvSpPr>
            <xdr:cNvPr id="895" name="TextBox 51">
              <a:extLst>
                <a:ext uri="{FF2B5EF4-FFF2-40B4-BE49-F238E27FC236}">
                  <a16:creationId xmlns:a16="http://schemas.microsoft.com/office/drawing/2014/main" id="{00000000-0008-0000-1000-00007F030000}"/>
                </a:ext>
              </a:extLst>
            </xdr:cNvPr>
            <xdr:cNvSpPr txBox="1"/>
          </xdr:nvSpPr>
          <xdr:spPr bwMode="auto">
            <a:xfrm>
              <a:off x="6572482" y="36435600"/>
              <a:ext cx="414985" cy="21679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b="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𝐸</m:t>
                            </m:r>
                          </m:e>
                          <m:sub>
                            <m:r>
                              <a:rPr lang="de-DE" sz="1100" b="0" i="1">
                                <a:solidFill>
                                  <a:schemeClr val="tx1"/>
                                </a:solidFill>
                                <a:latin typeface="Cambria Math"/>
                                <a:ea typeface="+mn-ea"/>
                                <a:cs typeface="+mn-cs"/>
                              </a:rPr>
                              <m:t>𝑅𝑒𝑓</m:t>
                            </m:r>
                          </m:sub>
                          <m:sup>
                            <m:r>
                              <a:rPr lang="fr-FR" sz="1100" b="0" i="1">
                                <a:solidFill>
                                  <a:schemeClr val="tx1"/>
                                </a:solidFill>
                                <a:latin typeface="Cambria Math"/>
                                <a:ea typeface="+mn-ea"/>
                                <a:cs typeface="+mn-cs"/>
                              </a:rPr>
                              <m:t>𝑟</m:t>
                            </m:r>
                            <m:r>
                              <a:rPr lang="de-DE" sz="1100" b="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5" name="TextBox 51">
              <a:extLst>
                <a:ext uri="{FF2B5EF4-FFF2-40B4-BE49-F238E27FC236}">
                  <a16:creationId xmlns:a16="http://schemas.microsoft.com/office/drawing/2014/main" id="{00000000-0008-0000-1000-00007F030000}"/>
                </a:ext>
              </a:extLst>
            </xdr:cNvPr>
            <xdr:cNvSpPr txBox="1"/>
          </xdr:nvSpPr>
          <xdr:spPr bwMode="auto">
            <a:xfrm>
              <a:off x="6572482" y="36435600"/>
              <a:ext cx="414985" cy="21679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𝑅𝑒𝑓</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b="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1687855</xdr:colOff>
      <xdr:row>143</xdr:row>
      <xdr:rowOff>88792</xdr:rowOff>
    </xdr:from>
    <xdr:ext cx="291683" cy="183127"/>
    <mc:AlternateContent xmlns:mc="http://schemas.openxmlformats.org/markup-compatibility/2006" xmlns:a14="http://schemas.microsoft.com/office/drawing/2010/main">
      <mc:Choice Requires="a14">
        <xdr:sp macro="" textlink="">
          <xdr:nvSpPr>
            <xdr:cNvPr id="933" name="TextBox 52">
              <a:extLst>
                <a:ext uri="{FF2B5EF4-FFF2-40B4-BE49-F238E27FC236}">
                  <a16:creationId xmlns:a16="http://schemas.microsoft.com/office/drawing/2014/main" id="{00000000-0008-0000-1000-0000A5030000}"/>
                </a:ext>
              </a:extLst>
            </xdr:cNvPr>
            <xdr:cNvSpPr txBox="1"/>
          </xdr:nvSpPr>
          <xdr:spPr bwMode="auto">
            <a:xfrm>
              <a:off x="6583705" y="36817192"/>
              <a:ext cx="291683"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fr-FR" sz="1100" b="0" i="1">
                                <a:latin typeface="Cambria Math"/>
                              </a:rPr>
                              <m:t>𝑒</m:t>
                            </m:r>
                          </m:e>
                          <m:sub>
                            <m:r>
                              <a:rPr lang="fr-FR" sz="1100" b="0" i="1">
                                <a:latin typeface="Cambria Math"/>
                              </a:rPr>
                              <m:t>𝑅𝑒𝑓</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33" name="TextBox 52">
              <a:extLst>
                <a:ext uri="{FF2B5EF4-FFF2-40B4-BE49-F238E27FC236}">
                  <a16:creationId xmlns:a16="http://schemas.microsoft.com/office/drawing/2014/main" id="{00000000-0008-0000-1000-0000A5030000}"/>
                </a:ext>
              </a:extLst>
            </xdr:cNvPr>
            <xdr:cNvSpPr txBox="1"/>
          </xdr:nvSpPr>
          <xdr:spPr bwMode="auto">
            <a:xfrm>
              <a:off x="6583705" y="36817192"/>
              <a:ext cx="291683"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fr-FR" sz="1100" b="0" i="0">
                  <a:latin typeface="Cambria Math"/>
                </a:rPr>
                <a:t>𝑒</a:t>
              </a:r>
              <a:r>
                <a:rPr lang="de-DE" sz="1100" b="0" i="0">
                  <a:latin typeface="Cambria Math" panose="02040503050406030204" pitchFamily="18" charset="0"/>
                </a:rPr>
                <a:t>_</a:t>
              </a:r>
              <a:r>
                <a:rPr lang="fr-FR" sz="1100" b="0" i="0">
                  <a:latin typeface="Cambria Math"/>
                </a:rPr>
                <a:t>𝑅𝑒𝑓</a:t>
              </a:r>
              <a:endParaRPr lang="de-DE" sz="1100" i="1"/>
            </a:p>
          </xdr:txBody>
        </xdr:sp>
      </mc:Fallback>
    </mc:AlternateContent>
    <xdr:clientData/>
  </xdr:oneCellAnchor>
  <xdr:oneCellAnchor>
    <xdr:from>
      <xdr:col>2</xdr:col>
      <xdr:colOff>1628861</xdr:colOff>
      <xdr:row>147</xdr:row>
      <xdr:rowOff>19050</xdr:rowOff>
    </xdr:from>
    <xdr:ext cx="482952" cy="178832"/>
    <mc:AlternateContent xmlns:mc="http://schemas.openxmlformats.org/markup-compatibility/2006" xmlns:a14="http://schemas.microsoft.com/office/drawing/2010/main">
      <mc:Choice Requires="a14">
        <xdr:sp macro="" textlink="">
          <xdr:nvSpPr>
            <xdr:cNvPr id="22" name="TextBox 53">
              <a:extLst>
                <a:ext uri="{FF2B5EF4-FFF2-40B4-BE49-F238E27FC236}">
                  <a16:creationId xmlns:a16="http://schemas.microsoft.com/office/drawing/2014/main" id="{00000000-0008-0000-1000-000016000000}"/>
                </a:ext>
              </a:extLst>
            </xdr:cNvPr>
            <xdr:cNvSpPr txBox="1"/>
          </xdr:nvSpPr>
          <xdr:spPr bwMode="auto">
            <a:xfrm>
              <a:off x="6715211" y="36623625"/>
              <a:ext cx="4829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𝑒</m:t>
                            </m:r>
                          </m:e>
                          <m:sup>
                            <m:r>
                              <a:rPr lang="de-DE" sz="1100" b="0" i="1">
                                <a:latin typeface="Cambria Math"/>
                              </a:rPr>
                              <m:t>𝑟𝑒𝑎𝑙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2" name="TextBox 53">
              <a:extLst>
                <a:ext uri="{FF2B5EF4-FFF2-40B4-BE49-F238E27FC236}">
                  <a16:creationId xmlns:a16="http://schemas.microsoft.com/office/drawing/2014/main" id="{00000000-0008-0000-1000-000016000000}"/>
                </a:ext>
              </a:extLst>
            </xdr:cNvPr>
            <xdr:cNvSpPr txBox="1"/>
          </xdr:nvSpPr>
          <xdr:spPr bwMode="auto">
            <a:xfrm>
              <a:off x="6715211" y="36623625"/>
              <a:ext cx="4829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𝑒</a:t>
              </a:r>
              <a:r>
                <a:rPr lang="de-DE" sz="1100" b="0" i="0">
                  <a:latin typeface="Cambria Math" panose="02040503050406030204" pitchFamily="18" charset="0"/>
                </a:rPr>
                <a:t>〗^(</a:t>
              </a:r>
              <a:r>
                <a:rPr lang="de-DE" sz="1100" b="0" i="0">
                  <a:latin typeface="Cambria Math"/>
                </a:rPr>
                <a:t>𝑟𝑒𝑎𝑙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1637744</xdr:colOff>
      <xdr:row>158</xdr:row>
      <xdr:rowOff>85725</xdr:rowOff>
    </xdr:from>
    <xdr:ext cx="471539" cy="183384"/>
    <mc:AlternateContent xmlns:mc="http://schemas.openxmlformats.org/markup-compatibility/2006" xmlns:a14="http://schemas.microsoft.com/office/drawing/2010/main">
      <mc:Choice Requires="a14">
        <xdr:sp macro="" textlink="">
          <xdr:nvSpPr>
            <xdr:cNvPr id="496" name="TextBox 62">
              <a:extLst>
                <a:ext uri="{FF2B5EF4-FFF2-40B4-BE49-F238E27FC236}">
                  <a16:creationId xmlns:a16="http://schemas.microsoft.com/office/drawing/2014/main" id="{00000000-0008-0000-1000-0000F0010000}"/>
                </a:ext>
              </a:extLst>
            </xdr:cNvPr>
            <xdr:cNvSpPr txBox="1"/>
          </xdr:nvSpPr>
          <xdr:spPr bwMode="auto">
            <a:xfrm>
              <a:off x="6533594" y="40909875"/>
              <a:ext cx="47153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0">
                                <a:latin typeface="Cambria Math"/>
                                <a:ea typeface="Cambria Math"/>
                              </a:rPr>
                              <m:t>∆</m:t>
                            </m:r>
                            <m:r>
                              <m:rPr>
                                <m:sty m:val="p"/>
                              </m:rPr>
                              <a:rPr lang="de-DE" sz="1100" b="0" i="0">
                                <a:latin typeface="Cambria Math"/>
                                <a:ea typeface="Cambria Math"/>
                              </a:rPr>
                              <m:t>e</m:t>
                            </m:r>
                          </m:e>
                          <m:sup>
                            <m:r>
                              <m:rPr>
                                <m:sty m:val="p"/>
                              </m:rPr>
                              <a:rPr lang="de-DE" sz="1100" b="0" i="0">
                                <a:latin typeface="Cambria Math"/>
                              </a:rPr>
                              <m:t>Plan</m:t>
                            </m:r>
                            <m:r>
                              <a:rPr lang="fr-FR" sz="1100" b="0" i="0">
                                <a:latin typeface="Cambria Math"/>
                              </a:rPr>
                              <m:t>,</m:t>
                            </m:r>
                            <m:r>
                              <m:rPr>
                                <m:sty m:val="p"/>
                              </m:rPr>
                              <a:rPr lang="fr-FR" sz="1100" b="0" i="0">
                                <a:latin typeface="Cambria Math"/>
                              </a:rPr>
                              <m:t>t</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96" name="TextBox 62">
              <a:extLst>
                <a:ext uri="{FF2B5EF4-FFF2-40B4-BE49-F238E27FC236}">
                  <a16:creationId xmlns:a16="http://schemas.microsoft.com/office/drawing/2014/main" id="{00000000-0008-0000-1000-0000F0010000}"/>
                </a:ext>
              </a:extLst>
            </xdr:cNvPr>
            <xdr:cNvSpPr txBox="1"/>
          </xdr:nvSpPr>
          <xdr:spPr bwMode="auto">
            <a:xfrm>
              <a:off x="6533594" y="40909875"/>
              <a:ext cx="47153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ea typeface="Cambria Math"/>
                </a:rPr>
                <a:t>e</a:t>
              </a:r>
              <a:r>
                <a:rPr lang="de-DE" sz="1100" b="0" i="0">
                  <a:latin typeface="Cambria Math" panose="02040503050406030204" pitchFamily="18" charset="0"/>
                  <a:ea typeface="Cambria Math"/>
                </a:rPr>
                <a:t>〗^(</a:t>
              </a:r>
              <a:r>
                <a:rPr lang="de-DE" sz="1100" b="0" i="0">
                  <a:latin typeface="Cambria Math"/>
                </a:rPr>
                <a:t>Plan</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1469364</xdr:colOff>
      <xdr:row>160</xdr:row>
      <xdr:rowOff>85725</xdr:rowOff>
    </xdr:from>
    <xdr:ext cx="808298" cy="183384"/>
    <mc:AlternateContent xmlns:mc="http://schemas.openxmlformats.org/markup-compatibility/2006" xmlns:a14="http://schemas.microsoft.com/office/drawing/2010/main">
      <mc:Choice Requires="a14">
        <xdr:sp macro="" textlink="">
          <xdr:nvSpPr>
            <xdr:cNvPr id="498" name="TextBox 63">
              <a:extLst>
                <a:ext uri="{FF2B5EF4-FFF2-40B4-BE49-F238E27FC236}">
                  <a16:creationId xmlns:a16="http://schemas.microsoft.com/office/drawing/2014/main" id="{00000000-0008-0000-1000-0000F2010000}"/>
                </a:ext>
              </a:extLst>
            </xdr:cNvPr>
            <xdr:cNvSpPr txBox="1"/>
          </xdr:nvSpPr>
          <xdr:spPr bwMode="auto">
            <a:xfrm>
              <a:off x="6365214" y="41614725"/>
              <a:ext cx="808298"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0">
                                <a:latin typeface="Cambria Math"/>
                                <a:ea typeface="Cambria Math"/>
                              </a:rPr>
                              <m:t>∆</m:t>
                            </m:r>
                            <m:r>
                              <m:rPr>
                                <m:sty m:val="p"/>
                              </m:rPr>
                              <a:rPr lang="de-DE" sz="1100" b="0" i="0">
                                <a:latin typeface="Cambria Math"/>
                              </a:rPr>
                              <m:t>E</m:t>
                            </m:r>
                          </m:e>
                          <m:sup>
                            <m:r>
                              <m:rPr>
                                <m:sty m:val="p"/>
                              </m:rPr>
                              <a:rPr lang="de-DE" sz="1100" b="0" i="0">
                                <a:latin typeface="Cambria Math"/>
                              </a:rPr>
                              <m:t>Plan</m:t>
                            </m:r>
                            <m:r>
                              <a:rPr lang="de-DE" sz="1100" b="0" i="0">
                                <a:latin typeface="Cambria Math"/>
                              </a:rPr>
                              <m:t>,</m:t>
                            </m:r>
                            <m:r>
                              <m:rPr>
                                <m:sty m:val="p"/>
                              </m:rPr>
                              <a:rPr lang="de-DE" sz="1100" b="0" i="0">
                                <a:latin typeface="Cambria Math"/>
                              </a:rPr>
                              <m:t>mittel</m:t>
                            </m:r>
                            <m:r>
                              <a:rPr lang="de-DE" sz="1100" b="0" i="0">
                                <a:latin typeface="Cambria Math"/>
                              </a:rPr>
                              <m:t>,</m:t>
                            </m:r>
                            <m:r>
                              <m:rPr>
                                <m:sty m:val="p"/>
                              </m:rPr>
                              <a:rPr lang="de-DE" sz="1100" b="0" i="0">
                                <a:latin typeface="Cambria Math"/>
                              </a:rPr>
                              <m:t>t</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98" name="TextBox 63">
              <a:extLst>
                <a:ext uri="{FF2B5EF4-FFF2-40B4-BE49-F238E27FC236}">
                  <a16:creationId xmlns:a16="http://schemas.microsoft.com/office/drawing/2014/main" id="{00000000-0008-0000-1000-0000F2010000}"/>
                </a:ext>
              </a:extLst>
            </xdr:cNvPr>
            <xdr:cNvSpPr txBox="1"/>
          </xdr:nvSpPr>
          <xdr:spPr bwMode="auto">
            <a:xfrm>
              <a:off x="6365214" y="41614725"/>
              <a:ext cx="808298"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E</a:t>
              </a:r>
              <a:r>
                <a:rPr lang="de-DE" sz="1100" b="0" i="0">
                  <a:latin typeface="Cambria Math" panose="02040503050406030204" pitchFamily="18" charset="0"/>
                </a:rPr>
                <a:t>〗^(</a:t>
              </a:r>
              <a:r>
                <a:rPr lang="de-DE" sz="1100" b="0" i="0">
                  <a:latin typeface="Cambria Math"/>
                </a:rPr>
                <a:t>Plan,mittel,t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1629344</xdr:colOff>
      <xdr:row>157</xdr:row>
      <xdr:rowOff>85725</xdr:rowOff>
    </xdr:from>
    <xdr:ext cx="488339" cy="183384"/>
    <mc:AlternateContent xmlns:mc="http://schemas.openxmlformats.org/markup-compatibility/2006" xmlns:a14="http://schemas.microsoft.com/office/drawing/2010/main">
      <mc:Choice Requires="a14">
        <xdr:sp macro="" textlink="">
          <xdr:nvSpPr>
            <xdr:cNvPr id="3" name="TextBox 37">
              <a:extLst>
                <a:ext uri="{FF2B5EF4-FFF2-40B4-BE49-F238E27FC236}">
                  <a16:creationId xmlns:a16="http://schemas.microsoft.com/office/drawing/2014/main" id="{00000000-0008-0000-1000-000003000000}"/>
                </a:ext>
              </a:extLst>
            </xdr:cNvPr>
            <xdr:cNvSpPr txBox="1"/>
          </xdr:nvSpPr>
          <xdr:spPr bwMode="auto">
            <a:xfrm>
              <a:off x="6525194" y="40538400"/>
              <a:ext cx="48833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0">
                                <a:latin typeface="Cambria Math"/>
                                <a:ea typeface="Cambria Math"/>
                              </a:rPr>
                              <m:t>∆</m:t>
                            </m:r>
                            <m:r>
                              <m:rPr>
                                <m:sty m:val="p"/>
                              </m:rPr>
                              <a:rPr lang="de-DE" sz="1100" b="0" i="0">
                                <a:latin typeface="Cambria Math"/>
                              </a:rPr>
                              <m:t>E</m:t>
                            </m:r>
                          </m:e>
                          <m:sup>
                            <m:r>
                              <m:rPr>
                                <m:sty m:val="p"/>
                              </m:rPr>
                              <a:rPr lang="de-DE" sz="1100" b="0" i="0">
                                <a:latin typeface="Cambria Math"/>
                              </a:rPr>
                              <m:t>Plan</m:t>
                            </m:r>
                            <m:r>
                              <a:rPr lang="fr-FR" sz="1100" b="0" i="0">
                                <a:latin typeface="Cambria Math"/>
                              </a:rPr>
                              <m:t>,</m:t>
                            </m:r>
                            <m:r>
                              <m:rPr>
                                <m:sty m:val="p"/>
                              </m:rPr>
                              <a:rPr lang="fr-FR" sz="1100" b="0" i="0">
                                <a:latin typeface="Cambria Math"/>
                              </a:rPr>
                              <m:t>t</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3" name="TextBox 37">
              <a:extLst>
                <a:ext uri="{FF2B5EF4-FFF2-40B4-BE49-F238E27FC236}">
                  <a16:creationId xmlns:a16="http://schemas.microsoft.com/office/drawing/2014/main" id="{00000000-0008-0000-1000-000003000000}"/>
                </a:ext>
              </a:extLst>
            </xdr:cNvPr>
            <xdr:cNvSpPr txBox="1"/>
          </xdr:nvSpPr>
          <xdr:spPr bwMode="auto">
            <a:xfrm>
              <a:off x="6525194" y="40538400"/>
              <a:ext cx="48833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E</a:t>
              </a:r>
              <a:r>
                <a:rPr lang="de-DE" sz="1100" b="0" i="0">
                  <a:latin typeface="Cambria Math" panose="02040503050406030204" pitchFamily="18" charset="0"/>
                </a:rPr>
                <a:t>〗^(</a:t>
              </a:r>
              <a:r>
                <a:rPr lang="de-DE" sz="1100" b="0" i="0">
                  <a:latin typeface="Cambria Math"/>
                </a:rPr>
                <a:t>Plan</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1477764</xdr:colOff>
      <xdr:row>159</xdr:row>
      <xdr:rowOff>82550</xdr:rowOff>
    </xdr:from>
    <xdr:ext cx="791499" cy="183384"/>
    <mc:AlternateContent xmlns:mc="http://schemas.openxmlformats.org/markup-compatibility/2006" xmlns:a14="http://schemas.microsoft.com/office/drawing/2010/main">
      <mc:Choice Requires="a14">
        <xdr:sp macro="" textlink="">
          <xdr:nvSpPr>
            <xdr:cNvPr id="497" name="TextBox 65">
              <a:extLst>
                <a:ext uri="{FF2B5EF4-FFF2-40B4-BE49-F238E27FC236}">
                  <a16:creationId xmlns:a16="http://schemas.microsoft.com/office/drawing/2014/main" id="{00000000-0008-0000-1000-0000F1010000}"/>
                </a:ext>
              </a:extLst>
            </xdr:cNvPr>
            <xdr:cNvSpPr txBox="1"/>
          </xdr:nvSpPr>
          <xdr:spPr bwMode="auto">
            <a:xfrm>
              <a:off x="6373614" y="41287700"/>
              <a:ext cx="79149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0">
                                <a:latin typeface="Cambria Math"/>
                                <a:ea typeface="Cambria Math"/>
                              </a:rPr>
                              <m:t>∆</m:t>
                            </m:r>
                            <m:r>
                              <m:rPr>
                                <m:sty m:val="p"/>
                              </m:rPr>
                              <a:rPr lang="de-DE" sz="1100" b="0" i="0">
                                <a:latin typeface="Cambria Math"/>
                                <a:ea typeface="Cambria Math"/>
                              </a:rPr>
                              <m:t>e</m:t>
                            </m:r>
                          </m:e>
                          <m:sup>
                            <m:r>
                              <m:rPr>
                                <m:sty m:val="p"/>
                              </m:rPr>
                              <a:rPr lang="de-DE" sz="1100" b="0" i="0">
                                <a:latin typeface="Cambria Math"/>
                              </a:rPr>
                              <m:t>Plan</m:t>
                            </m:r>
                            <m:r>
                              <a:rPr lang="de-DE" sz="1100" b="0" i="0">
                                <a:latin typeface="Cambria Math"/>
                              </a:rPr>
                              <m:t>,</m:t>
                            </m:r>
                            <m:r>
                              <m:rPr>
                                <m:sty m:val="p"/>
                              </m:rPr>
                              <a:rPr lang="de-DE" sz="1100" b="0" i="0">
                                <a:latin typeface="Cambria Math"/>
                              </a:rPr>
                              <m:t>mittel</m:t>
                            </m:r>
                            <m:r>
                              <a:rPr lang="fr-FR" sz="1100" b="0" i="0">
                                <a:latin typeface="Cambria Math"/>
                              </a:rPr>
                              <m:t>,</m:t>
                            </m:r>
                            <m:r>
                              <m:rPr>
                                <m:sty m:val="p"/>
                              </m:rPr>
                              <a:rPr lang="fr-FR" sz="1100" b="0" i="0">
                                <a:latin typeface="Cambria Math"/>
                              </a:rPr>
                              <m:t>t</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97" name="TextBox 65">
              <a:extLst>
                <a:ext uri="{FF2B5EF4-FFF2-40B4-BE49-F238E27FC236}">
                  <a16:creationId xmlns:a16="http://schemas.microsoft.com/office/drawing/2014/main" id="{00000000-0008-0000-1000-0000F1010000}"/>
                </a:ext>
              </a:extLst>
            </xdr:cNvPr>
            <xdr:cNvSpPr txBox="1"/>
          </xdr:nvSpPr>
          <xdr:spPr bwMode="auto">
            <a:xfrm>
              <a:off x="6373614" y="41287700"/>
              <a:ext cx="791499"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ea typeface="Cambria Math"/>
                </a:rPr>
                <a:t>e</a:t>
              </a:r>
              <a:r>
                <a:rPr lang="de-DE" sz="1100" b="0" i="0">
                  <a:latin typeface="Cambria Math" panose="02040503050406030204" pitchFamily="18" charset="0"/>
                  <a:ea typeface="Cambria Math"/>
                </a:rPr>
                <a:t>〗^(</a:t>
              </a:r>
              <a:r>
                <a:rPr lang="de-DE" sz="1100" b="0" i="0">
                  <a:latin typeface="Cambria Math"/>
                </a:rPr>
                <a:t>Plan,mittel</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1391494</xdr:colOff>
      <xdr:row>180</xdr:row>
      <xdr:rowOff>55562</xdr:rowOff>
    </xdr:from>
    <xdr:ext cx="989438" cy="209545"/>
    <mc:AlternateContent xmlns:mc="http://schemas.openxmlformats.org/markup-compatibility/2006" xmlns:a14="http://schemas.microsoft.com/office/drawing/2010/main">
      <mc:Choice Requires="a14">
        <xdr:sp macro="" textlink="">
          <xdr:nvSpPr>
            <xdr:cNvPr id="10" name="TextBox 67">
              <a:extLst>
                <a:ext uri="{FF2B5EF4-FFF2-40B4-BE49-F238E27FC236}">
                  <a16:creationId xmlns:a16="http://schemas.microsoft.com/office/drawing/2014/main" id="{00000000-0008-0000-1000-00000A000000}"/>
                </a:ext>
              </a:extLst>
            </xdr:cNvPr>
            <xdr:cNvSpPr txBox="1"/>
          </xdr:nvSpPr>
          <xdr:spPr bwMode="auto">
            <a:xfrm>
              <a:off x="6287344" y="47109062"/>
              <a:ext cx="989438"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de-DE" sz="1100" b="0" i="1">
                                <a:latin typeface="Cambria Math"/>
                              </a:rPr>
                              <m:t>,</m:t>
                            </m:r>
                            <m:r>
                              <a:rPr lang="de-DE" sz="1100" b="0" i="1">
                                <a:latin typeface="Cambria Math"/>
                              </a:rPr>
                              <m:t>𝑚𝑖𝑡𝑡𝑒𝑙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0" name="TextBox 67">
              <a:extLst>
                <a:ext uri="{FF2B5EF4-FFF2-40B4-BE49-F238E27FC236}">
                  <a16:creationId xmlns:a16="http://schemas.microsoft.com/office/drawing/2014/main" id="{00000000-0008-0000-1000-00000A000000}"/>
                </a:ext>
              </a:extLst>
            </xdr:cNvPr>
            <xdr:cNvSpPr txBox="1"/>
          </xdr:nvSpPr>
          <xdr:spPr bwMode="auto">
            <a:xfrm>
              <a:off x="6287344" y="47109062"/>
              <a:ext cx="989438"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𝑃𝑙𝑎𝑛,𝑑𝑦𝑛,𝑚𝑖𝑡𝑡𝑒𝑙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1390086</xdr:colOff>
      <xdr:row>189</xdr:row>
      <xdr:rowOff>39686</xdr:rowOff>
    </xdr:from>
    <xdr:ext cx="1004954" cy="209545"/>
    <mc:AlternateContent xmlns:mc="http://schemas.openxmlformats.org/markup-compatibility/2006" xmlns:a14="http://schemas.microsoft.com/office/drawing/2010/main">
      <mc:Choice Requires="a14">
        <xdr:sp macro="" textlink="">
          <xdr:nvSpPr>
            <xdr:cNvPr id="16" name="TextBox 68">
              <a:extLst>
                <a:ext uri="{FF2B5EF4-FFF2-40B4-BE49-F238E27FC236}">
                  <a16:creationId xmlns:a16="http://schemas.microsoft.com/office/drawing/2014/main" id="{00000000-0008-0000-1000-000010000000}"/>
                </a:ext>
              </a:extLst>
            </xdr:cNvPr>
            <xdr:cNvSpPr txBox="1"/>
          </xdr:nvSpPr>
          <xdr:spPr bwMode="auto">
            <a:xfrm>
              <a:off x="6285936" y="48712437"/>
              <a:ext cx="1004954"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de-DE" sz="1100" b="0" i="1">
                                <a:latin typeface="Cambria Math"/>
                              </a:rPr>
                              <m:t>,</m:t>
                            </m:r>
                            <m:r>
                              <a:rPr lang="de-DE" sz="1100" b="0" i="1">
                                <a:latin typeface="Cambria Math"/>
                              </a:rPr>
                              <m:t>𝑚𝑖𝑡𝑡𝑒𝑙</m:t>
                            </m:r>
                            <m:r>
                              <a:rPr lang="fr-FR" sz="1100" b="0" i="1">
                                <a:latin typeface="Cambria Math"/>
                              </a:rPr>
                              <m:t>, </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6" name="TextBox 68">
              <a:extLst>
                <a:ext uri="{FF2B5EF4-FFF2-40B4-BE49-F238E27FC236}">
                  <a16:creationId xmlns:a16="http://schemas.microsoft.com/office/drawing/2014/main" id="{00000000-0008-0000-1000-000010000000}"/>
                </a:ext>
              </a:extLst>
            </xdr:cNvPr>
            <xdr:cNvSpPr txBox="1"/>
          </xdr:nvSpPr>
          <xdr:spPr bwMode="auto">
            <a:xfrm>
              <a:off x="6285936" y="48712437"/>
              <a:ext cx="1004954"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𝑃𝑙𝑎𝑛,𝑑𝑦𝑛,𝑚𝑖𝑡𝑡𝑒𝑙</a:t>
              </a:r>
              <a:r>
                <a:rPr lang="fr-FR" sz="1100" b="0" i="0">
                  <a:latin typeface="Cambria Math"/>
                </a:rPr>
                <a:t>, 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1087531</xdr:colOff>
      <xdr:row>198</xdr:row>
      <xdr:rowOff>67234</xdr:rowOff>
    </xdr:from>
    <xdr:ext cx="1680588" cy="209545"/>
    <mc:AlternateContent xmlns:mc="http://schemas.openxmlformats.org/markup-compatibility/2006" xmlns:a14="http://schemas.microsoft.com/office/drawing/2010/main">
      <mc:Choice Requires="a14">
        <xdr:sp macro="" textlink="">
          <xdr:nvSpPr>
            <xdr:cNvPr id="73" name="TextBox 208">
              <a:extLst>
                <a:ext uri="{FF2B5EF4-FFF2-40B4-BE49-F238E27FC236}">
                  <a16:creationId xmlns:a16="http://schemas.microsoft.com/office/drawing/2014/main" id="{00000000-0008-0000-1000-000049000000}"/>
                </a:ext>
              </a:extLst>
            </xdr:cNvPr>
            <xdr:cNvSpPr txBox="1"/>
          </xdr:nvSpPr>
          <xdr:spPr bwMode="auto">
            <a:xfrm>
              <a:off x="5979184" y="49912044"/>
              <a:ext cx="1680588"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fr-FR" sz="1100" b="0" i="1">
                              <a:latin typeface="Cambria Math"/>
                            </a:rPr>
                            <m:t>,</m:t>
                          </m:r>
                          <m:r>
                            <a:rPr lang="fr-FR" sz="1100" b="0" i="1">
                              <a:latin typeface="Cambria Math"/>
                            </a:rPr>
                            <m:t>𝑡</m:t>
                          </m:r>
                        </m:sup>
                      </m:sSubSup>
                    </m:oMath>
                  </a14:m>
                </mc:Choice>
                <mc:Fallback xmlns:m="http://schemas.openxmlformats.org/officeDocument/2006/math" xmlns:w="http://schemas.openxmlformats.org/wordprocessingml/2006/main" xmlns:r="http://schemas.openxmlformats.org/officeDocument/2006/relationships" xmlns=""/>
              </mc:AlternateContent>
              <a:r>
                <a:rPr lang="de-DE" sz="1100" i="1"/>
                <a:t>-</a:t>
              </a:r>
              <mc:AlternateContent>
                <mc:Choice Requires="a14">
                  <a14:m>
                    <m:oMath xmlns:m="http://schemas.openxmlformats.org/officeDocument/2006/math">
                      <m:sSubSup>
                        <m:sSubSupPr>
                          <m:ctrlPr>
                            <a:rPr lang="de-DE" sz="110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 </m:t>
                          </m:r>
                          <m:r>
                            <a:rPr lang="de-DE" sz="1100" b="0" i="1">
                              <a:solidFill>
                                <a:schemeClr val="tx1"/>
                              </a:solidFill>
                              <a:latin typeface="Cambria Math"/>
                              <a:ea typeface="+mn-ea"/>
                              <a:cs typeface="+mn-cs"/>
                            </a:rPr>
                            <m:t>𝐷</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𝑚𝑖𝑡𝑡𝑒𝑙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73" name="TextBox 208">
              <a:extLst>
                <a:ext uri="{FF2B5EF4-FFF2-40B4-BE49-F238E27FC236}">
                  <a16:creationId xmlns:a16="http://schemas.microsoft.com/office/drawing/2014/main" id="{00000000-0008-0000-1000-000049000000}"/>
                </a:ext>
              </a:extLst>
            </xdr:cNvPr>
            <xdr:cNvSpPr txBox="1"/>
          </xdr:nvSpPr>
          <xdr:spPr bwMode="auto">
            <a:xfrm>
              <a:off x="5979184" y="49912044"/>
              <a:ext cx="1680588" cy="2095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a:t>
              </a:r>
              <a:r>
                <a:rPr lang="fr-FR" sz="1100" b="0" i="0">
                  <a:latin typeface="Cambria Math"/>
                </a:rPr>
                <a:t>,𝑡</a:t>
              </a:r>
              <a:r>
                <a:rPr lang="de-DE" sz="1100" b="0" i="0">
                  <a:latin typeface="Cambria Math" panose="02040503050406030204" pitchFamily="18" charset="0"/>
                </a:rPr>
                <a:t>)</a:t>
              </a:r>
              <a:r>
                <a:rPr lang="de-DE" sz="1100" i="1"/>
                <a:t>-</a:t>
              </a:r>
              <a:r>
                <a:rPr lang="de-DE"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𝑃𝑙𝑎𝑛,𝑑𝑦𝑛,𝑚𝑖𝑡𝑡𝑒𝑙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1507516</xdr:colOff>
      <xdr:row>224</xdr:row>
      <xdr:rowOff>9391</xdr:rowOff>
    </xdr:from>
    <xdr:ext cx="731995" cy="207044"/>
    <mc:AlternateContent xmlns:mc="http://schemas.openxmlformats.org/markup-compatibility/2006" xmlns:a14="http://schemas.microsoft.com/office/drawing/2010/main">
      <mc:Choice Requires="a14">
        <xdr:sp macro="" textlink="">
          <xdr:nvSpPr>
            <xdr:cNvPr id="504" name="TextBox 123">
              <a:extLst>
                <a:ext uri="{FF2B5EF4-FFF2-40B4-BE49-F238E27FC236}">
                  <a16:creationId xmlns:a16="http://schemas.microsoft.com/office/drawing/2014/main" id="{00000000-0008-0000-1000-0000F8010000}"/>
                </a:ext>
              </a:extLst>
            </xdr:cNvPr>
            <xdr:cNvSpPr txBox="1"/>
          </xdr:nvSpPr>
          <xdr:spPr bwMode="auto">
            <a:xfrm>
              <a:off x="6403366" y="56140216"/>
              <a:ext cx="731995"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𝑛𝑑𝑦𝑛</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04" name="TextBox 123">
              <a:extLst>
                <a:ext uri="{FF2B5EF4-FFF2-40B4-BE49-F238E27FC236}">
                  <a16:creationId xmlns:a16="http://schemas.microsoft.com/office/drawing/2014/main" id="{00000000-0008-0000-1000-0000F8010000}"/>
                </a:ext>
              </a:extLst>
            </xdr:cNvPr>
            <xdr:cNvSpPr txBox="1"/>
          </xdr:nvSpPr>
          <xdr:spPr bwMode="auto">
            <a:xfrm>
              <a:off x="6403366" y="56140216"/>
              <a:ext cx="731995"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𝑃𝑙𝑎𝑛,𝑛𝑑𝑦𝑛,𝑡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1658090</xdr:colOff>
      <xdr:row>260</xdr:row>
      <xdr:rowOff>1163302</xdr:rowOff>
    </xdr:from>
    <xdr:ext cx="589649" cy="199542"/>
    <mc:AlternateContent xmlns:mc="http://schemas.openxmlformats.org/markup-compatibility/2006" xmlns:a14="http://schemas.microsoft.com/office/drawing/2010/main">
      <mc:Choice Requires="a14">
        <xdr:sp macro="" textlink="">
          <xdr:nvSpPr>
            <xdr:cNvPr id="548" name="TextBox 66">
              <a:extLst>
                <a:ext uri="{FF2B5EF4-FFF2-40B4-BE49-F238E27FC236}">
                  <a16:creationId xmlns:a16="http://schemas.microsoft.com/office/drawing/2014/main" id="{00000000-0008-0000-1000-000024020000}"/>
                </a:ext>
              </a:extLst>
            </xdr:cNvPr>
            <xdr:cNvSpPr txBox="1"/>
          </xdr:nvSpPr>
          <xdr:spPr bwMode="auto">
            <a:xfrm>
              <a:off x="6553940" y="6339012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8" name="TextBox 66">
              <a:extLst>
                <a:ext uri="{FF2B5EF4-FFF2-40B4-BE49-F238E27FC236}">
                  <a16:creationId xmlns:a16="http://schemas.microsoft.com/office/drawing/2014/main" id="{00000000-0008-0000-1000-000024020000}"/>
                </a:ext>
              </a:extLst>
            </xdr:cNvPr>
            <xdr:cNvSpPr txBox="1"/>
          </xdr:nvSpPr>
          <xdr:spPr bwMode="auto">
            <a:xfrm>
              <a:off x="6553940" y="6339012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1656076</xdr:colOff>
      <xdr:row>233</xdr:row>
      <xdr:rowOff>17556</xdr:rowOff>
    </xdr:from>
    <xdr:ext cx="396774" cy="208967"/>
    <mc:AlternateContent xmlns:mc="http://schemas.openxmlformats.org/markup-compatibility/2006" xmlns:a14="http://schemas.microsoft.com/office/drawing/2010/main">
      <mc:Choice Requires="a14">
        <xdr:sp macro="" textlink="">
          <xdr:nvSpPr>
            <xdr:cNvPr id="26" name="TextBox 125">
              <a:extLst>
                <a:ext uri="{FF2B5EF4-FFF2-40B4-BE49-F238E27FC236}">
                  <a16:creationId xmlns:a16="http://schemas.microsoft.com/office/drawing/2014/main" id="{00000000-0008-0000-1000-00001A000000}"/>
                </a:ext>
              </a:extLst>
            </xdr:cNvPr>
            <xdr:cNvSpPr txBox="1"/>
          </xdr:nvSpPr>
          <xdr:spPr bwMode="auto">
            <a:xfrm>
              <a:off x="6742426" y="58215306"/>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6" name="TextBox 125">
              <a:extLst>
                <a:ext uri="{FF2B5EF4-FFF2-40B4-BE49-F238E27FC236}">
                  <a16:creationId xmlns:a16="http://schemas.microsoft.com/office/drawing/2014/main" id="{00000000-0008-0000-1000-00001A000000}"/>
                </a:ext>
              </a:extLst>
            </xdr:cNvPr>
            <xdr:cNvSpPr txBox="1"/>
          </xdr:nvSpPr>
          <xdr:spPr bwMode="auto">
            <a:xfrm>
              <a:off x="6742426" y="58215306"/>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1361996</xdr:colOff>
      <xdr:row>241</xdr:row>
      <xdr:rowOff>189007</xdr:rowOff>
    </xdr:from>
    <xdr:ext cx="1029384" cy="207044"/>
    <mc:AlternateContent xmlns:mc="http://schemas.openxmlformats.org/markup-compatibility/2006" xmlns:a14="http://schemas.microsoft.com/office/drawing/2010/main">
      <mc:Choice Requires="a14">
        <xdr:sp macro="" textlink="">
          <xdr:nvSpPr>
            <xdr:cNvPr id="29" name="TextBox 126">
              <a:extLst>
                <a:ext uri="{FF2B5EF4-FFF2-40B4-BE49-F238E27FC236}">
                  <a16:creationId xmlns:a16="http://schemas.microsoft.com/office/drawing/2014/main" id="{00000000-0008-0000-1000-00001D000000}"/>
                </a:ext>
              </a:extLst>
            </xdr:cNvPr>
            <xdr:cNvSpPr txBox="1"/>
          </xdr:nvSpPr>
          <xdr:spPr bwMode="auto">
            <a:xfrm>
              <a:off x="6257846" y="59825032"/>
              <a:ext cx="1029384"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 </m:t>
                            </m:r>
                            <m:r>
                              <a:rPr lang="de-DE" sz="1100" b="0" i="1">
                                <a:latin typeface="Cambria Math"/>
                              </a:rPr>
                              <m:t>𝑛𝑑𝑦𝑛</m:t>
                            </m:r>
                            <m:r>
                              <a:rPr lang="de-DE" sz="1100" b="0" i="1">
                                <a:latin typeface="Cambria Math"/>
                              </a:rPr>
                              <m:t>,</m:t>
                            </m:r>
                            <m:r>
                              <a:rPr lang="de-DE" sz="1100" b="0" i="1">
                                <a:latin typeface="Cambria Math"/>
                              </a:rPr>
                              <m:t>𝑛𝑒𝑡𝑡𝑜</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9" name="TextBox 126">
              <a:extLst>
                <a:ext uri="{FF2B5EF4-FFF2-40B4-BE49-F238E27FC236}">
                  <a16:creationId xmlns:a16="http://schemas.microsoft.com/office/drawing/2014/main" id="{00000000-0008-0000-1000-00001D000000}"/>
                </a:ext>
              </a:extLst>
            </xdr:cNvPr>
            <xdr:cNvSpPr txBox="1"/>
          </xdr:nvSpPr>
          <xdr:spPr bwMode="auto">
            <a:xfrm>
              <a:off x="6257846" y="59825032"/>
              <a:ext cx="1029384"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 𝑛𝑑𝑦𝑛,𝑛𝑒𝑡𝑡𝑜,𝑡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1526431</xdr:colOff>
      <xdr:row>250</xdr:row>
      <xdr:rowOff>189060</xdr:rowOff>
    </xdr:from>
    <xdr:ext cx="694163" cy="208967"/>
    <mc:AlternateContent xmlns:mc="http://schemas.openxmlformats.org/markup-compatibility/2006" xmlns:a14="http://schemas.microsoft.com/office/drawing/2010/main">
      <mc:Choice Requires="a14">
        <xdr:sp macro="" textlink="">
          <xdr:nvSpPr>
            <xdr:cNvPr id="506" name="TextBox 127">
              <a:extLst>
                <a:ext uri="{FF2B5EF4-FFF2-40B4-BE49-F238E27FC236}">
                  <a16:creationId xmlns:a16="http://schemas.microsoft.com/office/drawing/2014/main" id="{00000000-0008-0000-1000-0000FA010000}"/>
                </a:ext>
              </a:extLst>
            </xdr:cNvPr>
            <xdr:cNvSpPr txBox="1"/>
          </xdr:nvSpPr>
          <xdr:spPr bwMode="auto">
            <a:xfrm>
              <a:off x="6422281" y="60720435"/>
              <a:ext cx="694164"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de-DE" sz="1100" b="0" i="1">
                                <a:latin typeface="Cambria Math"/>
                              </a:rPr>
                              <m:t>,</m:t>
                            </m:r>
                            <m:r>
                              <a:rPr lang="de-DE" sz="1100" b="0" i="1">
                                <a:latin typeface="Cambria Math"/>
                              </a:rPr>
                              <m:t>𝑛𝑒𝑡𝑡𝑜</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06" name="TextBox 127">
              <a:extLst>
                <a:ext uri="{FF2B5EF4-FFF2-40B4-BE49-F238E27FC236}">
                  <a16:creationId xmlns:a16="http://schemas.microsoft.com/office/drawing/2014/main" id="{00000000-0008-0000-1000-0000FA010000}"/>
                </a:ext>
              </a:extLst>
            </xdr:cNvPr>
            <xdr:cNvSpPr txBox="1"/>
          </xdr:nvSpPr>
          <xdr:spPr bwMode="auto">
            <a:xfrm>
              <a:off x="6422281" y="60720435"/>
              <a:ext cx="694164"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𝑅𝑒𝑓,𝑛𝑒𝑡𝑡𝑜,𝑡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1564775</xdr:colOff>
      <xdr:row>308</xdr:row>
      <xdr:rowOff>8164</xdr:rowOff>
    </xdr:from>
    <xdr:ext cx="617476" cy="208967"/>
    <mc:AlternateContent xmlns:mc="http://schemas.openxmlformats.org/markup-compatibility/2006" xmlns:a14="http://schemas.microsoft.com/office/drawing/2010/main">
      <mc:Choice Requires="a14">
        <xdr:sp macro="" textlink="">
          <xdr:nvSpPr>
            <xdr:cNvPr id="509" name="TextBox 66">
              <a:extLst>
                <a:ext uri="{FF2B5EF4-FFF2-40B4-BE49-F238E27FC236}">
                  <a16:creationId xmlns:a16="http://schemas.microsoft.com/office/drawing/2014/main" id="{00000000-0008-0000-1000-0000FD010000}"/>
                </a:ext>
              </a:extLst>
            </xdr:cNvPr>
            <xdr:cNvSpPr txBox="1"/>
          </xdr:nvSpPr>
          <xdr:spPr bwMode="auto">
            <a:xfrm>
              <a:off x="6460625" y="70045490"/>
              <a:ext cx="617477"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de-DE" sz="1100" b="0" i="1">
                                <a:latin typeface="Cambria Math"/>
                              </a:rPr>
                              <m:t>,</m:t>
                            </m:r>
                            <m:r>
                              <a:rPr lang="de-DE" sz="1100" b="0" i="1">
                                <a:latin typeface="Cambria Math"/>
                              </a:rPr>
                              <m:t>𝑑𝑦𝑛</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09" name="TextBox 66">
              <a:extLst>
                <a:ext uri="{FF2B5EF4-FFF2-40B4-BE49-F238E27FC236}">
                  <a16:creationId xmlns:a16="http://schemas.microsoft.com/office/drawing/2014/main" id="{00000000-0008-0000-1000-0000FD010000}"/>
                </a:ext>
              </a:extLst>
            </xdr:cNvPr>
            <xdr:cNvSpPr txBox="1"/>
          </xdr:nvSpPr>
          <xdr:spPr bwMode="auto">
            <a:xfrm>
              <a:off x="6460625" y="70045490"/>
              <a:ext cx="617477"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𝑅𝑒𝑓,𝑑𝑦𝑛,𝑡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1540953</xdr:colOff>
      <xdr:row>299</xdr:row>
      <xdr:rowOff>7824</xdr:rowOff>
    </xdr:from>
    <xdr:ext cx="665118" cy="207044"/>
    <mc:AlternateContent xmlns:mc="http://schemas.openxmlformats.org/markup-compatibility/2006" xmlns:a14="http://schemas.microsoft.com/office/drawing/2010/main">
      <mc:Choice Requires="a14">
        <xdr:sp macro="" textlink="">
          <xdr:nvSpPr>
            <xdr:cNvPr id="52" name="TextBox 5">
              <a:extLst>
                <a:ext uri="{FF2B5EF4-FFF2-40B4-BE49-F238E27FC236}">
                  <a16:creationId xmlns:a16="http://schemas.microsoft.com/office/drawing/2014/main" id="{00000000-0008-0000-1000-000034000000}"/>
                </a:ext>
              </a:extLst>
            </xdr:cNvPr>
            <xdr:cNvSpPr txBox="1"/>
          </xdr:nvSpPr>
          <xdr:spPr bwMode="auto">
            <a:xfrm>
              <a:off x="6626624" y="73316306"/>
              <a:ext cx="665118"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2" name="TextBox 5">
              <a:extLst>
                <a:ext uri="{FF2B5EF4-FFF2-40B4-BE49-F238E27FC236}">
                  <a16:creationId xmlns:a16="http://schemas.microsoft.com/office/drawing/2014/main" id="{00000000-0008-0000-1000-000034000000}"/>
                </a:ext>
              </a:extLst>
            </xdr:cNvPr>
            <xdr:cNvSpPr txBox="1"/>
          </xdr:nvSpPr>
          <xdr:spPr bwMode="auto">
            <a:xfrm>
              <a:off x="6626624" y="73316306"/>
              <a:ext cx="665118"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1619437</xdr:colOff>
      <xdr:row>318</xdr:row>
      <xdr:rowOff>38100</xdr:rowOff>
    </xdr:from>
    <xdr:ext cx="499047" cy="178832"/>
    <mc:AlternateContent xmlns:mc="http://schemas.openxmlformats.org/markup-compatibility/2006" xmlns:a14="http://schemas.microsoft.com/office/drawing/2010/main">
      <mc:Choice Requires="a14">
        <xdr:sp macro="" textlink="">
          <xdr:nvSpPr>
            <xdr:cNvPr id="6" name="TextBox 61">
              <a:extLst>
                <a:ext uri="{FF2B5EF4-FFF2-40B4-BE49-F238E27FC236}">
                  <a16:creationId xmlns:a16="http://schemas.microsoft.com/office/drawing/2014/main" id="{00000000-0008-0000-1000-000006000000}"/>
                </a:ext>
              </a:extLst>
            </xdr:cNvPr>
            <xdr:cNvSpPr txBox="1"/>
          </xdr:nvSpPr>
          <xdr:spPr bwMode="auto">
            <a:xfrm>
              <a:off x="6515287" y="7772400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𝐸</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6" name="TextBox 61">
              <a:extLst>
                <a:ext uri="{FF2B5EF4-FFF2-40B4-BE49-F238E27FC236}">
                  <a16:creationId xmlns:a16="http://schemas.microsoft.com/office/drawing/2014/main" id="{00000000-0008-0000-1000-000006000000}"/>
                </a:ext>
              </a:extLst>
            </xdr:cNvPr>
            <xdr:cNvSpPr txBox="1"/>
          </xdr:nvSpPr>
          <xdr:spPr bwMode="auto">
            <a:xfrm>
              <a:off x="6515287" y="7772400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𝐸</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1615396</xdr:colOff>
      <xdr:row>319</xdr:row>
      <xdr:rowOff>38100</xdr:rowOff>
    </xdr:from>
    <xdr:ext cx="516232" cy="178832"/>
    <mc:AlternateContent xmlns:mc="http://schemas.openxmlformats.org/markup-compatibility/2006" xmlns:a14="http://schemas.microsoft.com/office/drawing/2010/main">
      <mc:Choice Requires="a14">
        <xdr:sp macro="" textlink="">
          <xdr:nvSpPr>
            <xdr:cNvPr id="7" name="TextBox 64">
              <a:extLst>
                <a:ext uri="{FF2B5EF4-FFF2-40B4-BE49-F238E27FC236}">
                  <a16:creationId xmlns:a16="http://schemas.microsoft.com/office/drawing/2014/main" id="{00000000-0008-0000-1000-000007000000}"/>
                </a:ext>
              </a:extLst>
            </xdr:cNvPr>
            <xdr:cNvSpPr txBox="1"/>
          </xdr:nvSpPr>
          <xdr:spPr bwMode="auto">
            <a:xfrm>
              <a:off x="6511247" y="72361425"/>
              <a:ext cx="51623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𝐸</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7" name="TextBox 64">
              <a:extLst>
                <a:ext uri="{FF2B5EF4-FFF2-40B4-BE49-F238E27FC236}">
                  <a16:creationId xmlns:a16="http://schemas.microsoft.com/office/drawing/2014/main" id="{00000000-0008-0000-1000-000007000000}"/>
                </a:ext>
              </a:extLst>
            </xdr:cNvPr>
            <xdr:cNvSpPr txBox="1"/>
          </xdr:nvSpPr>
          <xdr:spPr bwMode="auto">
            <a:xfrm>
              <a:off x="6511247" y="72361425"/>
              <a:ext cx="51623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𝐸</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1607221</xdr:colOff>
      <xdr:row>342</xdr:row>
      <xdr:rowOff>7097</xdr:rowOff>
    </xdr:from>
    <xdr:ext cx="532582" cy="195823"/>
    <mc:AlternateContent xmlns:mc="http://schemas.openxmlformats.org/markup-compatibility/2006" xmlns:a14="http://schemas.microsoft.com/office/drawing/2010/main">
      <mc:Choice Requires="a14">
        <xdr:sp macro="" textlink="">
          <xdr:nvSpPr>
            <xdr:cNvPr id="512" name="TextBox 60">
              <a:extLst>
                <a:ext uri="{FF2B5EF4-FFF2-40B4-BE49-F238E27FC236}">
                  <a16:creationId xmlns:a16="http://schemas.microsoft.com/office/drawing/2014/main" id="{00000000-0008-0000-1000-000000020000}"/>
                </a:ext>
              </a:extLst>
            </xdr:cNvPr>
            <xdr:cNvSpPr txBox="1"/>
          </xdr:nvSpPr>
          <xdr:spPr bwMode="auto">
            <a:xfrm>
              <a:off x="6503072" y="73559147"/>
              <a:ext cx="532582" cy="1958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i="1">
                                <a:solidFill>
                                  <a:schemeClr val="tx1"/>
                                </a:solidFill>
                                <a:latin typeface="Cambria Math"/>
                                <a:ea typeface="Cambria Math"/>
                              </a:rPr>
                              <m:t>∆</m:t>
                            </m:r>
                            <m:r>
                              <a:rPr lang="de-DE" sz="1100" b="0" i="1">
                                <a:solidFill>
                                  <a:schemeClr val="tx1"/>
                                </a:solidFill>
                                <a:latin typeface="Cambria Math"/>
                                <a:ea typeface="Cambria Math"/>
                              </a:rPr>
                              <m:t>𝐾</m:t>
                            </m:r>
                          </m:e>
                          <m:sub>
                            <m:r>
                              <a:rPr lang="de-DE" sz="1100" b="0" i="1">
                                <a:solidFill>
                                  <a:schemeClr val="tx1"/>
                                </a:solidFill>
                                <a:latin typeface="Cambria Math"/>
                              </a:rPr>
                              <m:t>𝐾𝑆𝑉</m:t>
                            </m:r>
                          </m:sub>
                          <m:sup>
                            <m:r>
                              <a:rPr lang="de-DE" sz="1100" b="0" i="1">
                                <a:solidFill>
                                  <a:schemeClr val="tx1"/>
                                </a:solidFill>
                                <a:latin typeface="Cambria Math"/>
                              </a:rPr>
                              <m:t>𝑃𝑙𝑎𝑛</m:t>
                            </m:r>
                            <m:r>
                              <a:rPr lang="fr-FR" sz="1100" b="0" i="1">
                                <a:solidFill>
                                  <a:schemeClr val="tx1"/>
                                </a:solidFill>
                                <a:latin typeface="Cambria Math"/>
                              </a:rPr>
                              <m:t>,</m:t>
                            </m:r>
                            <m:r>
                              <a:rPr lang="fr-FR" sz="1100" b="0" i="1">
                                <a:solidFill>
                                  <a:schemeClr val="tx1"/>
                                </a:solidFill>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512" name="TextBox 60">
              <a:extLst>
                <a:ext uri="{FF2B5EF4-FFF2-40B4-BE49-F238E27FC236}">
                  <a16:creationId xmlns:a16="http://schemas.microsoft.com/office/drawing/2014/main" id="{00000000-0008-0000-1000-000000020000}"/>
                </a:ext>
              </a:extLst>
            </xdr:cNvPr>
            <xdr:cNvSpPr txBox="1"/>
          </xdr:nvSpPr>
          <xdr:spPr bwMode="auto">
            <a:xfrm>
              <a:off x="6503072" y="73559147"/>
              <a:ext cx="532582" cy="1958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panose="02040503050406030204" pitchFamily="18" charset="0"/>
                </a:rPr>
                <a:t>〖</a:t>
              </a:r>
              <a:r>
                <a:rPr lang="de-DE" sz="1100" i="0">
                  <a:solidFill>
                    <a:schemeClr val="tx1"/>
                  </a:solidFill>
                  <a:latin typeface="Cambria Math"/>
                  <a:ea typeface="Cambria Math"/>
                </a:rPr>
                <a:t>∆</a:t>
              </a:r>
              <a:r>
                <a:rPr lang="de-DE" sz="1100" b="0" i="0">
                  <a:solidFill>
                    <a:schemeClr val="tx1"/>
                  </a:solidFill>
                  <a:latin typeface="Cambria Math"/>
                  <a:ea typeface="Cambria Math"/>
                </a:rPr>
                <a:t>𝐾</a:t>
              </a:r>
              <a:r>
                <a:rPr lang="de-DE" sz="1100" b="0" i="0">
                  <a:solidFill>
                    <a:schemeClr val="tx1"/>
                  </a:solidFill>
                  <a:latin typeface="Cambria Math" panose="02040503050406030204" pitchFamily="18" charset="0"/>
                  <a:ea typeface="Cambria Math"/>
                </a:rPr>
                <a:t>〗_</a:t>
              </a:r>
              <a:r>
                <a:rPr lang="de-DE" sz="1100" b="0" i="0">
                  <a:solidFill>
                    <a:schemeClr val="tx1"/>
                  </a:solidFill>
                  <a:latin typeface="Cambria Math"/>
                </a:rPr>
                <a:t>𝐾𝑆𝑉</a:t>
              </a:r>
              <a:r>
                <a:rPr lang="de-DE" sz="1100" b="0" i="0">
                  <a:solidFill>
                    <a:schemeClr val="tx1"/>
                  </a:solidFill>
                  <a:latin typeface="Cambria Math" panose="02040503050406030204" pitchFamily="18" charset="0"/>
                </a:rPr>
                <a:t>^(</a:t>
              </a:r>
              <a:r>
                <a:rPr lang="de-DE" sz="1100" b="0" i="0">
                  <a:solidFill>
                    <a:schemeClr val="tx1"/>
                  </a:solidFill>
                  <a:latin typeface="Cambria Math"/>
                </a:rPr>
                <a:t>𝑃𝑙𝑎𝑛</a:t>
              </a:r>
              <a:r>
                <a:rPr lang="fr-FR" sz="1100" b="0" i="0">
                  <a:solidFill>
                    <a:schemeClr val="tx1"/>
                  </a:solidFill>
                  <a:latin typeface="Cambria Math"/>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1351383</xdr:colOff>
      <xdr:row>290</xdr:row>
      <xdr:rowOff>5098</xdr:rowOff>
    </xdr:from>
    <xdr:ext cx="1031051" cy="200567"/>
    <mc:AlternateContent xmlns:mc="http://schemas.openxmlformats.org/markup-compatibility/2006" xmlns:a14="http://schemas.microsoft.com/office/drawing/2010/main">
      <mc:Choice Requires="a14">
        <xdr:sp macro="" textlink="">
          <xdr:nvSpPr>
            <xdr:cNvPr id="906" name="TextBox 148">
              <a:extLst>
                <a:ext uri="{FF2B5EF4-FFF2-40B4-BE49-F238E27FC236}">
                  <a16:creationId xmlns:a16="http://schemas.microsoft.com/office/drawing/2014/main" id="{00000000-0008-0000-1000-00008A030000}"/>
                </a:ext>
              </a:extLst>
            </xdr:cNvPr>
            <xdr:cNvSpPr txBox="1"/>
          </xdr:nvSpPr>
          <xdr:spPr bwMode="auto">
            <a:xfrm>
              <a:off x="6437053" y="71221482"/>
              <a:ext cx="1031051"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𝑝</m:t>
                                </m:r>
                              </m:e>
                              <m:sub>
                                <m:r>
                                  <a:rPr lang="de-DE"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𝑟</m:t>
                                </m:r>
                                <m:r>
                                  <a:rPr lang="de-DE" sz="1100" b="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r>
                              <a:rPr lang="de-DE" sz="1100" b="0" i="1">
                                <a:latin typeface="Cambria Math"/>
                              </a:rPr>
                              <m:t>− </m:t>
                            </m:r>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06" name="TextBox 148">
              <a:extLst>
                <a:ext uri="{FF2B5EF4-FFF2-40B4-BE49-F238E27FC236}">
                  <a16:creationId xmlns:a16="http://schemas.microsoft.com/office/drawing/2014/main" id="{00000000-0008-0000-1000-00008A030000}"/>
                </a:ext>
              </a:extLst>
            </xdr:cNvPr>
            <xdr:cNvSpPr txBox="1"/>
          </xdr:nvSpPr>
          <xdr:spPr bwMode="auto">
            <a:xfrm>
              <a:off x="6437053" y="71221482"/>
              <a:ext cx="1031051"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b="0" i="0">
                  <a:solidFill>
                    <a:schemeClr val="tx1"/>
                  </a:solidFill>
                  <a:latin typeface="Cambria Math"/>
                  <a:ea typeface="+mn-ea"/>
                  <a:cs typeface="+mn-cs"/>
                </a:rPr>
                <a:t>𝑝</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b="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de-DE" sz="1100" b="0" i="0">
                  <a:latin typeface="Cambria Math"/>
                </a:rPr>
                <a:t>− 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1509672</xdr:colOff>
      <xdr:row>27</xdr:row>
      <xdr:rowOff>0</xdr:rowOff>
    </xdr:from>
    <xdr:ext cx="727682" cy="226219"/>
    <mc:AlternateContent xmlns:mc="http://schemas.openxmlformats.org/markup-compatibility/2006" xmlns:a14="http://schemas.microsoft.com/office/drawing/2010/main">
      <mc:Choice Requires="a14">
        <xdr:sp macro="" textlink="">
          <xdr:nvSpPr>
            <xdr:cNvPr id="431" name="Textfeld 48">
              <a:extLst>
                <a:ext uri="{FF2B5EF4-FFF2-40B4-BE49-F238E27FC236}">
                  <a16:creationId xmlns:a16="http://schemas.microsoft.com/office/drawing/2014/main" id="{00000000-0008-0000-1000-0000AF010000}"/>
                </a:ext>
              </a:extLst>
            </xdr:cNvPr>
            <xdr:cNvSpPr txBox="1"/>
          </xdr:nvSpPr>
          <xdr:spPr bwMode="auto">
            <a:xfrm>
              <a:off x="6405522" y="87915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1" name="Textfeld 48">
              <a:extLst>
                <a:ext uri="{FF2B5EF4-FFF2-40B4-BE49-F238E27FC236}">
                  <a16:creationId xmlns:a16="http://schemas.microsoft.com/office/drawing/2014/main" id="{00000000-0008-0000-1000-0000AF010000}"/>
                </a:ext>
              </a:extLst>
            </xdr:cNvPr>
            <xdr:cNvSpPr txBox="1"/>
          </xdr:nvSpPr>
          <xdr:spPr bwMode="auto">
            <a:xfrm>
              <a:off x="6405522" y="87915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1478716</xdr:colOff>
      <xdr:row>33</xdr:row>
      <xdr:rowOff>12018</xdr:rowOff>
    </xdr:from>
    <xdr:ext cx="789595" cy="247651"/>
    <mc:AlternateContent xmlns:mc="http://schemas.openxmlformats.org/markup-compatibility/2006" xmlns:a14="http://schemas.microsoft.com/office/drawing/2010/main">
      <mc:Choice Requires="a14">
        <xdr:sp macro="" textlink="">
          <xdr:nvSpPr>
            <xdr:cNvPr id="425" name="Textfeld 48">
              <a:extLst>
                <a:ext uri="{FF2B5EF4-FFF2-40B4-BE49-F238E27FC236}">
                  <a16:creationId xmlns:a16="http://schemas.microsoft.com/office/drawing/2014/main" id="{00000000-0008-0000-1000-0000A9010000}"/>
                </a:ext>
              </a:extLst>
            </xdr:cNvPr>
            <xdr:cNvSpPr txBox="1"/>
          </xdr:nvSpPr>
          <xdr:spPr bwMode="auto">
            <a:xfrm>
              <a:off x="6374566" y="7089093"/>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25" name="Textfeld 48">
              <a:extLst>
                <a:ext uri="{FF2B5EF4-FFF2-40B4-BE49-F238E27FC236}">
                  <a16:creationId xmlns:a16="http://schemas.microsoft.com/office/drawing/2014/main" id="{00000000-0008-0000-1000-0000A9010000}"/>
                </a:ext>
              </a:extLst>
            </xdr:cNvPr>
            <xdr:cNvSpPr txBox="1"/>
          </xdr:nvSpPr>
          <xdr:spPr bwMode="auto">
            <a:xfrm>
              <a:off x="6374566" y="7089093"/>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1</xdr:col>
      <xdr:colOff>2942878</xdr:colOff>
      <xdr:row>346</xdr:row>
      <xdr:rowOff>47123</xdr:rowOff>
    </xdr:from>
    <xdr:ext cx="3486123" cy="355610"/>
    <mc:AlternateContent xmlns:mc="http://schemas.openxmlformats.org/markup-compatibility/2006" xmlns:a14="http://schemas.microsoft.com/office/drawing/2010/main">
      <mc:Choice Requires="a14">
        <xdr:sp macro="" textlink="">
          <xdr:nvSpPr>
            <xdr:cNvPr id="909" name="TextBox 79">
              <a:extLst>
                <a:ext uri="{FF2B5EF4-FFF2-40B4-BE49-F238E27FC236}">
                  <a16:creationId xmlns:a16="http://schemas.microsoft.com/office/drawing/2014/main" id="{00000000-0008-0000-1000-00008D030000}"/>
                </a:ext>
              </a:extLst>
            </xdr:cNvPr>
            <xdr:cNvSpPr txBox="1"/>
          </xdr:nvSpPr>
          <xdr:spPr bwMode="auto">
            <a:xfrm>
              <a:off x="4342470" y="74789215"/>
              <a:ext cx="3486124" cy="3556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𝐶𝑂</m:t>
                            </m:r>
                            <m:r>
                              <a:rPr lang="de-DE" sz="1100" i="1">
                                <a:solidFill>
                                  <a:schemeClr val="tx1"/>
                                </a:solidFill>
                                <a:latin typeface="Cambria Math"/>
                                <a:ea typeface="+mn-ea"/>
                                <a:cs typeface="+mn-cs"/>
                              </a:rPr>
                              <m:t>2</m:t>
                            </m:r>
                          </m:sub>
                          <m:sup>
                            <m:r>
                              <a:rPr lang="de-DE" sz="1100" i="1">
                                <a:solidFill>
                                  <a:schemeClr val="tx1"/>
                                </a:solidFill>
                                <a:latin typeface="Cambria Math"/>
                                <a:ea typeface="+mn-ea"/>
                                <a:cs typeface="+mn-cs"/>
                              </a:rPr>
                              <m:t>𝑒𝑓𝑓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r>
                          <a:rPr lang="de-DE" sz="1100" i="1">
                            <a:solidFill>
                              <a:schemeClr val="tx1"/>
                            </a:solidFill>
                            <a:latin typeface="Cambria Math"/>
                            <a:ea typeface="+mn-ea"/>
                            <a:cs typeface="+mn-cs"/>
                          </a:rPr>
                          <m:t>=</m:t>
                        </m:r>
                        <m:f>
                          <m:fPr>
                            <m:ctrlPr>
                              <a:rPr lang="fr-FR" sz="1100" i="1">
                                <a:solidFill>
                                  <a:schemeClr val="tx1"/>
                                </a:solidFill>
                                <a:latin typeface="Cambria Math" panose="02040503050406030204" pitchFamily="18" charset="0"/>
                                <a:ea typeface="+mn-ea"/>
                                <a:cs typeface="+mn-cs"/>
                              </a:rPr>
                            </m:ctrlPr>
                          </m:fPr>
                          <m:num>
                            <m:r>
                              <a:rPr lang="de-DE" sz="1100" i="1">
                                <a:solidFill>
                                  <a:schemeClr val="tx1"/>
                                </a:solidFill>
                                <a:latin typeface="Cambria Math"/>
                                <a:ea typeface="+mn-ea"/>
                                <a:cs typeface="+mn-cs"/>
                              </a:rPr>
                              <m:t> </m:t>
                            </m:r>
                            <m:d>
                              <m:dPr>
                                <m:ctrlPr>
                                  <a:rPr lang="fr-FR" sz="1100" i="1">
                                    <a:solidFill>
                                      <a:schemeClr val="tx1"/>
                                    </a:solidFill>
                                    <a:latin typeface="Cambria Math" panose="02040503050406030204" pitchFamily="18" charset="0"/>
                                    <a:ea typeface="+mn-ea"/>
                                    <a:cs typeface="+mn-cs"/>
                                  </a:rPr>
                                </m:ctrlPr>
                              </m:dPr>
                              <m:e>
                                <m:sSub>
                                  <m:sSubPr>
                                    <m:ctrlPr>
                                      <a:rPr lang="de-DE" sz="1100" i="1">
                                        <a:solidFill>
                                          <a:schemeClr val="tx1"/>
                                        </a:solidFill>
                                        <a:latin typeface="Cambria Math" panose="02040503050406030204" pitchFamily="18" charset="0"/>
                                        <a:ea typeface="+mn-ea"/>
                                        <a:cs typeface="+mn-cs"/>
                                      </a:rPr>
                                    </m:ctrlPr>
                                  </m:sSubPr>
                                  <m:e>
                                    <m:r>
                                      <a:rPr lang="fr-FR" sz="1100" b="0" i="1">
                                        <a:solidFill>
                                          <a:schemeClr val="tx1"/>
                                        </a:solidFill>
                                        <a:latin typeface="Cambria Math"/>
                                        <a:ea typeface="+mn-ea"/>
                                        <a:cs typeface="+mn-cs"/>
                                      </a:rPr>
                                      <m:t>𝑒</m:t>
                                    </m:r>
                                  </m:e>
                                  <m:sub>
                                    <m:r>
                                      <a:rPr lang="de-DE"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b>
                                </m:sSub>
                                <m:r>
                                  <a:rPr lang="de-DE" sz="1100" i="1">
                                    <a:solidFill>
                                      <a:schemeClr val="tx1"/>
                                    </a:solidFill>
                                    <a:latin typeface="Cambria Math"/>
                                    <a:ea typeface="+mn-ea"/>
                                    <a:cs typeface="+mn-cs"/>
                                  </a:rPr>
                                  <m:t>−</m:t>
                                </m:r>
                                <m:sSub>
                                  <m:sSubPr>
                                    <m:ctrlPr>
                                      <a:rPr lang="de-DE" sz="1100" i="1">
                                        <a:solidFill>
                                          <a:schemeClr val="tx1"/>
                                        </a:solidFill>
                                        <a:latin typeface="Cambria Math" panose="02040503050406030204" pitchFamily="18" charset="0"/>
                                        <a:ea typeface="+mn-ea"/>
                                        <a:cs typeface="+mn-cs"/>
                                      </a:rPr>
                                    </m:ctrlPr>
                                  </m:sSubPr>
                                  <m:e>
                                    <m:r>
                                      <a:rPr lang="de-DE" sz="1100" b="0" i="1">
                                        <a:solidFill>
                                          <a:schemeClr val="tx1"/>
                                        </a:solidFill>
                                        <a:latin typeface="Cambria Math"/>
                                        <a:ea typeface="+mn-ea"/>
                                        <a:cs typeface="+mn-cs"/>
                                      </a:rPr>
                                      <m:t>𝑎</m:t>
                                    </m:r>
                                  </m:e>
                                  <m:sub>
                                    <m:r>
                                      <a:rPr lang="de-DE" sz="1100" b="0" i="1">
                                        <a:solidFill>
                                          <a:schemeClr val="tx1"/>
                                        </a:solidFill>
                                        <a:latin typeface="Cambria Math"/>
                                        <a:ea typeface="+mn-ea"/>
                                        <a:cs typeface="+mn-cs"/>
                                      </a:rPr>
                                      <m:t>𝑅𝑒𝑓</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b>
                                </m:sSub>
                              </m:e>
                            </m:d>
                            <m:r>
                              <a:rPr lang="de-DE" sz="1100" i="1">
                                <a:solidFill>
                                  <a:schemeClr val="tx1"/>
                                </a:solidFill>
                                <a:latin typeface="Cambria Math"/>
                                <a:ea typeface="+mn-ea"/>
                                <a:cs typeface="+mn-cs"/>
                              </a:rPr>
                              <m:t> − </m:t>
                            </m:r>
                            <m:d>
                              <m:dPr>
                                <m:ctrlPr>
                                  <a:rPr lang="fr-FR" sz="1100" i="1">
                                    <a:solidFill>
                                      <a:schemeClr val="tx1"/>
                                    </a:solidFill>
                                    <a:latin typeface="Cambria Math" panose="02040503050406030204" pitchFamily="18" charset="0"/>
                                    <a:ea typeface="+mn-ea"/>
                                    <a:cs typeface="+mn-cs"/>
                                  </a:rPr>
                                </m:ctrlPr>
                              </m:dPr>
                              <m:e>
                                <m:sSup>
                                  <m:sSupPr>
                                    <m:ctrlPr>
                                      <a:rPr lang="de-DE" sz="1100" i="1">
                                        <a:solidFill>
                                          <a:schemeClr val="tx1"/>
                                        </a:solidFill>
                                        <a:latin typeface="Cambria Math" panose="02040503050406030204" pitchFamily="18" charset="0"/>
                                        <a:ea typeface="+mn-ea"/>
                                        <a:cs typeface="+mn-cs"/>
                                      </a:rPr>
                                    </m:ctrlPr>
                                  </m:sSupPr>
                                  <m:e>
                                    <m:r>
                                      <a:rPr lang="fr-FR" sz="1100" b="0" i="1">
                                        <a:solidFill>
                                          <a:schemeClr val="tx1"/>
                                        </a:solidFill>
                                        <a:latin typeface="Cambria Math"/>
                                        <a:ea typeface="+mn-ea"/>
                                        <a:cs typeface="+mn-cs"/>
                                      </a:rPr>
                                      <m:t>𝑒</m:t>
                                    </m:r>
                                  </m:e>
                                  <m:sup>
                                    <m:r>
                                      <a:rPr lang="fr-FR" sz="1100" b="0" i="1">
                                        <a:solidFill>
                                          <a:schemeClr val="tx1"/>
                                        </a:solidFill>
                                        <a:latin typeface="Cambria Math"/>
                                        <a:ea typeface="+mn-ea"/>
                                        <a:cs typeface="+mn-cs"/>
                                      </a:rPr>
                                      <m:t>𝑟</m:t>
                                    </m:r>
                                    <m:r>
                                      <a:rPr lang="de-DE" sz="1100" b="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r>
                                  <a:rPr lang="de-DE" sz="1100" i="1">
                                    <a:solidFill>
                                      <a:schemeClr val="tx1"/>
                                    </a:solidFill>
                                    <a:latin typeface="Cambria Math"/>
                                    <a:ea typeface="+mn-ea"/>
                                    <a:cs typeface="+mn-cs"/>
                                  </a:rPr>
                                  <m:t>−</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𝑎</m:t>
                                    </m:r>
                                  </m:e>
                                  <m:sup>
                                    <m:r>
                                      <a:rPr lang="fr-FR" sz="1100" b="0" i="1">
                                        <a:solidFill>
                                          <a:schemeClr val="tx1"/>
                                        </a:solidFill>
                                        <a:latin typeface="Cambria Math"/>
                                        <a:ea typeface="+mn-ea"/>
                                        <a:cs typeface="+mn-cs"/>
                                      </a:rPr>
                                      <m:t>𝑟</m:t>
                                    </m:r>
                                    <m:r>
                                      <a:rPr lang="de-DE" sz="1100" b="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e>
                            </m:d>
                          </m:num>
                          <m:den>
                            <m:sSup>
                              <m:sSupPr>
                                <m:ctrlPr>
                                  <a:rPr lang="fr-FR"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𝑒</m:t>
                                </m:r>
                              </m:e>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den>
                        </m:f>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𝐸𝑈𝐴</m:t>
                            </m:r>
                          </m:sub>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909" name="TextBox 79">
              <a:extLst>
                <a:ext uri="{FF2B5EF4-FFF2-40B4-BE49-F238E27FC236}">
                  <a16:creationId xmlns:a16="http://schemas.microsoft.com/office/drawing/2014/main" id="{00000000-0008-0000-1000-00008D030000}"/>
                </a:ext>
              </a:extLst>
            </xdr:cNvPr>
            <xdr:cNvSpPr txBox="1"/>
          </xdr:nvSpPr>
          <xdr:spPr bwMode="auto">
            <a:xfrm>
              <a:off x="4342470" y="74789215"/>
              <a:ext cx="3486124" cy="3556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𝐶𝑂2</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𝑒𝑓𝑓</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𝑅𝑒𝑓</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de-DE" sz="1100" b="0" i="0">
                  <a:solidFill>
                    <a:schemeClr val="tx1"/>
                  </a:solidFill>
                  <a:latin typeface="Cambria Math"/>
                  <a:ea typeface="+mn-ea"/>
                  <a:cs typeface="+mn-cs"/>
                </a:rPr>
                <a:t>𝑎</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𝑅𝑒𝑓</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 </a:t>
              </a:r>
              <a:r>
                <a:rPr lang="de-DE" sz="1100" i="0">
                  <a:solidFill>
                    <a:schemeClr val="tx1"/>
                  </a:solidFill>
                  <a:latin typeface="Cambria Math"/>
                  <a:ea typeface="+mn-ea"/>
                  <a:cs typeface="+mn-cs"/>
                </a:rPr>
                <a:t> − </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𝑒</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b="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de-DE" sz="1100" b="0" i="0">
                  <a:solidFill>
                    <a:schemeClr val="tx1"/>
                  </a:solidFill>
                  <a:latin typeface="Cambria Math"/>
                  <a:ea typeface="+mn-ea"/>
                  <a:cs typeface="+mn-cs"/>
                </a:rPr>
                <a:t>𝑎</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b="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∆𝑒</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𝐸𝑈𝐴</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a:t>
              </a:r>
              <a:endParaRPr lang="de-DE" sz="1100" i="1">
                <a:solidFill>
                  <a:schemeClr val="tx1"/>
                </a:solidFill>
              </a:endParaRPr>
            </a:p>
          </xdr:txBody>
        </xdr:sp>
      </mc:Fallback>
    </mc:AlternateContent>
    <xdr:clientData/>
  </xdr:oneCellAnchor>
  <xdr:oneCellAnchor>
    <xdr:from>
      <xdr:col>2</xdr:col>
      <xdr:colOff>1665347</xdr:colOff>
      <xdr:row>353</xdr:row>
      <xdr:rowOff>560</xdr:rowOff>
    </xdr:from>
    <xdr:ext cx="403124" cy="195759"/>
    <mc:AlternateContent xmlns:mc="http://schemas.openxmlformats.org/markup-compatibility/2006" xmlns:a14="http://schemas.microsoft.com/office/drawing/2010/main">
      <mc:Choice Requires="a14">
        <xdr:sp macro="" textlink="">
          <xdr:nvSpPr>
            <xdr:cNvPr id="911" name="TextBox 163">
              <a:extLst>
                <a:ext uri="{FF2B5EF4-FFF2-40B4-BE49-F238E27FC236}">
                  <a16:creationId xmlns:a16="http://schemas.microsoft.com/office/drawing/2014/main" id="{00000000-0008-0000-1000-00008F030000}"/>
                </a:ext>
              </a:extLst>
            </xdr:cNvPr>
            <xdr:cNvSpPr txBox="1"/>
          </xdr:nvSpPr>
          <xdr:spPr bwMode="auto">
            <a:xfrm>
              <a:off x="6561197" y="81658385"/>
              <a:ext cx="403124" cy="19575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𝐸𝑈𝐴</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1" name="TextBox 163">
              <a:extLst>
                <a:ext uri="{FF2B5EF4-FFF2-40B4-BE49-F238E27FC236}">
                  <a16:creationId xmlns:a16="http://schemas.microsoft.com/office/drawing/2014/main" id="{00000000-0008-0000-1000-00008F030000}"/>
                </a:ext>
              </a:extLst>
            </xdr:cNvPr>
            <xdr:cNvSpPr txBox="1"/>
          </xdr:nvSpPr>
          <xdr:spPr bwMode="auto">
            <a:xfrm>
              <a:off x="6561197" y="81658385"/>
              <a:ext cx="403124" cy="19575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𝐸𝑈𝐴</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1683493</xdr:colOff>
      <xdr:row>356</xdr:row>
      <xdr:rowOff>0</xdr:rowOff>
    </xdr:from>
    <xdr:ext cx="380040" cy="206723"/>
    <mc:AlternateContent xmlns:mc="http://schemas.openxmlformats.org/markup-compatibility/2006" xmlns:a14="http://schemas.microsoft.com/office/drawing/2010/main">
      <mc:Choice Requires="a14">
        <xdr:sp macro="" textlink="">
          <xdr:nvSpPr>
            <xdr:cNvPr id="516" name="TextBox 79">
              <a:extLst>
                <a:ext uri="{FF2B5EF4-FFF2-40B4-BE49-F238E27FC236}">
                  <a16:creationId xmlns:a16="http://schemas.microsoft.com/office/drawing/2014/main" id="{00000000-0008-0000-1000-000004020000}"/>
                </a:ext>
              </a:extLst>
            </xdr:cNvPr>
            <xdr:cNvSpPr txBox="1"/>
          </xdr:nvSpPr>
          <xdr:spPr bwMode="auto">
            <a:xfrm>
              <a:off x="6579343" y="76666725"/>
              <a:ext cx="380040" cy="2067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b="0" i="1">
                                <a:solidFill>
                                  <a:schemeClr val="tx1"/>
                                </a:solidFill>
                                <a:latin typeface="Cambria Math"/>
                              </a:rPr>
                              <m:t>𝑃</m:t>
                            </m:r>
                          </m:e>
                          <m:sub>
                            <m:r>
                              <a:rPr lang="de-DE" sz="1100" b="0" i="1">
                                <a:solidFill>
                                  <a:schemeClr val="tx1"/>
                                </a:solidFill>
                                <a:latin typeface="Cambria Math"/>
                              </a:rPr>
                              <m:t>𝐶</m:t>
                            </m:r>
                            <m:r>
                              <a:rPr lang="de-DE" sz="1100" b="0" i="1">
                                <a:solidFill>
                                  <a:schemeClr val="tx1"/>
                                </a:solidFill>
                                <a:latin typeface="Cambria Math"/>
                              </a:rPr>
                              <m:t>02</m:t>
                            </m:r>
                          </m:sub>
                          <m:sup>
                            <m:r>
                              <a:rPr lang="de-DE" sz="1100" b="0" i="1">
                                <a:solidFill>
                                  <a:schemeClr val="tx1"/>
                                </a:solidFill>
                                <a:latin typeface="Cambria Math"/>
                              </a:rPr>
                              <m:t>𝑒𝑓𝑓</m:t>
                            </m:r>
                            <m:r>
                              <a:rPr lang="fr-FR" sz="1100" b="0" i="1">
                                <a:solidFill>
                                  <a:schemeClr val="tx1"/>
                                </a:solidFill>
                                <a:latin typeface="Cambria Math"/>
                              </a:rPr>
                              <m:t>,</m:t>
                            </m:r>
                            <m:r>
                              <a:rPr lang="fr-FR" sz="1100" b="0" i="1">
                                <a:solidFill>
                                  <a:schemeClr val="tx1"/>
                                </a:solidFill>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516" name="TextBox 79">
              <a:extLst>
                <a:ext uri="{FF2B5EF4-FFF2-40B4-BE49-F238E27FC236}">
                  <a16:creationId xmlns:a16="http://schemas.microsoft.com/office/drawing/2014/main" id="{00000000-0008-0000-1000-000004020000}"/>
                </a:ext>
              </a:extLst>
            </xdr:cNvPr>
            <xdr:cNvSpPr txBox="1"/>
          </xdr:nvSpPr>
          <xdr:spPr bwMode="auto">
            <a:xfrm>
              <a:off x="6579343" y="76666725"/>
              <a:ext cx="380040" cy="2067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solidFill>
                    <a:schemeClr val="tx1"/>
                  </a:solidFill>
                  <a:latin typeface="Cambria Math"/>
                </a:rPr>
                <a:t>𝑃</a:t>
              </a:r>
              <a:r>
                <a:rPr lang="de-DE" sz="1100" b="0" i="0">
                  <a:solidFill>
                    <a:schemeClr val="tx1"/>
                  </a:solidFill>
                  <a:latin typeface="Cambria Math" panose="02040503050406030204" pitchFamily="18" charset="0"/>
                </a:rPr>
                <a:t>_</a:t>
              </a:r>
              <a:r>
                <a:rPr lang="de-DE" sz="1100" b="0" i="0">
                  <a:solidFill>
                    <a:schemeClr val="tx1"/>
                  </a:solidFill>
                  <a:latin typeface="Cambria Math"/>
                </a:rPr>
                <a:t>𝐶02</a:t>
              </a:r>
              <a:r>
                <a:rPr lang="de-DE" sz="1100" b="0" i="0">
                  <a:solidFill>
                    <a:schemeClr val="tx1"/>
                  </a:solidFill>
                  <a:latin typeface="Cambria Math" panose="02040503050406030204" pitchFamily="18" charset="0"/>
                </a:rPr>
                <a:t>^(</a:t>
              </a:r>
              <a:r>
                <a:rPr lang="de-DE" sz="1100" b="0" i="0">
                  <a:solidFill>
                    <a:schemeClr val="tx1"/>
                  </a:solidFill>
                  <a:latin typeface="Cambria Math"/>
                </a:rPr>
                <a:t>𝑒𝑓𝑓</a:t>
              </a:r>
              <a:r>
                <a:rPr lang="fr-FR" sz="1100" b="0" i="0">
                  <a:solidFill>
                    <a:schemeClr val="tx1"/>
                  </a:solidFill>
                  <a:latin typeface="Cambria Math"/>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1681345</xdr:colOff>
      <xdr:row>82</xdr:row>
      <xdr:rowOff>181349</xdr:rowOff>
    </xdr:from>
    <xdr:ext cx="384336" cy="183127"/>
    <mc:AlternateContent xmlns:mc="http://schemas.openxmlformats.org/markup-compatibility/2006" xmlns:a14="http://schemas.microsoft.com/office/drawing/2010/main">
      <mc:Choice Requires="a14">
        <xdr:sp macro="" textlink="">
          <xdr:nvSpPr>
            <xdr:cNvPr id="453" name="TextBox 168">
              <a:extLst>
                <a:ext uri="{FF2B5EF4-FFF2-40B4-BE49-F238E27FC236}">
                  <a16:creationId xmlns:a16="http://schemas.microsoft.com/office/drawing/2014/main" id="{00000000-0008-0000-1000-0000C5010000}"/>
                </a:ext>
              </a:extLst>
            </xdr:cNvPr>
            <xdr:cNvSpPr txBox="1"/>
          </xdr:nvSpPr>
          <xdr:spPr bwMode="auto">
            <a:xfrm>
              <a:off x="6577195" y="21212549"/>
              <a:ext cx="384336"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𝐴</m:t>
                            </m:r>
                          </m:e>
                          <m:sub>
                            <m:r>
                              <a:rPr lang="de-DE" sz="1100" b="0" i="1">
                                <a:latin typeface="Cambria Math"/>
                              </a:rPr>
                              <m:t>𝑅𝑒𝑓</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3" name="TextBox 168">
              <a:extLst>
                <a:ext uri="{FF2B5EF4-FFF2-40B4-BE49-F238E27FC236}">
                  <a16:creationId xmlns:a16="http://schemas.microsoft.com/office/drawing/2014/main" id="{00000000-0008-0000-1000-0000C5010000}"/>
                </a:ext>
              </a:extLst>
            </xdr:cNvPr>
            <xdr:cNvSpPr txBox="1"/>
          </xdr:nvSpPr>
          <xdr:spPr bwMode="auto">
            <a:xfrm>
              <a:off x="6577195" y="21212549"/>
              <a:ext cx="384336"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𝐴</a:t>
              </a:r>
              <a:r>
                <a:rPr lang="de-DE" sz="1100" b="0" i="0">
                  <a:latin typeface="Cambria Math" panose="02040503050406030204" pitchFamily="18" charset="0"/>
                </a:rPr>
                <a:t>_(</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1667495</xdr:colOff>
      <xdr:row>150</xdr:row>
      <xdr:rowOff>2931</xdr:rowOff>
    </xdr:from>
    <xdr:ext cx="412035" cy="178832"/>
    <mc:AlternateContent xmlns:mc="http://schemas.openxmlformats.org/markup-compatibility/2006" xmlns:a14="http://schemas.microsoft.com/office/drawing/2010/main">
      <mc:Choice Requires="a14">
        <xdr:sp macro="" textlink="">
          <xdr:nvSpPr>
            <xdr:cNvPr id="899" name="TextBox 169">
              <a:extLst>
                <a:ext uri="{FF2B5EF4-FFF2-40B4-BE49-F238E27FC236}">
                  <a16:creationId xmlns:a16="http://schemas.microsoft.com/office/drawing/2014/main" id="{00000000-0008-0000-1000-000083030000}"/>
                </a:ext>
              </a:extLst>
            </xdr:cNvPr>
            <xdr:cNvSpPr txBox="1"/>
          </xdr:nvSpPr>
          <xdr:spPr bwMode="auto">
            <a:xfrm>
              <a:off x="6563345" y="38817306"/>
              <a:ext cx="412036"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b="0" i="1">
                                <a:latin typeface="Cambria Math"/>
                              </a:rPr>
                              <m:t>𝐴</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9" name="TextBox 169">
              <a:extLst>
                <a:ext uri="{FF2B5EF4-FFF2-40B4-BE49-F238E27FC236}">
                  <a16:creationId xmlns:a16="http://schemas.microsoft.com/office/drawing/2014/main" id="{00000000-0008-0000-1000-000083030000}"/>
                </a:ext>
              </a:extLst>
            </xdr:cNvPr>
            <xdr:cNvSpPr txBox="1"/>
          </xdr:nvSpPr>
          <xdr:spPr bwMode="auto">
            <a:xfrm>
              <a:off x="6563345" y="38817306"/>
              <a:ext cx="412036"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𝐴</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295274</xdr:colOff>
      <xdr:row>359</xdr:row>
      <xdr:rowOff>0</xdr:rowOff>
    </xdr:from>
    <xdr:ext cx="65" cy="172226"/>
    <xdr:sp macro="" textlink="">
      <xdr:nvSpPr>
        <xdr:cNvPr id="174" name="TextBox 84">
          <a:extLst>
            <a:ext uri="{FF2B5EF4-FFF2-40B4-BE49-F238E27FC236}">
              <a16:creationId xmlns:a16="http://schemas.microsoft.com/office/drawing/2014/main" id="{00000000-0008-0000-1000-0000AE000000}"/>
            </a:ext>
          </a:extLst>
        </xdr:cNvPr>
        <xdr:cNvSpPr txBox="1"/>
      </xdr:nvSpPr>
      <xdr:spPr bwMode="auto">
        <a:xfrm>
          <a:off x="7991475" y="71332725"/>
          <a:ext cx="65"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endParaRPr lang="de-DE" sz="1100" i="0"/>
        </a:p>
      </xdr:txBody>
    </xdr:sp>
    <xdr:clientData/>
  </xdr:oneCellAnchor>
  <xdr:oneCellAnchor>
    <xdr:from>
      <xdr:col>2</xdr:col>
      <xdr:colOff>304800</xdr:colOff>
      <xdr:row>359</xdr:row>
      <xdr:rowOff>0</xdr:rowOff>
    </xdr:from>
    <xdr:ext cx="65" cy="172226"/>
    <xdr:sp macro="" textlink="">
      <xdr:nvSpPr>
        <xdr:cNvPr id="175" name="TextBox 25">
          <a:extLst>
            <a:ext uri="{FF2B5EF4-FFF2-40B4-BE49-F238E27FC236}">
              <a16:creationId xmlns:a16="http://schemas.microsoft.com/office/drawing/2014/main" id="{00000000-0008-0000-1000-0000AF000000}"/>
            </a:ext>
          </a:extLst>
        </xdr:cNvPr>
        <xdr:cNvSpPr txBox="1"/>
      </xdr:nvSpPr>
      <xdr:spPr bwMode="auto">
        <a:xfrm>
          <a:off x="8001000" y="71332725"/>
          <a:ext cx="65" cy="1722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endParaRPr lang="de-DE" sz="1100" i="0"/>
        </a:p>
      </xdr:txBody>
    </xdr:sp>
    <xdr:clientData/>
  </xdr:oneCellAnchor>
  <xdr:oneCellAnchor>
    <xdr:from>
      <xdr:col>2</xdr:col>
      <xdr:colOff>1677786</xdr:colOff>
      <xdr:row>499</xdr:row>
      <xdr:rowOff>0</xdr:rowOff>
    </xdr:from>
    <xdr:ext cx="391454" cy="184921"/>
    <mc:AlternateContent xmlns:mc="http://schemas.openxmlformats.org/markup-compatibility/2006" xmlns:a14="http://schemas.microsoft.com/office/drawing/2010/main">
      <mc:Choice Requires="a14">
        <xdr:sp macro="" textlink="">
          <xdr:nvSpPr>
            <xdr:cNvPr id="519" name="TextBox 187">
              <a:extLst>
                <a:ext uri="{FF2B5EF4-FFF2-40B4-BE49-F238E27FC236}">
                  <a16:creationId xmlns:a16="http://schemas.microsoft.com/office/drawing/2014/main" id="{00000000-0008-0000-1000-000007020000}"/>
                </a:ext>
              </a:extLst>
            </xdr:cNvPr>
            <xdr:cNvSpPr txBox="1"/>
          </xdr:nvSpPr>
          <xdr:spPr bwMode="auto">
            <a:xfrm>
              <a:off x="6573636" y="103451024"/>
              <a:ext cx="391454" cy="1849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𝐾𝑆𝑉</m:t>
                            </m:r>
                          </m:sub>
                          <m:sup>
                            <m:r>
                              <a:rPr lang="de-DE" sz="1100" b="0" i="1">
                                <a:latin typeface="Cambria Math"/>
                              </a:rPr>
                              <m:t>𝐵𝑎𝑠𝑖𝑠</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19" name="TextBox 187">
              <a:extLst>
                <a:ext uri="{FF2B5EF4-FFF2-40B4-BE49-F238E27FC236}">
                  <a16:creationId xmlns:a16="http://schemas.microsoft.com/office/drawing/2014/main" id="{00000000-0008-0000-1000-000007020000}"/>
                </a:ext>
              </a:extLst>
            </xdr:cNvPr>
            <xdr:cNvSpPr txBox="1"/>
          </xdr:nvSpPr>
          <xdr:spPr bwMode="auto">
            <a:xfrm>
              <a:off x="6573636" y="103451024"/>
              <a:ext cx="391454" cy="1849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𝐾𝑆𝑉</a:t>
              </a:r>
              <a:r>
                <a:rPr lang="de-DE" sz="1100" b="0" i="0">
                  <a:latin typeface="Cambria Math" panose="02040503050406030204" pitchFamily="18" charset="0"/>
                </a:rPr>
                <a:t>^</a:t>
              </a:r>
              <a:r>
                <a:rPr lang="de-DE" sz="1100" b="0" i="0">
                  <a:latin typeface="Cambria Math"/>
                </a:rPr>
                <a:t>𝐵𝑎𝑠𝑖𝑠</a:t>
              </a:r>
              <a:endParaRPr lang="de-DE" sz="1100" i="1"/>
            </a:p>
          </xdr:txBody>
        </xdr:sp>
      </mc:Fallback>
    </mc:AlternateContent>
    <xdr:clientData/>
  </xdr:oneCellAnchor>
  <xdr:oneCellAnchor>
    <xdr:from>
      <xdr:col>2</xdr:col>
      <xdr:colOff>1619437</xdr:colOff>
      <xdr:row>500</xdr:row>
      <xdr:rowOff>25400</xdr:rowOff>
    </xdr:from>
    <xdr:ext cx="499047" cy="178832"/>
    <mc:AlternateContent xmlns:mc="http://schemas.openxmlformats.org/markup-compatibility/2006" xmlns:a14="http://schemas.microsoft.com/office/drawing/2010/main">
      <mc:Choice Requires="a14">
        <xdr:sp macro="" textlink="">
          <xdr:nvSpPr>
            <xdr:cNvPr id="914" name="TextBox 99">
              <a:extLst>
                <a:ext uri="{FF2B5EF4-FFF2-40B4-BE49-F238E27FC236}">
                  <a16:creationId xmlns:a16="http://schemas.microsoft.com/office/drawing/2014/main" id="{00000000-0008-0000-1000-000092030000}"/>
                </a:ext>
              </a:extLst>
            </xdr:cNvPr>
            <xdr:cNvSpPr txBox="1"/>
          </xdr:nvSpPr>
          <xdr:spPr bwMode="auto">
            <a:xfrm>
              <a:off x="6515287" y="10929620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𝐸</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4" name="TextBox 99">
              <a:extLst>
                <a:ext uri="{FF2B5EF4-FFF2-40B4-BE49-F238E27FC236}">
                  <a16:creationId xmlns:a16="http://schemas.microsoft.com/office/drawing/2014/main" id="{00000000-0008-0000-1000-000092030000}"/>
                </a:ext>
              </a:extLst>
            </xdr:cNvPr>
            <xdr:cNvSpPr txBox="1"/>
          </xdr:nvSpPr>
          <xdr:spPr bwMode="auto">
            <a:xfrm>
              <a:off x="6515287" y="10929620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𝐸</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1367957</xdr:colOff>
      <xdr:row>501</xdr:row>
      <xdr:rowOff>11905</xdr:rowOff>
    </xdr:from>
    <xdr:ext cx="971163" cy="200439"/>
    <mc:AlternateContent xmlns:mc="http://schemas.openxmlformats.org/markup-compatibility/2006" xmlns:a14="http://schemas.microsoft.com/office/drawing/2010/main">
      <mc:Choice Requires="a14">
        <xdr:sp macro="" textlink="">
          <xdr:nvSpPr>
            <xdr:cNvPr id="521" name="TextBox 189">
              <a:extLst>
                <a:ext uri="{FF2B5EF4-FFF2-40B4-BE49-F238E27FC236}">
                  <a16:creationId xmlns:a16="http://schemas.microsoft.com/office/drawing/2014/main" id="{00000000-0008-0000-1000-000009020000}"/>
                </a:ext>
              </a:extLst>
            </xdr:cNvPr>
            <xdr:cNvSpPr txBox="1"/>
          </xdr:nvSpPr>
          <xdr:spPr bwMode="auto">
            <a:xfrm>
              <a:off x="6452842" y="113652483"/>
              <a:ext cx="971163" cy="20043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𝑀</m:t>
                            </m:r>
                          </m:e>
                          <m:sub>
                            <m:r>
                              <a:rPr lang="de-DE" sz="1100" i="1">
                                <a:solidFill>
                                  <a:schemeClr val="tx1"/>
                                </a:solidFill>
                                <a:latin typeface="Cambria Math"/>
                                <a:ea typeface="+mn-ea"/>
                                <a:cs typeface="+mn-cs"/>
                              </a:rPr>
                              <m:t>𝐾𝑆𝑉</m:t>
                            </m:r>
                          </m:sub>
                          <m:sup>
                            <m:r>
                              <a:rPr lang="de-DE" sz="1100" i="1">
                                <a:solidFill>
                                  <a:schemeClr val="tx1"/>
                                </a:solidFill>
                                <a:latin typeface="Cambria Math"/>
                                <a:ea typeface="+mn-ea"/>
                                <a:cs typeface="+mn-cs"/>
                              </a:rPr>
                              <m:t>𝑃𝑙𝑎𝑛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sSup>
                          <m:sSupPr>
                            <m:ctrlPr>
                              <a:rPr lang="fr-FR"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mn-ea"/>
                                <a:cs typeface="+mn-cs"/>
                              </a:rPr>
                              <m:t>𝛥</m:t>
                            </m:r>
                            <m:r>
                              <a:rPr lang="de-DE" sz="1100" i="1">
                                <a:solidFill>
                                  <a:schemeClr val="tx1"/>
                                </a:solidFill>
                                <a:latin typeface="Cambria Math"/>
                                <a:ea typeface="+mn-ea"/>
                                <a:cs typeface="+mn-cs"/>
                              </a:rPr>
                              <m:t>𝐸</m:t>
                            </m:r>
                          </m:e>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21" name="TextBox 189">
              <a:extLst>
                <a:ext uri="{FF2B5EF4-FFF2-40B4-BE49-F238E27FC236}">
                  <a16:creationId xmlns:a16="http://schemas.microsoft.com/office/drawing/2014/main" id="{00000000-0008-0000-1000-000009020000}"/>
                </a:ext>
              </a:extLst>
            </xdr:cNvPr>
            <xdr:cNvSpPr txBox="1"/>
          </xdr:nvSpPr>
          <xdr:spPr bwMode="auto">
            <a:xfrm>
              <a:off x="6452842" y="113652483"/>
              <a:ext cx="971163" cy="20043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mn-ea"/>
                  <a:cs typeface="+mn-cs"/>
                </a:rPr>
                <a:t>𝛥𝑀</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𝐾𝑆𝑉</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𝑃𝑙𝑎𝑛,𝑡</a:t>
              </a:r>
              <a:r>
                <a:rPr lang="fr-FR" sz="110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𝛥𝐸</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a:t>
              </a:r>
              <a:endParaRPr lang="de-DE" sz="1100" i="1"/>
            </a:p>
          </xdr:txBody>
        </xdr:sp>
      </mc:Fallback>
    </mc:AlternateContent>
    <xdr:clientData/>
  </xdr:oneCellAnchor>
  <xdr:oneCellAnchor>
    <xdr:from>
      <xdr:col>2</xdr:col>
      <xdr:colOff>1587997</xdr:colOff>
      <xdr:row>502</xdr:row>
      <xdr:rowOff>8404</xdr:rowOff>
    </xdr:from>
    <xdr:ext cx="526553" cy="195823"/>
    <mc:AlternateContent xmlns:mc="http://schemas.openxmlformats.org/markup-compatibility/2006" xmlns:a14="http://schemas.microsoft.com/office/drawing/2010/main">
      <mc:Choice Requires="a14">
        <xdr:sp macro="" textlink="">
          <xdr:nvSpPr>
            <xdr:cNvPr id="522" name="TextBox 60">
              <a:extLst>
                <a:ext uri="{FF2B5EF4-FFF2-40B4-BE49-F238E27FC236}">
                  <a16:creationId xmlns:a16="http://schemas.microsoft.com/office/drawing/2014/main" id="{00000000-0008-0000-1000-00000A020000}"/>
                </a:ext>
              </a:extLst>
            </xdr:cNvPr>
            <xdr:cNvSpPr txBox="1"/>
          </xdr:nvSpPr>
          <xdr:spPr bwMode="auto">
            <a:xfrm>
              <a:off x="6483847" y="104145229"/>
              <a:ext cx="526553" cy="1958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i="1">
                                <a:solidFill>
                                  <a:schemeClr val="tx1"/>
                                </a:solidFill>
                                <a:latin typeface="Cambria Math"/>
                                <a:ea typeface="Cambria Math"/>
                              </a:rPr>
                              <m:t>∆</m:t>
                            </m:r>
                            <m:r>
                              <a:rPr lang="de-DE" sz="1100" b="0" i="1">
                                <a:solidFill>
                                  <a:schemeClr val="tx1"/>
                                </a:solidFill>
                                <a:latin typeface="Cambria Math"/>
                                <a:ea typeface="Cambria Math"/>
                              </a:rPr>
                              <m:t>𝐾</m:t>
                            </m:r>
                          </m:e>
                          <m:sub>
                            <m:r>
                              <a:rPr lang="de-DE" sz="1100" b="0" i="1">
                                <a:solidFill>
                                  <a:schemeClr val="tx1"/>
                                </a:solidFill>
                                <a:latin typeface="Cambria Math"/>
                              </a:rPr>
                              <m:t>𝐾𝑆𝑉</m:t>
                            </m:r>
                          </m:sub>
                          <m:sup>
                            <m:r>
                              <a:rPr lang="de-DE" sz="1100" b="0" i="1">
                                <a:solidFill>
                                  <a:schemeClr val="tx1"/>
                                </a:solidFill>
                                <a:latin typeface="Cambria Math"/>
                              </a:rPr>
                              <m:t>𝑃𝑙𝑎𝑛</m:t>
                            </m:r>
                            <m:r>
                              <a:rPr lang="fr-FR" sz="1100" b="0" i="1">
                                <a:solidFill>
                                  <a:schemeClr val="tx1"/>
                                </a:solidFill>
                                <a:latin typeface="Cambria Math"/>
                              </a:rPr>
                              <m:t>,</m:t>
                            </m:r>
                            <m:r>
                              <a:rPr lang="fr-FR" sz="1100" b="0" i="1">
                                <a:solidFill>
                                  <a:schemeClr val="tx1"/>
                                </a:solidFill>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522" name="TextBox 60">
              <a:extLst>
                <a:ext uri="{FF2B5EF4-FFF2-40B4-BE49-F238E27FC236}">
                  <a16:creationId xmlns:a16="http://schemas.microsoft.com/office/drawing/2014/main" id="{00000000-0008-0000-1000-00000A020000}"/>
                </a:ext>
              </a:extLst>
            </xdr:cNvPr>
            <xdr:cNvSpPr txBox="1"/>
          </xdr:nvSpPr>
          <xdr:spPr bwMode="auto">
            <a:xfrm>
              <a:off x="6483847" y="104145229"/>
              <a:ext cx="526553" cy="1958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panose="02040503050406030204" pitchFamily="18" charset="0"/>
                </a:rPr>
                <a:t>〖</a:t>
              </a:r>
              <a:r>
                <a:rPr lang="de-DE" sz="1100" i="0">
                  <a:solidFill>
                    <a:schemeClr val="tx1"/>
                  </a:solidFill>
                  <a:latin typeface="Cambria Math"/>
                  <a:ea typeface="Cambria Math"/>
                </a:rPr>
                <a:t>∆</a:t>
              </a:r>
              <a:r>
                <a:rPr lang="de-DE" sz="1100" b="0" i="0">
                  <a:solidFill>
                    <a:schemeClr val="tx1"/>
                  </a:solidFill>
                  <a:latin typeface="Cambria Math"/>
                  <a:ea typeface="Cambria Math"/>
                </a:rPr>
                <a:t>𝐾</a:t>
              </a:r>
              <a:r>
                <a:rPr lang="de-DE" sz="1100" b="0" i="0">
                  <a:solidFill>
                    <a:schemeClr val="tx1"/>
                  </a:solidFill>
                  <a:latin typeface="Cambria Math" panose="02040503050406030204" pitchFamily="18" charset="0"/>
                  <a:ea typeface="Cambria Math"/>
                </a:rPr>
                <a:t>〗_</a:t>
              </a:r>
              <a:r>
                <a:rPr lang="de-DE" sz="1100" b="0" i="0">
                  <a:solidFill>
                    <a:schemeClr val="tx1"/>
                  </a:solidFill>
                  <a:latin typeface="Cambria Math"/>
                </a:rPr>
                <a:t>𝐾𝑆𝑉</a:t>
              </a:r>
              <a:r>
                <a:rPr lang="de-DE" sz="1100" b="0" i="0">
                  <a:solidFill>
                    <a:schemeClr val="tx1"/>
                  </a:solidFill>
                  <a:latin typeface="Cambria Math" panose="02040503050406030204" pitchFamily="18" charset="0"/>
                </a:rPr>
                <a:t>^(</a:t>
              </a:r>
              <a:r>
                <a:rPr lang="de-DE" sz="1100" b="0" i="0">
                  <a:solidFill>
                    <a:schemeClr val="tx1"/>
                  </a:solidFill>
                  <a:latin typeface="Cambria Math"/>
                </a:rPr>
                <a:t>𝑃𝑙𝑎𝑛</a:t>
              </a:r>
              <a:r>
                <a:rPr lang="fr-FR" sz="1100" b="0" i="0">
                  <a:solidFill>
                    <a:schemeClr val="tx1"/>
                  </a:solidFill>
                  <a:latin typeface="Cambria Math"/>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1683493</xdr:colOff>
      <xdr:row>503</xdr:row>
      <xdr:rowOff>10271</xdr:rowOff>
    </xdr:from>
    <xdr:ext cx="380040" cy="206723"/>
    <mc:AlternateContent xmlns:mc="http://schemas.openxmlformats.org/markup-compatibility/2006" xmlns:a14="http://schemas.microsoft.com/office/drawing/2010/main">
      <mc:Choice Requires="a14">
        <xdr:sp macro="" textlink="">
          <xdr:nvSpPr>
            <xdr:cNvPr id="523" name="TextBox 79">
              <a:extLst>
                <a:ext uri="{FF2B5EF4-FFF2-40B4-BE49-F238E27FC236}">
                  <a16:creationId xmlns:a16="http://schemas.microsoft.com/office/drawing/2014/main" id="{00000000-0008-0000-1000-00000B020000}"/>
                </a:ext>
              </a:extLst>
            </xdr:cNvPr>
            <xdr:cNvSpPr txBox="1"/>
          </xdr:nvSpPr>
          <xdr:spPr bwMode="auto">
            <a:xfrm>
              <a:off x="6579343" y="104375697"/>
              <a:ext cx="380040" cy="2067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rPr>
                            </m:ctrlPr>
                          </m:sSubSupPr>
                          <m:e>
                            <m:r>
                              <a:rPr lang="de-DE" sz="1100" b="0" i="1">
                                <a:solidFill>
                                  <a:schemeClr val="tx1"/>
                                </a:solidFill>
                                <a:latin typeface="Cambria Math"/>
                              </a:rPr>
                              <m:t>𝑃</m:t>
                            </m:r>
                          </m:e>
                          <m:sub>
                            <m:r>
                              <a:rPr lang="de-DE" sz="1100" b="0" i="1">
                                <a:solidFill>
                                  <a:schemeClr val="tx1"/>
                                </a:solidFill>
                                <a:latin typeface="Cambria Math"/>
                              </a:rPr>
                              <m:t>𝐶</m:t>
                            </m:r>
                            <m:r>
                              <a:rPr lang="de-DE" sz="1100" b="0" i="1">
                                <a:solidFill>
                                  <a:schemeClr val="tx1"/>
                                </a:solidFill>
                                <a:latin typeface="Cambria Math"/>
                              </a:rPr>
                              <m:t>02</m:t>
                            </m:r>
                          </m:sub>
                          <m:sup>
                            <m:r>
                              <a:rPr lang="de-DE" sz="1100" b="0" i="1">
                                <a:solidFill>
                                  <a:schemeClr val="tx1"/>
                                </a:solidFill>
                                <a:latin typeface="Cambria Math"/>
                              </a:rPr>
                              <m:t>𝑒𝑓𝑓</m:t>
                            </m:r>
                            <m:r>
                              <a:rPr lang="fr-FR" sz="1100" b="0" i="1">
                                <a:solidFill>
                                  <a:schemeClr val="tx1"/>
                                </a:solidFill>
                                <a:latin typeface="Cambria Math"/>
                              </a:rPr>
                              <m:t>,</m:t>
                            </m:r>
                            <m:r>
                              <a:rPr lang="fr-FR" sz="1100" b="0" i="1">
                                <a:solidFill>
                                  <a:schemeClr val="tx1"/>
                                </a:solidFill>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523" name="TextBox 79">
              <a:extLst>
                <a:ext uri="{FF2B5EF4-FFF2-40B4-BE49-F238E27FC236}">
                  <a16:creationId xmlns:a16="http://schemas.microsoft.com/office/drawing/2014/main" id="{00000000-0008-0000-1000-00000B020000}"/>
                </a:ext>
              </a:extLst>
            </xdr:cNvPr>
            <xdr:cNvSpPr txBox="1"/>
          </xdr:nvSpPr>
          <xdr:spPr bwMode="auto">
            <a:xfrm>
              <a:off x="6579343" y="104375697"/>
              <a:ext cx="380040" cy="206723"/>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solidFill>
                    <a:schemeClr val="tx1"/>
                  </a:solidFill>
                  <a:latin typeface="Cambria Math"/>
                </a:rPr>
                <a:t>𝑃</a:t>
              </a:r>
              <a:r>
                <a:rPr lang="de-DE" sz="1100" b="0" i="0">
                  <a:solidFill>
                    <a:schemeClr val="tx1"/>
                  </a:solidFill>
                  <a:latin typeface="Cambria Math" panose="02040503050406030204" pitchFamily="18" charset="0"/>
                </a:rPr>
                <a:t>_</a:t>
              </a:r>
              <a:r>
                <a:rPr lang="de-DE" sz="1100" b="0" i="0">
                  <a:solidFill>
                    <a:schemeClr val="tx1"/>
                  </a:solidFill>
                  <a:latin typeface="Cambria Math"/>
                </a:rPr>
                <a:t>𝐶02</a:t>
              </a:r>
              <a:r>
                <a:rPr lang="de-DE" sz="1100" b="0" i="0">
                  <a:solidFill>
                    <a:schemeClr val="tx1"/>
                  </a:solidFill>
                  <a:latin typeface="Cambria Math" panose="02040503050406030204" pitchFamily="18" charset="0"/>
                </a:rPr>
                <a:t>^(</a:t>
              </a:r>
              <a:r>
                <a:rPr lang="de-DE" sz="1100" b="0" i="0">
                  <a:solidFill>
                    <a:schemeClr val="tx1"/>
                  </a:solidFill>
                  <a:latin typeface="Cambria Math"/>
                </a:rPr>
                <a:t>𝑒𝑓𝑓</a:t>
              </a:r>
              <a:r>
                <a:rPr lang="fr-FR" sz="1100" b="0" i="0">
                  <a:solidFill>
                    <a:schemeClr val="tx1"/>
                  </a:solidFill>
                  <a:latin typeface="Cambria Math"/>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1676825</xdr:colOff>
      <xdr:row>504</xdr:row>
      <xdr:rowOff>9922</xdr:rowOff>
    </xdr:from>
    <xdr:ext cx="462562" cy="176971"/>
    <mc:AlternateContent xmlns:mc="http://schemas.openxmlformats.org/markup-compatibility/2006" xmlns:a14="http://schemas.microsoft.com/office/drawing/2010/main">
      <mc:Choice Requires="a14">
        <xdr:sp macro="" textlink="">
          <xdr:nvSpPr>
            <xdr:cNvPr id="524" name="TextBox 25">
              <a:extLst>
                <a:ext uri="{FF2B5EF4-FFF2-40B4-BE49-F238E27FC236}">
                  <a16:creationId xmlns:a16="http://schemas.microsoft.com/office/drawing/2014/main" id="{00000000-0008-0000-1000-00000C020000}"/>
                </a:ext>
              </a:extLst>
            </xdr:cNvPr>
            <xdr:cNvSpPr txBox="1"/>
          </xdr:nvSpPr>
          <xdr:spPr bwMode="auto">
            <a:xfrm>
              <a:off x="6572675" y="104584898"/>
              <a:ext cx="462563"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𝑅</m:t>
                            </m:r>
                          </m:e>
                          <m:sub>
                            <m:r>
                              <a:rPr lang="de-DE" sz="1100" b="0" i="1">
                                <a:latin typeface="Cambria Math"/>
                              </a:rPr>
                              <m:t>𝑛𝐾𝑆𝑉</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24" name="TextBox 25">
              <a:extLst>
                <a:ext uri="{FF2B5EF4-FFF2-40B4-BE49-F238E27FC236}">
                  <a16:creationId xmlns:a16="http://schemas.microsoft.com/office/drawing/2014/main" id="{00000000-0008-0000-1000-00000C020000}"/>
                </a:ext>
              </a:extLst>
            </xdr:cNvPr>
            <xdr:cNvSpPr txBox="1"/>
          </xdr:nvSpPr>
          <xdr:spPr bwMode="auto">
            <a:xfrm>
              <a:off x="6572675" y="104584898"/>
              <a:ext cx="462563"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𝑅</a:t>
              </a:r>
              <a:r>
                <a:rPr lang="de-DE" sz="1100" b="0" i="0">
                  <a:latin typeface="Cambria Math" panose="02040503050406030204" pitchFamily="18" charset="0"/>
                </a:rPr>
                <a:t>_(</a:t>
              </a:r>
              <a:r>
                <a:rPr lang="de-DE" sz="1100" b="0" i="0">
                  <a:latin typeface="Cambria Math"/>
                </a:rPr>
                <a:t>𝑛𝐾𝑆𝑉</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1679677</xdr:colOff>
      <xdr:row>507</xdr:row>
      <xdr:rowOff>0</xdr:rowOff>
    </xdr:from>
    <xdr:ext cx="387670" cy="176971"/>
    <mc:AlternateContent xmlns:mc="http://schemas.openxmlformats.org/markup-compatibility/2006" xmlns:a14="http://schemas.microsoft.com/office/drawing/2010/main">
      <mc:Choice Requires="a14">
        <xdr:sp macro="" textlink="">
          <xdr:nvSpPr>
            <xdr:cNvPr id="525" name="TextBox 117">
              <a:extLst>
                <a:ext uri="{FF2B5EF4-FFF2-40B4-BE49-F238E27FC236}">
                  <a16:creationId xmlns:a16="http://schemas.microsoft.com/office/drawing/2014/main" id="{00000000-0008-0000-1000-00000D020000}"/>
                </a:ext>
              </a:extLst>
            </xdr:cNvPr>
            <xdr:cNvSpPr txBox="1"/>
          </xdr:nvSpPr>
          <xdr:spPr bwMode="auto">
            <a:xfrm>
              <a:off x="6575528" y="105117900"/>
              <a:ext cx="38767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solidFill>
                                  <a:schemeClr val="tx1"/>
                                </a:solidFill>
                                <a:latin typeface="Cambria Math" panose="02040503050406030204" pitchFamily="18" charset="0"/>
                              </a:rPr>
                            </m:ctrlPr>
                          </m:sSubPr>
                          <m:e>
                            <m:r>
                              <a:rPr lang="de-DE" sz="1100" b="0" i="1">
                                <a:solidFill>
                                  <a:schemeClr val="tx1"/>
                                </a:solidFill>
                                <a:latin typeface="Cambria Math"/>
                              </a:rPr>
                              <m:t>𝑍</m:t>
                            </m:r>
                          </m:e>
                          <m:sub>
                            <m:r>
                              <a:rPr lang="de-DE" sz="1100" b="0" i="1">
                                <a:solidFill>
                                  <a:schemeClr val="tx1"/>
                                </a:solidFill>
                                <a:latin typeface="Cambria Math"/>
                              </a:rPr>
                              <m:t>𝐾𝑆𝑉</m:t>
                            </m:r>
                            <m:r>
                              <a:rPr lang="fr-FR" sz="1100" b="0" i="1">
                                <a:solidFill>
                                  <a:schemeClr val="tx1"/>
                                </a:solidFill>
                                <a:latin typeface="Cambria Math"/>
                              </a:rPr>
                              <m:t>,</m:t>
                            </m:r>
                            <m:r>
                              <a:rPr lang="fr-FR" sz="1100" b="0" i="1">
                                <a:solidFill>
                                  <a:schemeClr val="tx1"/>
                                </a:solidFill>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solidFill>
                  <a:schemeClr val="tx1"/>
                </a:solidFill>
              </a:endParaRPr>
            </a:p>
          </xdr:txBody>
        </xdr:sp>
      </mc:Choice>
      <mc:Fallback xmlns="">
        <xdr:sp macro="" textlink="">
          <xdr:nvSpPr>
            <xdr:cNvPr id="525" name="TextBox 117">
              <a:extLst>
                <a:ext uri="{FF2B5EF4-FFF2-40B4-BE49-F238E27FC236}">
                  <a16:creationId xmlns:a16="http://schemas.microsoft.com/office/drawing/2014/main" id="{00000000-0008-0000-1000-00000D020000}"/>
                </a:ext>
              </a:extLst>
            </xdr:cNvPr>
            <xdr:cNvSpPr txBox="1"/>
          </xdr:nvSpPr>
          <xdr:spPr bwMode="auto">
            <a:xfrm>
              <a:off x="6575528" y="105117900"/>
              <a:ext cx="38767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solidFill>
                    <a:schemeClr val="tx1"/>
                  </a:solidFill>
                  <a:latin typeface="Cambria Math"/>
                </a:rPr>
                <a:t>𝑍</a:t>
              </a:r>
              <a:r>
                <a:rPr lang="de-DE" sz="1100" b="0" i="0">
                  <a:solidFill>
                    <a:schemeClr val="tx1"/>
                  </a:solidFill>
                  <a:latin typeface="Cambria Math" panose="02040503050406030204" pitchFamily="18" charset="0"/>
                </a:rPr>
                <a:t>_(</a:t>
              </a:r>
              <a:r>
                <a:rPr lang="de-DE" sz="1100" b="0" i="0">
                  <a:solidFill>
                    <a:schemeClr val="tx1"/>
                  </a:solidFill>
                  <a:latin typeface="Cambria Math"/>
                </a:rPr>
                <a:t>𝐾𝑆𝑉</a:t>
              </a:r>
              <a:r>
                <a:rPr lang="fr-FR" sz="1100" b="0" i="0">
                  <a:solidFill>
                    <a:schemeClr val="tx1"/>
                  </a:solidFill>
                  <a:latin typeface="Cambria Math"/>
                </a:rPr>
                <a:t>,𝑡</a:t>
              </a:r>
              <a:r>
                <a:rPr lang="de-DE" sz="1100" b="0" i="0">
                  <a:solidFill>
                    <a:schemeClr val="tx1"/>
                  </a:solidFill>
                  <a:latin typeface="Cambria Math" panose="02040503050406030204" pitchFamily="18" charset="0"/>
                </a:rPr>
                <a:t>)</a:t>
              </a:r>
              <a:endParaRPr lang="de-DE" sz="1100" i="1">
                <a:solidFill>
                  <a:schemeClr val="tx1"/>
                </a:solidFill>
              </a:endParaRPr>
            </a:p>
          </xdr:txBody>
        </xdr:sp>
      </mc:Fallback>
    </mc:AlternateContent>
    <xdr:clientData/>
  </xdr:oneCellAnchor>
  <xdr:oneCellAnchor>
    <xdr:from>
      <xdr:col>2</xdr:col>
      <xdr:colOff>1643193</xdr:colOff>
      <xdr:row>44</xdr:row>
      <xdr:rowOff>48367</xdr:rowOff>
    </xdr:from>
    <xdr:ext cx="460638" cy="200567"/>
    <mc:AlternateContent xmlns:mc="http://schemas.openxmlformats.org/markup-compatibility/2006" xmlns:a14="http://schemas.microsoft.com/office/drawing/2010/main">
      <mc:Choice Requires="a14">
        <xdr:sp macro="" textlink="">
          <xdr:nvSpPr>
            <xdr:cNvPr id="437" name="TextBox 204">
              <a:extLst>
                <a:ext uri="{FF2B5EF4-FFF2-40B4-BE49-F238E27FC236}">
                  <a16:creationId xmlns:a16="http://schemas.microsoft.com/office/drawing/2014/main" id="{00000000-0008-0000-1000-0000B5010000}"/>
                </a:ext>
              </a:extLst>
            </xdr:cNvPr>
            <xdr:cNvSpPr txBox="1"/>
          </xdr:nvSpPr>
          <xdr:spPr bwMode="auto">
            <a:xfrm>
              <a:off x="6539044" y="11535517"/>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7" name="TextBox 204">
              <a:extLst>
                <a:ext uri="{FF2B5EF4-FFF2-40B4-BE49-F238E27FC236}">
                  <a16:creationId xmlns:a16="http://schemas.microsoft.com/office/drawing/2014/main" id="{00000000-0008-0000-1000-0000B5010000}"/>
                </a:ext>
              </a:extLst>
            </xdr:cNvPr>
            <xdr:cNvSpPr txBox="1"/>
          </xdr:nvSpPr>
          <xdr:spPr bwMode="auto">
            <a:xfrm>
              <a:off x="6539044" y="11535517"/>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1665348</xdr:colOff>
      <xdr:row>54</xdr:row>
      <xdr:rowOff>64060</xdr:rowOff>
    </xdr:from>
    <xdr:ext cx="403124" cy="198067"/>
    <mc:AlternateContent xmlns:mc="http://schemas.openxmlformats.org/markup-compatibility/2006" xmlns:a14="http://schemas.microsoft.com/office/drawing/2010/main">
      <mc:Choice Requires="a14">
        <xdr:sp macro="" textlink="">
          <xdr:nvSpPr>
            <xdr:cNvPr id="915" name="TextBox 205">
              <a:extLst>
                <a:ext uri="{FF2B5EF4-FFF2-40B4-BE49-F238E27FC236}">
                  <a16:creationId xmlns:a16="http://schemas.microsoft.com/office/drawing/2014/main" id="{00000000-0008-0000-1000-000093030000}"/>
                </a:ext>
              </a:extLst>
            </xdr:cNvPr>
            <xdr:cNvSpPr txBox="1"/>
          </xdr:nvSpPr>
          <xdr:spPr bwMode="auto">
            <a:xfrm>
              <a:off x="6561198" y="14313460"/>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5" name="TextBox 205">
              <a:extLst>
                <a:ext uri="{FF2B5EF4-FFF2-40B4-BE49-F238E27FC236}">
                  <a16:creationId xmlns:a16="http://schemas.microsoft.com/office/drawing/2014/main" id="{00000000-0008-0000-1000-000093030000}"/>
                </a:ext>
              </a:extLst>
            </xdr:cNvPr>
            <xdr:cNvSpPr txBox="1"/>
          </xdr:nvSpPr>
          <xdr:spPr bwMode="auto">
            <a:xfrm>
              <a:off x="6561198" y="14313460"/>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1675125</xdr:colOff>
      <xdr:row>107</xdr:row>
      <xdr:rowOff>27668</xdr:rowOff>
    </xdr:from>
    <xdr:ext cx="396774" cy="208967"/>
    <mc:AlternateContent xmlns:mc="http://schemas.openxmlformats.org/markup-compatibility/2006" xmlns:a14="http://schemas.microsoft.com/office/drawing/2010/main">
      <mc:Choice Requires="a14">
        <xdr:sp macro="" textlink="">
          <xdr:nvSpPr>
            <xdr:cNvPr id="467" name="TextBox 206">
              <a:extLst>
                <a:ext uri="{FF2B5EF4-FFF2-40B4-BE49-F238E27FC236}">
                  <a16:creationId xmlns:a16="http://schemas.microsoft.com/office/drawing/2014/main" id="{00000000-0008-0000-1000-0000D3010000}"/>
                </a:ext>
              </a:extLst>
            </xdr:cNvPr>
            <xdr:cNvSpPr txBox="1"/>
          </xdr:nvSpPr>
          <xdr:spPr bwMode="auto">
            <a:xfrm>
              <a:off x="6570976" y="271739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67" name="TextBox 206">
              <a:extLst>
                <a:ext uri="{FF2B5EF4-FFF2-40B4-BE49-F238E27FC236}">
                  <a16:creationId xmlns:a16="http://schemas.microsoft.com/office/drawing/2014/main" id="{00000000-0008-0000-1000-0000D3010000}"/>
                </a:ext>
              </a:extLst>
            </xdr:cNvPr>
            <xdr:cNvSpPr txBox="1"/>
          </xdr:nvSpPr>
          <xdr:spPr bwMode="auto">
            <a:xfrm>
              <a:off x="6570976" y="271739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1616338</xdr:colOff>
      <xdr:row>146</xdr:row>
      <xdr:rowOff>8811</xdr:rowOff>
    </xdr:from>
    <xdr:ext cx="514350" cy="183384"/>
    <mc:AlternateContent xmlns:mc="http://schemas.openxmlformats.org/markup-compatibility/2006" xmlns:a14="http://schemas.microsoft.com/office/drawing/2010/main">
      <mc:Choice Requires="a14">
        <xdr:sp macro="" textlink="">
          <xdr:nvSpPr>
            <xdr:cNvPr id="897" name="Textfeld 72">
              <a:extLst>
                <a:ext uri="{FF2B5EF4-FFF2-40B4-BE49-F238E27FC236}">
                  <a16:creationId xmlns:a16="http://schemas.microsoft.com/office/drawing/2014/main" id="{00000000-0008-0000-1000-000081030000}"/>
                </a:ext>
              </a:extLst>
            </xdr:cNvPr>
            <xdr:cNvSpPr txBox="1"/>
          </xdr:nvSpPr>
          <xdr:spPr bwMode="auto">
            <a:xfrm>
              <a:off x="6512188" y="37270611"/>
              <a:ext cx="51435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𝛥</m:t>
                        </m:r>
                        <m:sSup>
                          <m:sSupPr>
                            <m:ctrlPr>
                              <a:rPr lang="de-DE" sz="1100" i="1">
                                <a:solidFill>
                                  <a:schemeClr val="tx1"/>
                                </a:solidFill>
                                <a:latin typeface="Cambria Math" panose="02040503050406030204" pitchFamily="18" charset="0"/>
                                <a:ea typeface="+mn-ea"/>
                                <a:cs typeface="+mn-cs"/>
                              </a:rPr>
                            </m:ctrlPr>
                          </m:sSupPr>
                          <m:e>
                            <m:r>
                              <a:rPr lang="de-DE" sz="1100" b="0" i="1">
                                <a:solidFill>
                                  <a:schemeClr val="tx1"/>
                                </a:solidFill>
                                <a:latin typeface="Cambria Math"/>
                                <a:ea typeface="+mn-ea"/>
                                <a:cs typeface="+mn-cs"/>
                              </a:rPr>
                              <m:t>𝐸</m:t>
                            </m:r>
                          </m:e>
                          <m:sup>
                            <m:r>
                              <a:rPr lang="fr-FR" sz="1100" b="0" i="1">
                                <a:solidFill>
                                  <a:schemeClr val="tx1"/>
                                </a:solidFill>
                                <a:latin typeface="Cambria Math"/>
                                <a:ea typeface="+mn-ea"/>
                                <a:cs typeface="+mn-cs"/>
                              </a:rPr>
                              <m:t>𝑟</m:t>
                            </m:r>
                            <m:r>
                              <a:rPr lang="de-DE" sz="1100" b="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200" i="1"/>
            </a:p>
          </xdr:txBody>
        </xdr:sp>
      </mc:Choice>
      <mc:Fallback xmlns="">
        <xdr:sp macro="" textlink="">
          <xdr:nvSpPr>
            <xdr:cNvPr id="897" name="Textfeld 72">
              <a:extLst>
                <a:ext uri="{FF2B5EF4-FFF2-40B4-BE49-F238E27FC236}">
                  <a16:creationId xmlns:a16="http://schemas.microsoft.com/office/drawing/2014/main" id="{00000000-0008-0000-1000-000081030000}"/>
                </a:ext>
              </a:extLst>
            </xdr:cNvPr>
            <xdr:cNvSpPr txBox="1"/>
          </xdr:nvSpPr>
          <xdr:spPr bwMode="auto">
            <a:xfrm>
              <a:off x="6512188" y="37270611"/>
              <a:ext cx="514350" cy="18338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𝛥</a:t>
              </a:r>
              <a:r>
                <a:rPr lang="de-DE" sz="1100" b="0" i="0">
                  <a:solidFill>
                    <a:schemeClr val="tx1"/>
                  </a:solidFill>
                  <a:latin typeface="Cambria Math"/>
                  <a:ea typeface="+mn-ea"/>
                  <a:cs typeface="+mn-cs"/>
                </a:rPr>
                <a:t>𝐸</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b="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200" i="1"/>
            </a:p>
          </xdr:txBody>
        </xdr:sp>
      </mc:Fallback>
    </mc:AlternateContent>
    <xdr:clientData/>
  </xdr:oneCellAnchor>
  <xdr:oneCellAnchor>
    <xdr:from>
      <xdr:col>2</xdr:col>
      <xdr:colOff>1677787</xdr:colOff>
      <xdr:row>75</xdr:row>
      <xdr:rowOff>38100</xdr:rowOff>
    </xdr:from>
    <xdr:ext cx="391453" cy="184921"/>
    <mc:AlternateContent xmlns:mc="http://schemas.openxmlformats.org/markup-compatibility/2006" xmlns:a14="http://schemas.microsoft.com/office/drawing/2010/main">
      <mc:Choice Requires="a14">
        <xdr:sp macro="" textlink="">
          <xdr:nvSpPr>
            <xdr:cNvPr id="451" name="TextBox 209">
              <a:extLst>
                <a:ext uri="{FF2B5EF4-FFF2-40B4-BE49-F238E27FC236}">
                  <a16:creationId xmlns:a16="http://schemas.microsoft.com/office/drawing/2014/main" id="{00000000-0008-0000-1000-0000C3010000}"/>
                </a:ext>
              </a:extLst>
            </xdr:cNvPr>
            <xdr:cNvSpPr txBox="1"/>
          </xdr:nvSpPr>
          <xdr:spPr bwMode="auto">
            <a:xfrm>
              <a:off x="6573637" y="19411950"/>
              <a:ext cx="391453" cy="1849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𝐾𝑆𝑉</m:t>
                            </m:r>
                          </m:sub>
                          <m:sup>
                            <m:r>
                              <a:rPr lang="de-DE" sz="1100" b="0" i="1">
                                <a:latin typeface="Cambria Math"/>
                              </a:rPr>
                              <m:t>𝐵𝑎𝑠𝑖𝑠</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51" name="TextBox 209">
              <a:extLst>
                <a:ext uri="{FF2B5EF4-FFF2-40B4-BE49-F238E27FC236}">
                  <a16:creationId xmlns:a16="http://schemas.microsoft.com/office/drawing/2014/main" id="{00000000-0008-0000-1000-0000C3010000}"/>
                </a:ext>
              </a:extLst>
            </xdr:cNvPr>
            <xdr:cNvSpPr txBox="1"/>
          </xdr:nvSpPr>
          <xdr:spPr bwMode="auto">
            <a:xfrm>
              <a:off x="6573637" y="19411950"/>
              <a:ext cx="391453" cy="18492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𝐾𝑆𝑉</a:t>
              </a:r>
              <a:r>
                <a:rPr lang="de-DE" sz="1100" b="0" i="0">
                  <a:latin typeface="Cambria Math" panose="02040503050406030204" pitchFamily="18" charset="0"/>
                </a:rPr>
                <a:t>^</a:t>
              </a:r>
              <a:r>
                <a:rPr lang="de-DE" sz="1100" b="0" i="0">
                  <a:latin typeface="Cambria Math"/>
                </a:rPr>
                <a:t>𝐵𝑎𝑠𝑖𝑠</a:t>
              </a:r>
              <a:endParaRPr lang="de-DE" sz="1100" i="1"/>
            </a:p>
          </xdr:txBody>
        </xdr:sp>
      </mc:Fallback>
    </mc:AlternateContent>
    <xdr:clientData/>
  </xdr:oneCellAnchor>
  <xdr:oneCellAnchor>
    <xdr:from>
      <xdr:col>2</xdr:col>
      <xdr:colOff>1667913</xdr:colOff>
      <xdr:row>350</xdr:row>
      <xdr:rowOff>0</xdr:rowOff>
    </xdr:from>
    <xdr:ext cx="410690" cy="176971"/>
    <mc:AlternateContent xmlns:mc="http://schemas.openxmlformats.org/markup-compatibility/2006" xmlns:a14="http://schemas.microsoft.com/office/drawing/2010/main">
      <mc:Choice Requires="a14">
        <xdr:sp macro="" textlink="">
          <xdr:nvSpPr>
            <xdr:cNvPr id="910" name="TextBox 25">
              <a:extLst>
                <a:ext uri="{FF2B5EF4-FFF2-40B4-BE49-F238E27FC236}">
                  <a16:creationId xmlns:a16="http://schemas.microsoft.com/office/drawing/2014/main" id="{00000000-0008-0000-1000-00008E030000}"/>
                </a:ext>
              </a:extLst>
            </xdr:cNvPr>
            <xdr:cNvSpPr txBox="1"/>
          </xdr:nvSpPr>
          <xdr:spPr bwMode="auto">
            <a:xfrm>
              <a:off x="6563764" y="81086325"/>
              <a:ext cx="41069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𝐴</m:t>
                            </m:r>
                          </m:e>
                          <m:sub>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0" name="TextBox 25">
              <a:extLst>
                <a:ext uri="{FF2B5EF4-FFF2-40B4-BE49-F238E27FC236}">
                  <a16:creationId xmlns:a16="http://schemas.microsoft.com/office/drawing/2014/main" id="{00000000-0008-0000-1000-00008E030000}"/>
                </a:ext>
              </a:extLst>
            </xdr:cNvPr>
            <xdr:cNvSpPr txBox="1"/>
          </xdr:nvSpPr>
          <xdr:spPr bwMode="auto">
            <a:xfrm>
              <a:off x="6563764" y="81086325"/>
              <a:ext cx="410690"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𝐴</a:t>
              </a:r>
              <a:r>
                <a:rPr lang="de-DE" sz="1100" b="0" i="0">
                  <a:latin typeface="Cambria Math" panose="02040503050406030204" pitchFamily="18" charset="0"/>
                </a:rPr>
                <a:t>_(</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1681345</xdr:colOff>
      <xdr:row>348</xdr:row>
      <xdr:rowOff>182790</xdr:rowOff>
    </xdr:from>
    <xdr:ext cx="384336" cy="183127"/>
    <mc:AlternateContent xmlns:mc="http://schemas.openxmlformats.org/markup-compatibility/2006" xmlns:a14="http://schemas.microsoft.com/office/drawing/2010/main">
      <mc:Choice Requires="a14">
        <xdr:sp macro="" textlink="">
          <xdr:nvSpPr>
            <xdr:cNvPr id="513" name="TextBox 25">
              <a:extLst>
                <a:ext uri="{FF2B5EF4-FFF2-40B4-BE49-F238E27FC236}">
                  <a16:creationId xmlns:a16="http://schemas.microsoft.com/office/drawing/2014/main" id="{00000000-0008-0000-1000-000001020000}"/>
                </a:ext>
              </a:extLst>
            </xdr:cNvPr>
            <xdr:cNvSpPr txBox="1"/>
          </xdr:nvSpPr>
          <xdr:spPr bwMode="auto">
            <a:xfrm>
              <a:off x="6577195" y="75306465"/>
              <a:ext cx="384336"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𝐴</m:t>
                            </m:r>
                          </m:e>
                          <m:sub>
                            <m:r>
                              <a:rPr lang="de-DE" sz="1100" b="0" i="1">
                                <a:latin typeface="Cambria Math"/>
                              </a:rPr>
                              <m:t>𝑅𝑒</m:t>
                            </m:r>
                            <m:r>
                              <a:rPr lang="fr-FR" sz="1100" b="0" i="1">
                                <a:latin typeface="Cambria Math"/>
                              </a:rPr>
                              <m:t>𝑓</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13" name="TextBox 25">
              <a:extLst>
                <a:ext uri="{FF2B5EF4-FFF2-40B4-BE49-F238E27FC236}">
                  <a16:creationId xmlns:a16="http://schemas.microsoft.com/office/drawing/2014/main" id="{00000000-0008-0000-1000-000001020000}"/>
                </a:ext>
              </a:extLst>
            </xdr:cNvPr>
            <xdr:cNvSpPr txBox="1"/>
          </xdr:nvSpPr>
          <xdr:spPr bwMode="auto">
            <a:xfrm>
              <a:off x="6577195" y="75306465"/>
              <a:ext cx="384336" cy="18312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𝐴</a:t>
              </a:r>
              <a:r>
                <a:rPr lang="de-DE" sz="1100" b="0" i="0">
                  <a:latin typeface="Cambria Math" panose="02040503050406030204" pitchFamily="18" charset="0"/>
                </a:rPr>
                <a:t>_(</a:t>
              </a:r>
              <a:r>
                <a:rPr lang="de-DE" sz="1100" b="0" i="0">
                  <a:latin typeface="Cambria Math"/>
                </a:rPr>
                <a:t>𝑅𝑒</a:t>
              </a:r>
              <a:r>
                <a:rPr lang="fr-FR" sz="1100" b="0" i="0">
                  <a:latin typeface="Cambria Math"/>
                </a:rPr>
                <a:t>𝑓,𝑡</a:t>
              </a:r>
              <a:r>
                <a:rPr lang="de-DE" sz="1100" b="0" i="0">
                  <a:latin typeface="Cambria Math" panose="02040503050406030204" pitchFamily="18" charset="0"/>
                </a:rPr>
                <a:t>)</a:t>
              </a:r>
              <a:endParaRPr lang="de-DE" sz="1100" i="1"/>
            </a:p>
          </xdr:txBody>
        </xdr:sp>
      </mc:Fallback>
    </mc:AlternateContent>
    <xdr:clientData/>
  </xdr:oneCellAnchor>
  <xdr:twoCellAnchor>
    <xdr:from>
      <xdr:col>4</xdr:col>
      <xdr:colOff>65767</xdr:colOff>
      <xdr:row>1</xdr:row>
      <xdr:rowOff>2721</xdr:rowOff>
    </xdr:from>
    <xdr:to>
      <xdr:col>6</xdr:col>
      <xdr:colOff>78860</xdr:colOff>
      <xdr:row>2</xdr:row>
      <xdr:rowOff>72082</xdr:rowOff>
    </xdr:to>
    <xdr:sp macro="" textlink="">
      <xdr:nvSpPr>
        <xdr:cNvPr id="86" name="Rechteck: abgerundete Ecken 45">
          <a:extLst>
            <a:ext uri="{FF2B5EF4-FFF2-40B4-BE49-F238E27FC236}">
              <a16:creationId xmlns:a16="http://schemas.microsoft.com/office/drawing/2014/main" id="{00000000-0008-0000-1000-000056000000}"/>
            </a:ext>
          </a:extLst>
        </xdr:cNvPr>
        <xdr:cNvSpPr/>
      </xdr:nvSpPr>
      <xdr:spPr bwMode="auto">
        <a:xfrm>
          <a:off x="10486116" y="183696"/>
          <a:ext cx="1937143" cy="574186"/>
        </a:xfrm>
        <a:prstGeom prst="roundRect">
          <a:avLst>
            <a:gd name="adj" fmla="val 16185"/>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chemeClr val="tx1"/>
              </a:solidFill>
              <a:latin typeface="+mj-lt"/>
            </a:rPr>
            <a:t>Übernommene Angaben Zuwendungsempfänger</a:t>
          </a:r>
          <a:endParaRPr/>
        </a:p>
      </xdr:txBody>
    </xdr:sp>
    <xdr:clientData/>
  </xdr:twoCellAnchor>
  <xdr:twoCellAnchor>
    <xdr:from>
      <xdr:col>6</xdr:col>
      <xdr:colOff>143327</xdr:colOff>
      <xdr:row>1</xdr:row>
      <xdr:rowOff>1586</xdr:rowOff>
    </xdr:from>
    <xdr:to>
      <xdr:col>8</xdr:col>
      <xdr:colOff>353000</xdr:colOff>
      <xdr:row>2</xdr:row>
      <xdr:rowOff>73216</xdr:rowOff>
    </xdr:to>
    <xdr:sp macro="" textlink="">
      <xdr:nvSpPr>
        <xdr:cNvPr id="85" name="Rechteck: abgerundete Ecken 46">
          <a:extLst>
            <a:ext uri="{FF2B5EF4-FFF2-40B4-BE49-F238E27FC236}">
              <a16:creationId xmlns:a16="http://schemas.microsoft.com/office/drawing/2014/main" id="{00000000-0008-0000-1000-000055000000}"/>
            </a:ext>
          </a:extLst>
        </xdr:cNvPr>
        <xdr:cNvSpPr/>
      </xdr:nvSpPr>
      <xdr:spPr bwMode="auto">
        <a:xfrm>
          <a:off x="12487728" y="182562"/>
          <a:ext cx="2133722" cy="576453"/>
        </a:xfrm>
        <a:prstGeom prst="roundRect">
          <a:avLst>
            <a:gd name="adj" fmla="val 16173"/>
          </a:avLst>
        </a:prstGeom>
        <a:solidFill>
          <a:srgbClr val="FFC000"/>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defRPr/>
          </a:pPr>
          <a:r>
            <a:rPr lang="de-DE" sz="1100" b="0">
              <a:solidFill>
                <a:sysClr val="windowText" lastClr="000000"/>
              </a:solidFill>
              <a:latin typeface="+mn-lt"/>
              <a:ea typeface="+mn-ea"/>
              <a:cs typeface="+mn-cs"/>
            </a:rPr>
            <a:t>Festgelegt durch die Bewilligungsbehörde</a:t>
          </a:r>
          <a:endParaRPr lang="de-DE">
            <a:solidFill>
              <a:sysClr val="windowText" lastClr="000000"/>
            </a:solidFill>
          </a:endParaRPr>
        </a:p>
      </xdr:txBody>
    </xdr:sp>
    <xdr:clientData/>
  </xdr:twoCellAnchor>
  <xdr:oneCellAnchor>
    <xdr:from>
      <xdr:col>2</xdr:col>
      <xdr:colOff>1478716</xdr:colOff>
      <xdr:row>33</xdr:row>
      <xdr:rowOff>284161</xdr:rowOff>
    </xdr:from>
    <xdr:ext cx="789595" cy="247651"/>
    <mc:AlternateContent xmlns:mc="http://schemas.openxmlformats.org/markup-compatibility/2006" xmlns:a14="http://schemas.microsoft.com/office/drawing/2010/main">
      <mc:Choice Requires="a14">
        <xdr:sp macro="" textlink="">
          <xdr:nvSpPr>
            <xdr:cNvPr id="426" name="Textfeld 48">
              <a:extLst>
                <a:ext uri="{FF2B5EF4-FFF2-40B4-BE49-F238E27FC236}">
                  <a16:creationId xmlns:a16="http://schemas.microsoft.com/office/drawing/2014/main" id="{00000000-0008-0000-1000-0000AA010000}"/>
                </a:ext>
              </a:extLst>
            </xdr:cNvPr>
            <xdr:cNvSpPr txBox="1"/>
          </xdr:nvSpPr>
          <xdr:spPr bwMode="auto">
            <a:xfrm>
              <a:off x="6374566" y="7361236"/>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26" name="Textfeld 48">
              <a:extLst>
                <a:ext uri="{FF2B5EF4-FFF2-40B4-BE49-F238E27FC236}">
                  <a16:creationId xmlns:a16="http://schemas.microsoft.com/office/drawing/2014/main" id="{00000000-0008-0000-1000-0000AA010000}"/>
                </a:ext>
              </a:extLst>
            </xdr:cNvPr>
            <xdr:cNvSpPr txBox="1"/>
          </xdr:nvSpPr>
          <xdr:spPr bwMode="auto">
            <a:xfrm>
              <a:off x="6374566" y="7361236"/>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35</xdr:row>
      <xdr:rowOff>28800</xdr:rowOff>
    </xdr:from>
    <xdr:ext cx="789595" cy="247651"/>
    <mc:AlternateContent xmlns:mc="http://schemas.openxmlformats.org/markup-compatibility/2006" xmlns:a14="http://schemas.microsoft.com/office/drawing/2010/main">
      <mc:Choice Requires="a14">
        <xdr:sp macro="" textlink="">
          <xdr:nvSpPr>
            <xdr:cNvPr id="427" name="Textfeld 48">
              <a:extLst>
                <a:ext uri="{FF2B5EF4-FFF2-40B4-BE49-F238E27FC236}">
                  <a16:creationId xmlns:a16="http://schemas.microsoft.com/office/drawing/2014/main" id="{00000000-0008-0000-1000-0000AB010000}"/>
                </a:ext>
              </a:extLst>
            </xdr:cNvPr>
            <xdr:cNvSpPr txBox="1"/>
          </xdr:nvSpPr>
          <xdr:spPr bwMode="auto">
            <a:xfrm>
              <a:off x="6374566" y="7677375"/>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27" name="Textfeld 48">
              <a:extLst>
                <a:ext uri="{FF2B5EF4-FFF2-40B4-BE49-F238E27FC236}">
                  <a16:creationId xmlns:a16="http://schemas.microsoft.com/office/drawing/2014/main" id="{00000000-0008-0000-1000-0000AB010000}"/>
                </a:ext>
              </a:extLst>
            </xdr:cNvPr>
            <xdr:cNvSpPr txBox="1"/>
          </xdr:nvSpPr>
          <xdr:spPr bwMode="auto">
            <a:xfrm>
              <a:off x="6374566" y="7677375"/>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36</xdr:row>
      <xdr:rowOff>8843</xdr:rowOff>
    </xdr:from>
    <xdr:ext cx="789595" cy="247651"/>
    <mc:AlternateContent xmlns:mc="http://schemas.openxmlformats.org/markup-compatibility/2006" xmlns:a14="http://schemas.microsoft.com/office/drawing/2010/main">
      <mc:Choice Requires="a14">
        <xdr:sp macro="" textlink="">
          <xdr:nvSpPr>
            <xdr:cNvPr id="428" name="Textfeld 48">
              <a:extLst>
                <a:ext uri="{FF2B5EF4-FFF2-40B4-BE49-F238E27FC236}">
                  <a16:creationId xmlns:a16="http://schemas.microsoft.com/office/drawing/2014/main" id="{00000000-0008-0000-1000-0000AC010000}"/>
                </a:ext>
              </a:extLst>
            </xdr:cNvPr>
            <xdr:cNvSpPr txBox="1"/>
          </xdr:nvSpPr>
          <xdr:spPr bwMode="auto">
            <a:xfrm>
              <a:off x="6374566" y="7943168"/>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28" name="Textfeld 48">
              <a:extLst>
                <a:ext uri="{FF2B5EF4-FFF2-40B4-BE49-F238E27FC236}">
                  <a16:creationId xmlns:a16="http://schemas.microsoft.com/office/drawing/2014/main" id="{00000000-0008-0000-1000-0000AC010000}"/>
                </a:ext>
              </a:extLst>
            </xdr:cNvPr>
            <xdr:cNvSpPr txBox="1"/>
          </xdr:nvSpPr>
          <xdr:spPr bwMode="auto">
            <a:xfrm>
              <a:off x="6374566" y="7943168"/>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37</xdr:row>
      <xdr:rowOff>12017</xdr:rowOff>
    </xdr:from>
    <xdr:ext cx="789595" cy="247651"/>
    <mc:AlternateContent xmlns:mc="http://schemas.openxmlformats.org/markup-compatibility/2006" xmlns:a14="http://schemas.microsoft.com/office/drawing/2010/main">
      <mc:Choice Requires="a14">
        <xdr:sp macro="" textlink="">
          <xdr:nvSpPr>
            <xdr:cNvPr id="429" name="Textfeld 48">
              <a:extLst>
                <a:ext uri="{FF2B5EF4-FFF2-40B4-BE49-F238E27FC236}">
                  <a16:creationId xmlns:a16="http://schemas.microsoft.com/office/drawing/2014/main" id="{00000000-0008-0000-1000-0000AD010000}"/>
                </a:ext>
              </a:extLst>
            </xdr:cNvPr>
            <xdr:cNvSpPr txBox="1"/>
          </xdr:nvSpPr>
          <xdr:spPr bwMode="auto">
            <a:xfrm>
              <a:off x="6374566" y="8232092"/>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29" name="Textfeld 48">
              <a:extLst>
                <a:ext uri="{FF2B5EF4-FFF2-40B4-BE49-F238E27FC236}">
                  <a16:creationId xmlns:a16="http://schemas.microsoft.com/office/drawing/2014/main" id="{00000000-0008-0000-1000-0000AD010000}"/>
                </a:ext>
              </a:extLst>
            </xdr:cNvPr>
            <xdr:cNvSpPr txBox="1"/>
          </xdr:nvSpPr>
          <xdr:spPr bwMode="auto">
            <a:xfrm>
              <a:off x="6374566" y="8232092"/>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37</xdr:row>
      <xdr:rowOff>277810</xdr:rowOff>
    </xdr:from>
    <xdr:ext cx="789595" cy="247651"/>
    <mc:AlternateContent xmlns:mc="http://schemas.openxmlformats.org/markup-compatibility/2006" xmlns:a14="http://schemas.microsoft.com/office/drawing/2010/main">
      <mc:Choice Requires="a14">
        <xdr:sp macro="" textlink="">
          <xdr:nvSpPr>
            <xdr:cNvPr id="430" name="Textfeld 48">
              <a:extLst>
                <a:ext uri="{FF2B5EF4-FFF2-40B4-BE49-F238E27FC236}">
                  <a16:creationId xmlns:a16="http://schemas.microsoft.com/office/drawing/2014/main" id="{00000000-0008-0000-1000-0000AE010000}"/>
                </a:ext>
              </a:extLst>
            </xdr:cNvPr>
            <xdr:cNvSpPr txBox="1"/>
          </xdr:nvSpPr>
          <xdr:spPr bwMode="auto">
            <a:xfrm>
              <a:off x="6374566" y="8497885"/>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0" name="Textfeld 48">
              <a:extLst>
                <a:ext uri="{FF2B5EF4-FFF2-40B4-BE49-F238E27FC236}">
                  <a16:creationId xmlns:a16="http://schemas.microsoft.com/office/drawing/2014/main" id="{00000000-0008-0000-1000-0000AE010000}"/>
                </a:ext>
              </a:extLst>
            </xdr:cNvPr>
            <xdr:cNvSpPr txBox="1"/>
          </xdr:nvSpPr>
          <xdr:spPr bwMode="auto">
            <a:xfrm>
              <a:off x="6374566" y="8497885"/>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1509672</xdr:colOff>
      <xdr:row>28</xdr:row>
      <xdr:rowOff>30389</xdr:rowOff>
    </xdr:from>
    <xdr:ext cx="727682" cy="226219"/>
    <mc:AlternateContent xmlns:mc="http://schemas.openxmlformats.org/markup-compatibility/2006" xmlns:a14="http://schemas.microsoft.com/office/drawing/2010/main">
      <mc:Choice Requires="a14">
        <xdr:sp macro="" textlink="">
          <xdr:nvSpPr>
            <xdr:cNvPr id="432" name="Textfeld 48">
              <a:extLst>
                <a:ext uri="{FF2B5EF4-FFF2-40B4-BE49-F238E27FC236}">
                  <a16:creationId xmlns:a16="http://schemas.microsoft.com/office/drawing/2014/main" id="{00000000-0008-0000-1000-0000B0010000}"/>
                </a:ext>
              </a:extLst>
            </xdr:cNvPr>
            <xdr:cNvSpPr txBox="1"/>
          </xdr:nvSpPr>
          <xdr:spPr bwMode="auto">
            <a:xfrm>
              <a:off x="6405522" y="910771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2" name="Textfeld 48">
              <a:extLst>
                <a:ext uri="{FF2B5EF4-FFF2-40B4-BE49-F238E27FC236}">
                  <a16:creationId xmlns:a16="http://schemas.microsoft.com/office/drawing/2014/main" id="{00000000-0008-0000-1000-0000B0010000}"/>
                </a:ext>
              </a:extLst>
            </xdr:cNvPr>
            <xdr:cNvSpPr txBox="1"/>
          </xdr:nvSpPr>
          <xdr:spPr bwMode="auto">
            <a:xfrm>
              <a:off x="6405522" y="910771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29</xdr:row>
      <xdr:rowOff>0</xdr:rowOff>
    </xdr:from>
    <xdr:ext cx="727682" cy="226219"/>
    <mc:AlternateContent xmlns:mc="http://schemas.openxmlformats.org/markup-compatibility/2006" xmlns:a14="http://schemas.microsoft.com/office/drawing/2010/main">
      <mc:Choice Requires="a14">
        <xdr:sp macro="" textlink="">
          <xdr:nvSpPr>
            <xdr:cNvPr id="433" name="Textfeld 48">
              <a:extLst>
                <a:ext uri="{FF2B5EF4-FFF2-40B4-BE49-F238E27FC236}">
                  <a16:creationId xmlns:a16="http://schemas.microsoft.com/office/drawing/2014/main" id="{00000000-0008-0000-1000-0000B1010000}"/>
                </a:ext>
              </a:extLst>
            </xdr:cNvPr>
            <xdr:cNvSpPr txBox="1"/>
          </xdr:nvSpPr>
          <xdr:spPr bwMode="auto">
            <a:xfrm>
              <a:off x="6405522" y="93630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3" name="Textfeld 48">
              <a:extLst>
                <a:ext uri="{FF2B5EF4-FFF2-40B4-BE49-F238E27FC236}">
                  <a16:creationId xmlns:a16="http://schemas.microsoft.com/office/drawing/2014/main" id="{00000000-0008-0000-1000-0000B1010000}"/>
                </a:ext>
              </a:extLst>
            </xdr:cNvPr>
            <xdr:cNvSpPr txBox="1"/>
          </xdr:nvSpPr>
          <xdr:spPr bwMode="auto">
            <a:xfrm>
              <a:off x="6405522" y="93630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30</xdr:row>
      <xdr:rowOff>27214</xdr:rowOff>
    </xdr:from>
    <xdr:ext cx="727682" cy="226219"/>
    <mc:AlternateContent xmlns:mc="http://schemas.openxmlformats.org/markup-compatibility/2006" xmlns:a14="http://schemas.microsoft.com/office/drawing/2010/main">
      <mc:Choice Requires="a14">
        <xdr:sp macro="" textlink="">
          <xdr:nvSpPr>
            <xdr:cNvPr id="434" name="Textfeld 48">
              <a:extLst>
                <a:ext uri="{FF2B5EF4-FFF2-40B4-BE49-F238E27FC236}">
                  <a16:creationId xmlns:a16="http://schemas.microsoft.com/office/drawing/2014/main" id="{00000000-0008-0000-1000-0000B2010000}"/>
                </a:ext>
              </a:extLst>
            </xdr:cNvPr>
            <xdr:cNvSpPr txBox="1"/>
          </xdr:nvSpPr>
          <xdr:spPr bwMode="auto">
            <a:xfrm>
              <a:off x="6405522" y="9676040"/>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4" name="Textfeld 48">
              <a:extLst>
                <a:ext uri="{FF2B5EF4-FFF2-40B4-BE49-F238E27FC236}">
                  <a16:creationId xmlns:a16="http://schemas.microsoft.com/office/drawing/2014/main" id="{00000000-0008-0000-1000-0000B2010000}"/>
                </a:ext>
              </a:extLst>
            </xdr:cNvPr>
            <xdr:cNvSpPr txBox="1"/>
          </xdr:nvSpPr>
          <xdr:spPr bwMode="auto">
            <a:xfrm>
              <a:off x="6405522" y="9676040"/>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31</xdr:row>
      <xdr:rowOff>0</xdr:rowOff>
    </xdr:from>
    <xdr:ext cx="727682" cy="226219"/>
    <mc:AlternateContent xmlns:mc="http://schemas.openxmlformats.org/markup-compatibility/2006" xmlns:a14="http://schemas.microsoft.com/office/drawing/2010/main">
      <mc:Choice Requires="a14">
        <xdr:sp macro="" textlink="">
          <xdr:nvSpPr>
            <xdr:cNvPr id="435" name="Textfeld 48">
              <a:extLst>
                <a:ext uri="{FF2B5EF4-FFF2-40B4-BE49-F238E27FC236}">
                  <a16:creationId xmlns:a16="http://schemas.microsoft.com/office/drawing/2014/main" id="{00000000-0008-0000-1000-0000B3010000}"/>
                </a:ext>
              </a:extLst>
            </xdr:cNvPr>
            <xdr:cNvSpPr txBox="1"/>
          </xdr:nvSpPr>
          <xdr:spPr bwMode="auto">
            <a:xfrm>
              <a:off x="6405522" y="99345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5" name="Textfeld 48">
              <a:extLst>
                <a:ext uri="{FF2B5EF4-FFF2-40B4-BE49-F238E27FC236}">
                  <a16:creationId xmlns:a16="http://schemas.microsoft.com/office/drawing/2014/main" id="{00000000-0008-0000-1000-0000B3010000}"/>
                </a:ext>
              </a:extLst>
            </xdr:cNvPr>
            <xdr:cNvSpPr txBox="1"/>
          </xdr:nvSpPr>
          <xdr:spPr bwMode="auto">
            <a:xfrm>
              <a:off x="6405522" y="99345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32</xdr:row>
      <xdr:rowOff>30389</xdr:rowOff>
    </xdr:from>
    <xdr:ext cx="727682" cy="226219"/>
    <mc:AlternateContent xmlns:mc="http://schemas.openxmlformats.org/markup-compatibility/2006" xmlns:a14="http://schemas.microsoft.com/office/drawing/2010/main">
      <mc:Choice Requires="a14">
        <xdr:sp macro="" textlink="">
          <xdr:nvSpPr>
            <xdr:cNvPr id="436" name="Textfeld 48">
              <a:extLst>
                <a:ext uri="{FF2B5EF4-FFF2-40B4-BE49-F238E27FC236}">
                  <a16:creationId xmlns:a16="http://schemas.microsoft.com/office/drawing/2014/main" id="{00000000-0008-0000-1000-0000B4010000}"/>
                </a:ext>
              </a:extLst>
            </xdr:cNvPr>
            <xdr:cNvSpPr txBox="1"/>
          </xdr:nvSpPr>
          <xdr:spPr bwMode="auto">
            <a:xfrm>
              <a:off x="6405522" y="1025071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6" name="Textfeld 48">
              <a:extLst>
                <a:ext uri="{FF2B5EF4-FFF2-40B4-BE49-F238E27FC236}">
                  <a16:creationId xmlns:a16="http://schemas.microsoft.com/office/drawing/2014/main" id="{00000000-0008-0000-1000-0000B4010000}"/>
                </a:ext>
              </a:extLst>
            </xdr:cNvPr>
            <xdr:cNvSpPr txBox="1"/>
          </xdr:nvSpPr>
          <xdr:spPr bwMode="auto">
            <a:xfrm>
              <a:off x="6405522" y="1025071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1</xdr:col>
      <xdr:colOff>1722518</xdr:colOff>
      <xdr:row>341</xdr:row>
      <xdr:rowOff>15331</xdr:rowOff>
    </xdr:from>
    <xdr:ext cx="6452135" cy="458779"/>
    <mc:AlternateContent xmlns:mc="http://schemas.openxmlformats.org/markup-compatibility/2006" xmlns:a14="http://schemas.microsoft.com/office/drawing/2010/main">
      <mc:Choice Requires="a14">
        <xdr:sp macro="" textlink="">
          <xdr:nvSpPr>
            <xdr:cNvPr id="908" name="TextBox 120">
              <a:extLst>
                <a:ext uri="{FF2B5EF4-FFF2-40B4-BE49-F238E27FC236}">
                  <a16:creationId xmlns:a16="http://schemas.microsoft.com/office/drawing/2014/main" id="{00000000-0008-0000-1000-00008C030000}"/>
                </a:ext>
              </a:extLst>
            </xdr:cNvPr>
            <xdr:cNvSpPr txBox="1"/>
          </xdr:nvSpPr>
          <xdr:spPr bwMode="auto">
            <a:xfrm>
              <a:off x="2360209" y="72292323"/>
              <a:ext cx="6452135" cy="4587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𝐾</m:t>
                            </m:r>
                          </m:e>
                          <m:sub>
                            <m:r>
                              <a:rPr lang="de-DE" sz="1100" i="1">
                                <a:solidFill>
                                  <a:schemeClr val="tx1"/>
                                </a:solidFill>
                                <a:latin typeface="Cambria Math"/>
                                <a:ea typeface="+mn-ea"/>
                                <a:cs typeface="+mn-cs"/>
                              </a:rPr>
                              <m:t>𝐾𝑆𝑉</m:t>
                            </m:r>
                          </m:sub>
                          <m:sup>
                            <m:r>
                              <a:rPr lang="de-DE" sz="1100" i="1">
                                <a:solidFill>
                                  <a:schemeClr val="tx1"/>
                                </a:solidFill>
                                <a:latin typeface="Cambria Math"/>
                                <a:ea typeface="+mn-ea"/>
                                <a:cs typeface="+mn-cs"/>
                              </a:rPr>
                              <m:t>𝑃𝑙𝑎𝑛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m:t>
                        </m:r>
                        <m:d>
                          <m:dPr>
                            <m:ctrlPr>
                              <a:rPr lang="fr-FR" sz="1100" i="1">
                                <a:solidFill>
                                  <a:schemeClr val="tx1"/>
                                </a:solidFill>
                                <a:latin typeface="Cambria Math" panose="02040503050406030204" pitchFamily="18" charset="0"/>
                                <a:ea typeface="+mn-ea"/>
                                <a:cs typeface="+mn-cs"/>
                              </a:rPr>
                            </m:ctrlPr>
                          </m:dPr>
                          <m:e>
                            <m:nary>
                              <m:naryPr>
                                <m:chr m:val="∑"/>
                                <m:limLoc m:val="undOvr"/>
                                <m:supHide m:val="on"/>
                                <m:ctrlPr>
                                  <a:rPr lang="fr-FR" sz="1100" i="1">
                                    <a:solidFill>
                                      <a:schemeClr val="tx1"/>
                                    </a:solidFill>
                                    <a:latin typeface="Cambria Math" panose="02040503050406030204" pitchFamily="18" charset="0"/>
                                    <a:ea typeface="+mn-ea"/>
                                    <a:cs typeface="+mn-cs"/>
                                  </a:rPr>
                                </m:ctrlPr>
                              </m:naryPr>
                              <m:sub>
                                <m:r>
                                  <a:rPr lang="de-DE" sz="1100" i="1">
                                    <a:solidFill>
                                      <a:schemeClr val="tx1"/>
                                    </a:solidFill>
                                    <a:latin typeface="Cambria Math"/>
                                    <a:ea typeface="+mn-ea"/>
                                    <a:cs typeface="+mn-cs"/>
                                  </a:rPr>
                                  <m:t>𝑖</m:t>
                                </m:r>
                              </m:sub>
                              <m:sup/>
                              <m:e>
                                <m:sSubSup>
                                  <m:sSubSupPr>
                                    <m:ctrlPr>
                                      <a:rPr lang="fr-FR" sz="1100" i="1">
                                        <a:solidFill>
                                          <a:schemeClr val="tx1"/>
                                        </a:solidFill>
                                        <a:latin typeface="Cambria Math" panose="02040503050406030204" pitchFamily="18" charset="0"/>
                                        <a:ea typeface="+mn-ea"/>
                                        <a:cs typeface="+mn-cs"/>
                                      </a:rPr>
                                    </m:ctrlPr>
                                  </m:sSubSupPr>
                                  <m:e>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𝛽</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𝑉𝑜𝑟h𝑎𝑏𝑒𝑛</m:t>
                                        </m:r>
                                      </m:sup>
                                    </m:sSubSup>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𝑃𝑙𝑎𝑛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𝑑𝑦𝑛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 </m:t>
                                </m:r>
                                <m:d>
                                  <m:dPr>
                                    <m:ctrlPr>
                                      <a:rPr lang="fr-FR" sz="1100" i="1">
                                        <a:solidFill>
                                          <a:schemeClr val="tx1"/>
                                        </a:solidFill>
                                        <a:latin typeface="Cambria Math" panose="02040503050406030204" pitchFamily="18" charset="0"/>
                                        <a:ea typeface="+mn-ea"/>
                                        <a:cs typeface="+mn-cs"/>
                                      </a:rPr>
                                    </m:ctrlPr>
                                  </m:dPr>
                                  <m:e>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𝑖</m:t>
                                        </m:r>
                                      </m:sub>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𝐵𝑎𝑠𝑖𝑠</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e>
                                </m:d>
                                <m:r>
                                  <a:rPr lang="de-DE" sz="1100" i="1">
                                    <a:solidFill>
                                      <a:schemeClr val="tx1"/>
                                    </a:solidFill>
                                    <a:latin typeface="Cambria Math"/>
                                    <a:ea typeface="+mn-ea"/>
                                    <a:cs typeface="+mn-cs"/>
                                  </a:rPr>
                                  <m:t> </m:t>
                                </m:r>
                              </m:e>
                            </m:nary>
                            <m:r>
                              <a:rPr lang="de-DE" sz="1100" i="1">
                                <a:solidFill>
                                  <a:schemeClr val="tx1"/>
                                </a:solidFill>
                                <a:latin typeface="Cambria Math"/>
                                <a:ea typeface="+mn-ea"/>
                                <a:cs typeface="+mn-cs"/>
                              </a:rPr>
                              <m:t>−</m:t>
                            </m:r>
                            <m:nary>
                              <m:naryPr>
                                <m:chr m:val="∑"/>
                                <m:limLoc m:val="undOvr"/>
                                <m:supHide m:val="on"/>
                                <m:ctrlPr>
                                  <a:rPr lang="fr-FR" sz="1100" i="1">
                                    <a:solidFill>
                                      <a:schemeClr val="tx1"/>
                                    </a:solidFill>
                                    <a:latin typeface="Cambria Math" panose="02040503050406030204" pitchFamily="18" charset="0"/>
                                    <a:ea typeface="+mn-ea"/>
                                    <a:cs typeface="+mn-cs"/>
                                  </a:rPr>
                                </m:ctrlPr>
                              </m:naryPr>
                              <m:sub>
                                <m:r>
                                  <a:rPr lang="de-DE" sz="1100" i="1">
                                    <a:solidFill>
                                      <a:schemeClr val="tx1"/>
                                    </a:solidFill>
                                    <a:latin typeface="Cambria Math"/>
                                    <a:ea typeface="+mn-ea"/>
                                    <a:cs typeface="+mn-cs"/>
                                  </a:rPr>
                                  <m:t>𝑖</m:t>
                                </m:r>
                              </m:sub>
                              <m:sup/>
                              <m:e>
                                <m:sSubSup>
                                  <m:sSubSupPr>
                                    <m:ctrlPr>
                                      <a:rPr lang="fr-FR" sz="1100" i="1">
                                        <a:solidFill>
                                          <a:schemeClr val="tx1"/>
                                        </a:solidFill>
                                        <a:latin typeface="Cambria Math" panose="02040503050406030204" pitchFamily="18" charset="0"/>
                                        <a:ea typeface="+mn-ea"/>
                                        <a:cs typeface="+mn-cs"/>
                                      </a:rPr>
                                    </m:ctrlPr>
                                  </m:sSubSupPr>
                                  <m:e>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𝛽</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𝑅𝑒𝑓</m:t>
                                        </m:r>
                                      </m:sup>
                                    </m:sSubSup>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𝑅𝑒𝑓</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𝑑𝑦𝑛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 </m:t>
                                </m:r>
                                <m:d>
                                  <m:dPr>
                                    <m:ctrlPr>
                                      <a:rPr lang="fr-FR" sz="1100" i="1">
                                        <a:solidFill>
                                          <a:schemeClr val="tx1"/>
                                        </a:solidFill>
                                        <a:latin typeface="Cambria Math" panose="02040503050406030204" pitchFamily="18" charset="0"/>
                                        <a:ea typeface="+mn-ea"/>
                                        <a:cs typeface="+mn-cs"/>
                                      </a:rPr>
                                    </m:ctrlPr>
                                  </m:dPr>
                                  <m:e>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𝑖</m:t>
                                        </m:r>
                                      </m:sub>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𝑝</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𝐵𝑎𝑠𝑖𝑠</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e>
                                </m:d>
                                <m:r>
                                  <a:rPr lang="de-DE" sz="1100" i="1">
                                    <a:solidFill>
                                      <a:schemeClr val="tx1"/>
                                    </a:solidFill>
                                    <a:latin typeface="Cambria Math"/>
                                    <a:ea typeface="+mn-ea"/>
                                    <a:cs typeface="+mn-cs"/>
                                  </a:rPr>
                                  <m:t> </m:t>
                                </m:r>
                              </m:e>
                            </m:nary>
                          </m:e>
                        </m:d>
                        <m:f>
                          <m:fPr>
                            <m:ctrlPr>
                              <a:rPr lang="fr-FR" sz="1100" i="1">
                                <a:solidFill>
                                  <a:schemeClr val="tx1"/>
                                </a:solidFill>
                                <a:latin typeface="Cambria Math" panose="02040503050406030204" pitchFamily="18" charset="0"/>
                                <a:ea typeface="+mn-ea"/>
                                <a:cs typeface="+mn-cs"/>
                              </a:rPr>
                            </m:ctrlPr>
                          </m:fPr>
                          <m:num>
                            <m:r>
                              <a:rPr lang="de-DE" sz="1100" i="1">
                                <a:solidFill>
                                  <a:schemeClr val="tx1"/>
                                </a:solidFill>
                                <a:latin typeface="Cambria Math"/>
                                <a:ea typeface="+mn-ea"/>
                                <a:cs typeface="+mn-cs"/>
                              </a:rPr>
                              <m:t>𝛥</m:t>
                            </m:r>
                            <m:sSup>
                              <m:sSupPr>
                                <m:ctrlPr>
                                  <a:rPr lang="fr-FR"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mn-ea"/>
                                    <a:cs typeface="+mn-cs"/>
                                  </a:rPr>
                                  <m:t>𝐸</m:t>
                                </m:r>
                              </m:e>
                              <m:sup>
                                <m:r>
                                  <a:rPr lang="fr-FR" sz="1100" b="0" i="1">
                                    <a:solidFill>
                                      <a:schemeClr val="tx1"/>
                                    </a:solidFill>
                                    <a:latin typeface="Cambria Math"/>
                                    <a:ea typeface="+mn-ea"/>
                                    <a:cs typeface="+mn-cs"/>
                                  </a:rPr>
                                  <m:t>𝑟</m:t>
                                </m:r>
                                <m:r>
                                  <a:rPr lang="de-DE" sz="1100" i="1">
                                    <a:solidFill>
                                      <a:schemeClr val="tx1"/>
                                    </a:solidFill>
                                    <a:latin typeface="Cambria Math"/>
                                    <a:ea typeface="+mn-ea"/>
                                    <a:cs typeface="+mn-cs"/>
                                  </a:rPr>
                                  <m:t>𝑒𝑎𝑙</m:t>
                                </m:r>
                              </m:sup>
                            </m:sSup>
                          </m:num>
                          <m:den>
                            <m:r>
                              <a:rPr lang="de-DE" sz="1100" i="1">
                                <a:solidFill>
                                  <a:schemeClr val="tx1"/>
                                </a:solidFill>
                                <a:latin typeface="Cambria Math"/>
                                <a:ea typeface="+mn-ea"/>
                                <a:cs typeface="+mn-cs"/>
                              </a:rPr>
                              <m:t>𝛥</m:t>
                            </m:r>
                            <m:sSup>
                              <m:sSupPr>
                                <m:ctrlPr>
                                  <a:rPr lang="fr-FR"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mn-ea"/>
                                    <a:cs typeface="+mn-cs"/>
                                  </a:rPr>
                                  <m:t>𝐸</m:t>
                                </m:r>
                              </m:e>
                              <m:sup>
                                <m:r>
                                  <a:rPr lang="de-DE" sz="1100" i="1">
                                    <a:solidFill>
                                      <a:schemeClr val="tx1"/>
                                    </a:solidFill>
                                    <a:latin typeface="Cambria Math"/>
                                    <a:ea typeface="+mn-ea"/>
                                    <a:cs typeface="+mn-cs"/>
                                  </a:rPr>
                                  <m:t>𝑃𝑙𝑎𝑛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p>
                          </m:den>
                        </m:f>
                        <m:r>
                          <a:rPr lang="de-DE" sz="1100" i="1">
                            <a:solidFill>
                              <a:schemeClr val="tx1"/>
                            </a:solidFill>
                            <a:latin typeface="Cambria Math"/>
                            <a:ea typeface="+mn-ea"/>
                            <a:cs typeface="+mn-cs"/>
                          </a:rPr>
                          <m:t> </m:t>
                        </m:r>
                      </m:oMath>
                    </m:oMathPara>
                  </a14:m>
                </mc:Choice>
                <mc:Fallback xmlns:m="http://schemas.openxmlformats.org/officeDocument/2006/math" xmlns:w="http://schemas.openxmlformats.org/wordprocessingml/2006/main" xmlns:r="http://schemas.openxmlformats.org/officeDocument/2006/relationships" xmlns=""/>
              </mc:AlternateContent>
              <a:endParaRPr lang="fr-FR" sz="1100" i="1"/>
            </a:p>
          </xdr:txBody>
        </xdr:sp>
      </mc:Choice>
      <mc:Fallback xmlns="">
        <xdr:sp macro="" textlink="">
          <xdr:nvSpPr>
            <xdr:cNvPr id="908" name="TextBox 120">
              <a:extLst>
                <a:ext uri="{FF2B5EF4-FFF2-40B4-BE49-F238E27FC236}">
                  <a16:creationId xmlns:a16="http://schemas.microsoft.com/office/drawing/2014/main" id="{00000000-0008-0000-1000-00008C030000}"/>
                </a:ext>
              </a:extLst>
            </xdr:cNvPr>
            <xdr:cNvSpPr txBox="1"/>
          </xdr:nvSpPr>
          <xdr:spPr bwMode="auto">
            <a:xfrm>
              <a:off x="2360209" y="72292323"/>
              <a:ext cx="6452135" cy="4587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a:t>
              </a:r>
              <a:r>
                <a:rPr lang="fr-FR" sz="1100" b="0" i="0">
                  <a:solidFill>
                    <a:schemeClr val="tx1"/>
                  </a:solidFill>
                  <a:latin typeface="Cambria Math"/>
                  <a:ea typeface="+mn-ea"/>
                  <a:cs typeface="+mn-cs"/>
                </a:rPr>
                <a:t>𝐾</a:t>
              </a:r>
              <a:r>
                <a:rPr lang="fr-FR" sz="1100" b="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𝐾𝑆𝑉</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𝑃𝑙𝑎𝑛,𝑡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𝛽</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𝑉𝑜𝑟ℎ𝑎𝑏𝑒𝑛 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𝑃𝑙𝑎𝑛,𝑑𝑦𝑛,𝑡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𝐵𝑎𝑠𝑖𝑠</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𝛽</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𝑅𝑒𝑓 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𝑅𝑒𝑓,𝑑𝑦𝑛,𝑡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−𝑝</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𝐵𝑎𝑠𝑖𝑠</a:t>
              </a:r>
              <a:r>
                <a:rPr lang="fr-FR" sz="1100" b="0" i="0">
                  <a:solidFill>
                    <a:schemeClr val="tx1"/>
                  </a:solidFill>
                  <a:latin typeface="Cambria Math"/>
                  <a:ea typeface="+mn-ea"/>
                  <a:cs typeface="+mn-cs"/>
                </a:rPr>
                <a:t>,𝑡</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𝛥𝐸</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a:t>
              </a:r>
              <a:r>
                <a:rPr lang="de-DE" sz="1100" i="0">
                  <a:solidFill>
                    <a:schemeClr val="tx1"/>
                  </a:solidFill>
                  <a:latin typeface="Cambria Math"/>
                  <a:ea typeface="+mn-ea"/>
                  <a:cs typeface="+mn-cs"/>
                </a:rPr>
                <a:t>𝑒𝑎𝑙</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𝛥𝐸</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𝑃𝑙𝑎𝑛,𝑡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panose="02040503050406030204" pitchFamily="18" charset="0"/>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endParaRPr lang="fr-FR" sz="1100" i="1"/>
            </a:p>
          </xdr:txBody>
        </xdr:sp>
      </mc:Fallback>
    </mc:AlternateContent>
    <xdr:clientData/>
  </xdr:oneCellAnchor>
  <xdr:oneCellAnchor>
    <xdr:from>
      <xdr:col>1</xdr:col>
      <xdr:colOff>571499</xdr:colOff>
      <xdr:row>498</xdr:row>
      <xdr:rowOff>144235</xdr:rowOff>
    </xdr:from>
    <xdr:ext cx="8055429" cy="225575"/>
    <mc:AlternateContent xmlns:mc="http://schemas.openxmlformats.org/markup-compatibility/2006" xmlns:a14="http://schemas.microsoft.com/office/drawing/2010/main">
      <mc:Choice Requires="a14">
        <xdr:sp macro="" textlink="">
          <xdr:nvSpPr>
            <xdr:cNvPr id="913" name="TextBox 185">
              <a:extLst>
                <a:ext uri="{FF2B5EF4-FFF2-40B4-BE49-F238E27FC236}">
                  <a16:creationId xmlns:a16="http://schemas.microsoft.com/office/drawing/2014/main" id="{00000000-0008-0000-1000-000091030000}"/>
                </a:ext>
              </a:extLst>
            </xdr:cNvPr>
            <xdr:cNvSpPr txBox="1"/>
          </xdr:nvSpPr>
          <xdr:spPr bwMode="auto">
            <a:xfrm>
              <a:off x="1972234" y="102666853"/>
              <a:ext cx="8055429" cy="2255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fr-FR" sz="1200" i="1">
                                <a:solidFill>
                                  <a:schemeClr val="tx1"/>
                                </a:solidFill>
                                <a:latin typeface="Cambria Math" panose="02040503050406030204" pitchFamily="18" charset="0"/>
                                <a:ea typeface="+mn-ea"/>
                                <a:cs typeface="+mn-cs"/>
                              </a:rPr>
                            </m:ctrlPr>
                          </m:sSubPr>
                          <m:e>
                            <m:r>
                              <a:rPr lang="de-DE" sz="1200" i="1">
                                <a:solidFill>
                                  <a:schemeClr val="tx1"/>
                                </a:solidFill>
                                <a:latin typeface="Cambria Math"/>
                                <a:ea typeface="+mn-ea"/>
                                <a:cs typeface="+mn-cs"/>
                              </a:rPr>
                              <m:t>𝑍</m:t>
                            </m:r>
                          </m:e>
                          <m:sub>
                            <m:r>
                              <a:rPr lang="de-DE" sz="1200" i="1">
                                <a:solidFill>
                                  <a:schemeClr val="tx1"/>
                                </a:solidFill>
                                <a:latin typeface="Cambria Math"/>
                                <a:ea typeface="+mn-ea"/>
                                <a:cs typeface="+mn-cs"/>
                              </a:rPr>
                              <m:t>𝐾𝑆𝑉</m:t>
                            </m:r>
                          </m:sub>
                        </m:sSub>
                        <m:r>
                          <a:rPr lang="de-DE" sz="1200" i="1">
                            <a:solidFill>
                              <a:schemeClr val="tx1"/>
                            </a:solidFill>
                            <a:latin typeface="Cambria Math"/>
                            <a:ea typeface="+mn-ea"/>
                            <a:cs typeface="+mn-cs"/>
                          </a:rPr>
                          <m:t> =</m:t>
                        </m:r>
                        <m:r>
                          <a:rPr lang="fr-FR" sz="1200" b="0" i="1">
                            <a:solidFill>
                              <a:schemeClr val="tx1"/>
                            </a:solidFill>
                            <a:latin typeface="Cambria Math"/>
                            <a:ea typeface="+mn-ea"/>
                            <a:cs typeface="+mn-cs"/>
                          </a:rPr>
                          <m:t>(</m:t>
                        </m:r>
                        <m:sSubSup>
                          <m:sSubSupPr>
                            <m:ctrlPr>
                              <a:rPr lang="fr-FR" sz="1200" i="1">
                                <a:solidFill>
                                  <a:schemeClr val="tx1"/>
                                </a:solidFill>
                                <a:latin typeface="Cambria Math" panose="02040503050406030204" pitchFamily="18" charset="0"/>
                                <a:ea typeface="+mn-ea"/>
                                <a:cs typeface="+mn-cs"/>
                              </a:rPr>
                            </m:ctrlPr>
                          </m:sSubSupPr>
                          <m:e>
                            <m:r>
                              <a:rPr lang="de-DE" sz="1200" i="1">
                                <a:solidFill>
                                  <a:schemeClr val="tx1"/>
                                </a:solidFill>
                                <a:latin typeface="Cambria Math"/>
                                <a:ea typeface="+mn-ea"/>
                                <a:cs typeface="+mn-cs"/>
                              </a:rPr>
                              <m:t>𝑝</m:t>
                            </m:r>
                          </m:e>
                          <m:sub>
                            <m:r>
                              <a:rPr lang="de-DE" sz="1200" i="1">
                                <a:solidFill>
                                  <a:schemeClr val="tx1"/>
                                </a:solidFill>
                                <a:latin typeface="Cambria Math"/>
                                <a:ea typeface="+mn-ea"/>
                                <a:cs typeface="+mn-cs"/>
                              </a:rPr>
                              <m:t>𝐾𝑆𝑉</m:t>
                            </m:r>
                          </m:sub>
                          <m:sup>
                            <m:r>
                              <a:rPr lang="de-DE" sz="1200" i="1">
                                <a:solidFill>
                                  <a:schemeClr val="tx1"/>
                                </a:solidFill>
                                <a:latin typeface="Cambria Math"/>
                                <a:ea typeface="+mn-ea"/>
                                <a:cs typeface="+mn-cs"/>
                              </a:rPr>
                              <m:t>𝐵𝑎𝑠𝑖𝑠</m:t>
                            </m:r>
                          </m:sup>
                        </m:sSubSup>
                        <m:r>
                          <a:rPr lang="fr-FR" sz="1200" b="0" i="1">
                            <a:solidFill>
                              <a:schemeClr val="tx1"/>
                            </a:solidFill>
                            <a:latin typeface="Cambria Math"/>
                            <a:ea typeface="+mn-ea"/>
                            <a:cs typeface="+mn-cs"/>
                          </a:rPr>
                          <m:t>−</m:t>
                        </m:r>
                        <m:sSubSup>
                          <m:sSubSupPr>
                            <m:ctrlPr>
                              <a:rPr lang="fr-FR" sz="1200" i="1">
                                <a:solidFill>
                                  <a:schemeClr val="tx1"/>
                                </a:solidFill>
                                <a:latin typeface="Cambria Math" panose="02040503050406030204" pitchFamily="18" charset="0"/>
                                <a:ea typeface="+mn-ea"/>
                                <a:cs typeface="+mn-cs"/>
                              </a:rPr>
                            </m:ctrlPr>
                          </m:sSubSupPr>
                          <m:e>
                            <m:r>
                              <a:rPr lang="de-DE" sz="1200" i="1">
                                <a:solidFill>
                                  <a:schemeClr val="tx1"/>
                                </a:solidFill>
                                <a:latin typeface="Cambria Math"/>
                                <a:ea typeface="+mn-ea"/>
                                <a:cs typeface="+mn-cs"/>
                              </a:rPr>
                              <m:t>𝑝</m:t>
                            </m:r>
                          </m:e>
                          <m:sub>
                            <m:r>
                              <a:rPr lang="de-DE" sz="1200" i="1">
                                <a:solidFill>
                                  <a:schemeClr val="tx1"/>
                                </a:solidFill>
                                <a:latin typeface="Cambria Math"/>
                                <a:ea typeface="+mn-ea"/>
                                <a:cs typeface="+mn-cs"/>
                              </a:rPr>
                              <m:t>𝐶𝑂</m:t>
                            </m:r>
                            <m:r>
                              <a:rPr lang="de-DE" sz="1200" i="1">
                                <a:solidFill>
                                  <a:schemeClr val="tx1"/>
                                </a:solidFill>
                                <a:latin typeface="Cambria Math"/>
                                <a:ea typeface="+mn-ea"/>
                                <a:cs typeface="+mn-cs"/>
                              </a:rPr>
                              <m:t>2</m:t>
                            </m:r>
                          </m:sub>
                          <m:sup>
                            <m:r>
                              <a:rPr lang="de-DE" sz="1200" i="1">
                                <a:solidFill>
                                  <a:schemeClr val="tx1"/>
                                </a:solidFill>
                                <a:latin typeface="Cambria Math"/>
                                <a:ea typeface="+mn-ea"/>
                                <a:cs typeface="+mn-cs"/>
                              </a:rPr>
                              <m:t>𝑒𝑓𝑓</m:t>
                            </m:r>
                            <m:r>
                              <a:rPr lang="fr-FR" sz="1200" b="0" i="1">
                                <a:solidFill>
                                  <a:schemeClr val="tx1"/>
                                </a:solidFill>
                                <a:latin typeface="Cambria Math"/>
                                <a:ea typeface="+mn-ea"/>
                                <a:cs typeface="+mn-cs"/>
                              </a:rPr>
                              <m:t>,</m:t>
                            </m:r>
                            <m:r>
                              <a:rPr lang="fr-FR" sz="1200" b="0" i="1">
                                <a:solidFill>
                                  <a:schemeClr val="tx1"/>
                                </a:solidFill>
                                <a:latin typeface="Cambria Math"/>
                                <a:ea typeface="+mn-ea"/>
                                <a:cs typeface="+mn-cs"/>
                              </a:rPr>
                              <m:t>𝑡</m:t>
                            </m:r>
                          </m:sup>
                        </m:sSubSup>
                        <m:r>
                          <a:rPr lang="fr-FR" sz="1200" b="0" i="1">
                            <a:solidFill>
                              <a:schemeClr val="tx1"/>
                            </a:solidFill>
                            <a:latin typeface="Cambria Math"/>
                            <a:ea typeface="+mn-ea"/>
                            <a:cs typeface="+mn-cs"/>
                          </a:rPr>
                          <m:t>)</m:t>
                        </m:r>
                        <m:sSup>
                          <m:sSupPr>
                            <m:ctrlPr>
                              <a:rPr lang="fr-FR" sz="1200" i="1">
                                <a:solidFill>
                                  <a:schemeClr val="tx1"/>
                                </a:solidFill>
                                <a:latin typeface="Cambria Math" panose="02040503050406030204" pitchFamily="18" charset="0"/>
                                <a:ea typeface="+mn-ea"/>
                                <a:cs typeface="+mn-cs"/>
                              </a:rPr>
                            </m:ctrlPr>
                          </m:sSupPr>
                          <m:e>
                            <m:r>
                              <a:rPr lang="de-DE" sz="1200" i="1">
                                <a:solidFill>
                                  <a:schemeClr val="tx1"/>
                                </a:solidFill>
                                <a:latin typeface="Cambria Math"/>
                                <a:ea typeface="+mn-ea"/>
                                <a:cs typeface="+mn-cs"/>
                              </a:rPr>
                              <m:t>𝛥</m:t>
                            </m:r>
                            <m:r>
                              <a:rPr lang="de-DE" sz="1200" i="1">
                                <a:solidFill>
                                  <a:schemeClr val="tx1"/>
                                </a:solidFill>
                                <a:latin typeface="Cambria Math"/>
                                <a:ea typeface="+mn-ea"/>
                                <a:cs typeface="+mn-cs"/>
                              </a:rPr>
                              <m:t>𝐸</m:t>
                            </m:r>
                          </m:e>
                          <m:sup>
                            <m:r>
                              <a:rPr lang="fr-FR" sz="1200" b="0" i="1">
                                <a:solidFill>
                                  <a:schemeClr val="tx1"/>
                                </a:solidFill>
                                <a:latin typeface="Cambria Math"/>
                                <a:ea typeface="+mn-ea"/>
                                <a:cs typeface="+mn-cs"/>
                              </a:rPr>
                              <m:t>𝑟</m:t>
                            </m:r>
                            <m:r>
                              <a:rPr lang="de-DE" sz="1200" i="1">
                                <a:solidFill>
                                  <a:schemeClr val="tx1"/>
                                </a:solidFill>
                                <a:latin typeface="Cambria Math"/>
                                <a:ea typeface="+mn-ea"/>
                                <a:cs typeface="+mn-cs"/>
                              </a:rPr>
                              <m:t>𝑒𝑎𝑙</m:t>
                            </m:r>
                            <m:r>
                              <a:rPr lang="fr-FR" sz="1200" b="0" i="1">
                                <a:solidFill>
                                  <a:schemeClr val="tx1"/>
                                </a:solidFill>
                                <a:latin typeface="Cambria Math"/>
                                <a:ea typeface="+mn-ea"/>
                                <a:cs typeface="+mn-cs"/>
                              </a:rPr>
                              <m:t>,</m:t>
                            </m:r>
                            <m:r>
                              <a:rPr lang="fr-FR" sz="1200" b="0" i="1">
                                <a:solidFill>
                                  <a:schemeClr val="tx1"/>
                                </a:solidFill>
                                <a:latin typeface="Cambria Math"/>
                                <a:ea typeface="+mn-ea"/>
                                <a:cs typeface="+mn-cs"/>
                              </a:rPr>
                              <m:t>𝑡</m:t>
                            </m:r>
                          </m:sup>
                        </m:sSup>
                        <m:r>
                          <a:rPr lang="de-DE" sz="1200" i="1">
                            <a:solidFill>
                              <a:schemeClr val="tx1"/>
                            </a:solidFill>
                            <a:latin typeface="Cambria Math"/>
                            <a:ea typeface="+mn-ea"/>
                            <a:cs typeface="+mn-cs"/>
                          </a:rPr>
                          <m:t>+</m:t>
                        </m:r>
                        <m:r>
                          <a:rPr lang="de-DE" sz="1200" i="1">
                            <a:solidFill>
                              <a:schemeClr val="tx1"/>
                            </a:solidFill>
                            <a:latin typeface="Cambria Math"/>
                            <a:ea typeface="+mn-ea"/>
                            <a:cs typeface="+mn-cs"/>
                          </a:rPr>
                          <m:t>𝛥</m:t>
                        </m:r>
                        <m:sSubSup>
                          <m:sSubSupPr>
                            <m:ctrlPr>
                              <a:rPr lang="fr-FR" sz="1200" i="1">
                                <a:solidFill>
                                  <a:schemeClr val="tx1"/>
                                </a:solidFill>
                                <a:latin typeface="Cambria Math" panose="02040503050406030204" pitchFamily="18" charset="0"/>
                                <a:ea typeface="+mn-ea"/>
                                <a:cs typeface="+mn-cs"/>
                              </a:rPr>
                            </m:ctrlPr>
                          </m:sSubSupPr>
                          <m:e>
                            <m:r>
                              <a:rPr lang="de-DE" sz="1200" i="1">
                                <a:solidFill>
                                  <a:schemeClr val="tx1"/>
                                </a:solidFill>
                                <a:latin typeface="Cambria Math"/>
                                <a:ea typeface="+mn-ea"/>
                                <a:cs typeface="+mn-cs"/>
                              </a:rPr>
                              <m:t>𝑀</m:t>
                            </m:r>
                          </m:e>
                          <m:sub>
                            <m:r>
                              <a:rPr lang="de-DE" sz="1200" i="1">
                                <a:solidFill>
                                  <a:schemeClr val="tx1"/>
                                </a:solidFill>
                                <a:latin typeface="Cambria Math"/>
                                <a:ea typeface="+mn-ea"/>
                                <a:cs typeface="+mn-cs"/>
                              </a:rPr>
                              <m:t>𝐾𝑆𝑉</m:t>
                            </m:r>
                          </m:sub>
                          <m:sup>
                            <m:r>
                              <a:rPr lang="de-DE" sz="1200" i="1">
                                <a:solidFill>
                                  <a:schemeClr val="tx1"/>
                                </a:solidFill>
                                <a:latin typeface="Cambria Math"/>
                                <a:ea typeface="+mn-ea"/>
                                <a:cs typeface="+mn-cs"/>
                              </a:rPr>
                              <m:t>𝑃𝑙𝑎𝑛</m:t>
                            </m:r>
                            <m:r>
                              <a:rPr lang="de-DE" sz="1200" i="1">
                                <a:solidFill>
                                  <a:schemeClr val="tx1"/>
                                </a:solidFill>
                                <a:latin typeface="Cambria Math"/>
                                <a:ea typeface="+mn-ea"/>
                                <a:cs typeface="+mn-cs"/>
                              </a:rPr>
                              <m:t>,</m:t>
                            </m:r>
                            <m:r>
                              <a:rPr lang="de-DE" sz="1200" i="1">
                                <a:solidFill>
                                  <a:schemeClr val="tx1"/>
                                </a:solidFill>
                                <a:latin typeface="Cambria Math"/>
                                <a:ea typeface="+mn-ea"/>
                                <a:cs typeface="+mn-cs"/>
                              </a:rPr>
                              <m:t>𝑡</m:t>
                            </m:r>
                          </m:sup>
                        </m:sSubSup>
                        <m:sSup>
                          <m:sSupPr>
                            <m:ctrlPr>
                              <a:rPr lang="fr-FR" sz="1200" i="1">
                                <a:solidFill>
                                  <a:schemeClr val="tx1"/>
                                </a:solidFill>
                                <a:latin typeface="Cambria Math" panose="02040503050406030204" pitchFamily="18" charset="0"/>
                                <a:ea typeface="+mn-ea"/>
                                <a:cs typeface="+mn-cs"/>
                              </a:rPr>
                            </m:ctrlPr>
                          </m:sSupPr>
                          <m:e>
                            <m:r>
                              <a:rPr lang="de-DE" sz="1200" i="1">
                                <a:solidFill>
                                  <a:schemeClr val="tx1"/>
                                </a:solidFill>
                                <a:latin typeface="Cambria Math"/>
                                <a:ea typeface="+mn-ea"/>
                                <a:cs typeface="+mn-cs"/>
                              </a:rPr>
                              <m:t>𝛥</m:t>
                            </m:r>
                            <m:r>
                              <a:rPr lang="de-DE" sz="1200" i="1">
                                <a:solidFill>
                                  <a:schemeClr val="tx1"/>
                                </a:solidFill>
                                <a:latin typeface="Cambria Math"/>
                                <a:ea typeface="+mn-ea"/>
                                <a:cs typeface="+mn-cs"/>
                              </a:rPr>
                              <m:t>𝐸</m:t>
                            </m:r>
                          </m:e>
                          <m:sup>
                            <m:r>
                              <a:rPr lang="fr-FR" sz="1200" b="0" i="1">
                                <a:solidFill>
                                  <a:schemeClr val="tx1"/>
                                </a:solidFill>
                                <a:latin typeface="Cambria Math"/>
                                <a:ea typeface="+mn-ea"/>
                                <a:cs typeface="+mn-cs"/>
                              </a:rPr>
                              <m:t>𝑟</m:t>
                            </m:r>
                            <m:r>
                              <a:rPr lang="de-DE" sz="1200" i="1">
                                <a:solidFill>
                                  <a:schemeClr val="tx1"/>
                                </a:solidFill>
                                <a:latin typeface="Cambria Math"/>
                                <a:ea typeface="+mn-ea"/>
                                <a:cs typeface="+mn-cs"/>
                              </a:rPr>
                              <m:t>𝑒𝑎𝑙</m:t>
                            </m:r>
                            <m:r>
                              <a:rPr lang="fr-FR" sz="1200" b="0" i="1">
                                <a:solidFill>
                                  <a:schemeClr val="tx1"/>
                                </a:solidFill>
                                <a:latin typeface="Cambria Math"/>
                                <a:ea typeface="+mn-ea"/>
                                <a:cs typeface="+mn-cs"/>
                              </a:rPr>
                              <m:t>,</m:t>
                            </m:r>
                            <m:r>
                              <a:rPr lang="fr-FR" sz="1200" b="0" i="1">
                                <a:solidFill>
                                  <a:schemeClr val="tx1"/>
                                </a:solidFill>
                                <a:latin typeface="Cambria Math"/>
                                <a:ea typeface="+mn-ea"/>
                                <a:cs typeface="+mn-cs"/>
                              </a:rPr>
                              <m:t>𝑡</m:t>
                            </m:r>
                          </m:sup>
                        </m:sSup>
                        <m:r>
                          <a:rPr lang="fr-FR" sz="1200" b="0" i="1">
                            <a:solidFill>
                              <a:schemeClr val="tx1"/>
                            </a:solidFill>
                            <a:latin typeface="Cambria Math"/>
                            <a:ea typeface="+mn-ea"/>
                            <a:cs typeface="+mn-cs"/>
                          </a:rPr>
                          <m:t>+</m:t>
                        </m:r>
                        <m:r>
                          <a:rPr lang="de-DE" sz="1200" i="1">
                            <a:solidFill>
                              <a:schemeClr val="tx1"/>
                            </a:solidFill>
                            <a:latin typeface="Cambria Math"/>
                            <a:ea typeface="+mn-ea"/>
                            <a:cs typeface="+mn-cs"/>
                          </a:rPr>
                          <m:t>∆</m:t>
                        </m:r>
                        <m:sSubSup>
                          <m:sSubSupPr>
                            <m:ctrlPr>
                              <a:rPr lang="fr-FR" sz="1200" i="1">
                                <a:solidFill>
                                  <a:schemeClr val="tx1"/>
                                </a:solidFill>
                                <a:latin typeface="Cambria Math" panose="02040503050406030204" pitchFamily="18" charset="0"/>
                                <a:ea typeface="+mn-ea"/>
                                <a:cs typeface="+mn-cs"/>
                              </a:rPr>
                            </m:ctrlPr>
                          </m:sSubSupPr>
                          <m:e>
                            <m:r>
                              <a:rPr lang="fr-FR" sz="1200" b="0" i="1">
                                <a:solidFill>
                                  <a:schemeClr val="tx1"/>
                                </a:solidFill>
                                <a:latin typeface="Cambria Math"/>
                                <a:ea typeface="+mn-ea"/>
                                <a:cs typeface="+mn-cs"/>
                              </a:rPr>
                              <m:t>𝐾</m:t>
                            </m:r>
                          </m:e>
                          <m:sub>
                            <m:r>
                              <a:rPr lang="de-DE" sz="1200" i="1">
                                <a:solidFill>
                                  <a:schemeClr val="tx1"/>
                                </a:solidFill>
                                <a:latin typeface="Cambria Math"/>
                                <a:ea typeface="+mn-ea"/>
                                <a:cs typeface="+mn-cs"/>
                              </a:rPr>
                              <m:t>𝐾𝑆𝑉</m:t>
                            </m:r>
                          </m:sub>
                          <m:sup>
                            <m:r>
                              <a:rPr lang="de-DE" sz="1200" i="1">
                                <a:solidFill>
                                  <a:schemeClr val="tx1"/>
                                </a:solidFill>
                                <a:latin typeface="Cambria Math"/>
                                <a:ea typeface="+mn-ea"/>
                                <a:cs typeface="+mn-cs"/>
                              </a:rPr>
                              <m:t>𝑃𝑙𝑎𝑛</m:t>
                            </m:r>
                            <m:r>
                              <a:rPr lang="de-DE" sz="1200" i="1">
                                <a:solidFill>
                                  <a:schemeClr val="tx1"/>
                                </a:solidFill>
                                <a:latin typeface="Cambria Math"/>
                                <a:ea typeface="+mn-ea"/>
                                <a:cs typeface="+mn-cs"/>
                              </a:rPr>
                              <m:t>,</m:t>
                            </m:r>
                            <m:r>
                              <a:rPr lang="de-DE" sz="1200" i="1">
                                <a:solidFill>
                                  <a:schemeClr val="tx1"/>
                                </a:solidFill>
                                <a:latin typeface="Cambria Math"/>
                                <a:ea typeface="+mn-ea"/>
                                <a:cs typeface="+mn-cs"/>
                              </a:rPr>
                              <m:t>𝑡</m:t>
                            </m:r>
                          </m:sup>
                        </m:sSubSup>
                        <m:r>
                          <a:rPr lang="fr-FR" sz="1200" b="0" i="1">
                            <a:solidFill>
                              <a:schemeClr val="tx1"/>
                            </a:solidFill>
                            <a:latin typeface="Cambria Math"/>
                            <a:ea typeface="+mn-ea"/>
                            <a:cs typeface="+mn-cs"/>
                          </a:rPr>
                          <m:t> </m:t>
                        </m:r>
                        <m:r>
                          <a:rPr lang="de-DE" sz="1200" i="1">
                            <a:solidFill>
                              <a:schemeClr val="tx1"/>
                            </a:solidFill>
                            <a:latin typeface="Cambria Math"/>
                            <a:ea typeface="+mn-ea"/>
                            <a:cs typeface="+mn-cs"/>
                          </a:rPr>
                          <m:t>− </m:t>
                        </m:r>
                        <m:sSub>
                          <m:sSubPr>
                            <m:ctrlPr>
                              <a:rPr lang="fr-FR" sz="1200" i="1">
                                <a:solidFill>
                                  <a:schemeClr val="tx1"/>
                                </a:solidFill>
                                <a:latin typeface="Cambria Math" panose="02040503050406030204" pitchFamily="18" charset="0"/>
                                <a:ea typeface="+mn-ea"/>
                                <a:cs typeface="+mn-cs"/>
                              </a:rPr>
                            </m:ctrlPr>
                          </m:sSubPr>
                          <m:e>
                            <m:r>
                              <a:rPr lang="de-DE" sz="1200" i="1">
                                <a:solidFill>
                                  <a:schemeClr val="tx1"/>
                                </a:solidFill>
                                <a:latin typeface="Cambria Math"/>
                                <a:ea typeface="+mn-ea"/>
                                <a:cs typeface="+mn-cs"/>
                              </a:rPr>
                              <m:t>𝑅</m:t>
                            </m:r>
                          </m:e>
                          <m:sub>
                            <m:r>
                              <a:rPr lang="de-DE" sz="1200" i="1">
                                <a:solidFill>
                                  <a:schemeClr val="tx1"/>
                                </a:solidFill>
                                <a:latin typeface="Cambria Math"/>
                                <a:ea typeface="+mn-ea"/>
                                <a:cs typeface="+mn-cs"/>
                              </a:rPr>
                              <m:t>𝑛𝐾𝑆𝑉</m:t>
                            </m:r>
                            <m:r>
                              <a:rPr lang="fr-FR" sz="1200" b="0" i="1">
                                <a:solidFill>
                                  <a:schemeClr val="tx1"/>
                                </a:solidFill>
                                <a:latin typeface="Cambria Math"/>
                                <a:ea typeface="+mn-ea"/>
                                <a:cs typeface="+mn-cs"/>
                              </a:rPr>
                              <m:t>,</m:t>
                            </m:r>
                            <m:r>
                              <a:rPr lang="fr-FR" sz="1200" b="0" i="1">
                                <a:solidFill>
                                  <a:schemeClr val="tx1"/>
                                </a:solidFill>
                                <a:latin typeface="Cambria Math"/>
                                <a:ea typeface="+mn-ea"/>
                                <a:cs typeface="+mn-cs"/>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fr-FR" sz="1200" i="1"/>
            </a:p>
          </xdr:txBody>
        </xdr:sp>
      </mc:Choice>
      <mc:Fallback xmlns="">
        <xdr:sp macro="" textlink="">
          <xdr:nvSpPr>
            <xdr:cNvPr id="913" name="TextBox 185">
              <a:extLst>
                <a:ext uri="{FF2B5EF4-FFF2-40B4-BE49-F238E27FC236}">
                  <a16:creationId xmlns:a16="http://schemas.microsoft.com/office/drawing/2014/main" id="{00000000-0008-0000-1000-000091030000}"/>
                </a:ext>
              </a:extLst>
            </xdr:cNvPr>
            <xdr:cNvSpPr txBox="1"/>
          </xdr:nvSpPr>
          <xdr:spPr bwMode="auto">
            <a:xfrm>
              <a:off x="1972234" y="102666853"/>
              <a:ext cx="8055429" cy="2255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200" i="0">
                  <a:solidFill>
                    <a:schemeClr val="tx1"/>
                  </a:solidFill>
                  <a:latin typeface="Cambria Math"/>
                  <a:ea typeface="+mn-ea"/>
                  <a:cs typeface="+mn-cs"/>
                </a:rPr>
                <a:t>𝑍</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𝐾𝑆𝑉  =</a:t>
              </a:r>
              <a:r>
                <a:rPr lang="fr-FR" sz="1200" b="0" i="0">
                  <a:solidFill>
                    <a:schemeClr val="tx1"/>
                  </a:solidFill>
                  <a:latin typeface="Cambria Math"/>
                  <a:ea typeface="+mn-ea"/>
                  <a:cs typeface="+mn-cs"/>
                </a:rPr>
                <a:t>(</a:t>
              </a:r>
              <a:r>
                <a:rPr lang="de-DE" sz="1200" i="0">
                  <a:solidFill>
                    <a:schemeClr val="tx1"/>
                  </a:solidFill>
                  <a:latin typeface="Cambria Math"/>
                  <a:ea typeface="+mn-ea"/>
                  <a:cs typeface="+mn-cs"/>
                </a:rPr>
                <a:t>𝑝</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𝐾𝑆𝑉</a:t>
              </a:r>
              <a:r>
                <a:rPr lang="de-DE" sz="120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𝐵𝑎𝑠𝑖𝑠</a:t>
              </a:r>
              <a:r>
                <a:rPr lang="fr-FR" sz="1200" b="0" i="0">
                  <a:solidFill>
                    <a:schemeClr val="tx1"/>
                  </a:solidFill>
                  <a:latin typeface="Cambria Math"/>
                  <a:ea typeface="+mn-ea"/>
                  <a:cs typeface="+mn-cs"/>
                </a:rPr>
                <a:t>−</a:t>
              </a:r>
              <a:r>
                <a:rPr lang="de-DE" sz="1200" i="0">
                  <a:solidFill>
                    <a:schemeClr val="tx1"/>
                  </a:solidFill>
                  <a:latin typeface="Cambria Math"/>
                  <a:ea typeface="+mn-ea"/>
                  <a:cs typeface="+mn-cs"/>
                </a:rPr>
                <a:t>𝑝</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𝐶𝑂2</a:t>
              </a:r>
              <a:r>
                <a:rPr lang="de-DE" sz="1200" i="0">
                  <a:solidFill>
                    <a:schemeClr val="tx1"/>
                  </a:solidFill>
                  <a:latin typeface="Cambria Math" panose="02040503050406030204" pitchFamily="18" charset="0"/>
                  <a:ea typeface="+mn-ea"/>
                  <a:cs typeface="+mn-cs"/>
                </a:rPr>
                <a:t>^</a:t>
              </a:r>
              <a:r>
                <a:rPr lang="fr-FR" sz="120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𝑒𝑓𝑓</a:t>
              </a:r>
              <a:r>
                <a:rPr lang="fr-FR" sz="1200" b="0" i="0">
                  <a:solidFill>
                    <a:schemeClr val="tx1"/>
                  </a:solidFill>
                  <a:latin typeface="Cambria Math"/>
                  <a:ea typeface="+mn-ea"/>
                  <a:cs typeface="+mn-cs"/>
                </a:rPr>
                <a:t>,𝑡</a:t>
              </a:r>
              <a:r>
                <a:rPr lang="fr-FR" sz="1200" b="0" i="0">
                  <a:solidFill>
                    <a:schemeClr val="tx1"/>
                  </a:solidFill>
                  <a:latin typeface="Cambria Math" panose="02040503050406030204" pitchFamily="18" charset="0"/>
                  <a:ea typeface="+mn-ea"/>
                  <a:cs typeface="+mn-cs"/>
                </a:rPr>
                <a:t>)</a:t>
              </a:r>
              <a:r>
                <a:rPr lang="fr-FR" sz="1200" b="0" i="0">
                  <a:solidFill>
                    <a:schemeClr val="tx1"/>
                  </a:solidFill>
                  <a:latin typeface="Cambria Math"/>
                  <a:ea typeface="+mn-ea"/>
                  <a:cs typeface="+mn-cs"/>
                </a:rPr>
                <a:t>)</a:t>
              </a:r>
              <a:r>
                <a:rPr lang="fr-FR" sz="120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𝛥𝐸</a:t>
              </a:r>
              <a:r>
                <a:rPr lang="fr-FR" sz="1200" i="0">
                  <a:solidFill>
                    <a:schemeClr val="tx1"/>
                  </a:solidFill>
                  <a:latin typeface="Cambria Math" panose="02040503050406030204" pitchFamily="18" charset="0"/>
                  <a:ea typeface="+mn-ea"/>
                  <a:cs typeface="+mn-cs"/>
                </a:rPr>
                <a:t>〗^(</a:t>
              </a:r>
              <a:r>
                <a:rPr lang="fr-FR" sz="1200" b="0" i="0">
                  <a:solidFill>
                    <a:schemeClr val="tx1"/>
                  </a:solidFill>
                  <a:latin typeface="Cambria Math"/>
                  <a:ea typeface="+mn-ea"/>
                  <a:cs typeface="+mn-cs"/>
                </a:rPr>
                <a:t>𝑟</a:t>
              </a:r>
              <a:r>
                <a:rPr lang="de-DE" sz="1200" i="0">
                  <a:solidFill>
                    <a:schemeClr val="tx1"/>
                  </a:solidFill>
                  <a:latin typeface="Cambria Math"/>
                  <a:ea typeface="+mn-ea"/>
                  <a:cs typeface="+mn-cs"/>
                </a:rPr>
                <a:t>𝑒𝑎𝑙</a:t>
              </a:r>
              <a:r>
                <a:rPr lang="fr-FR" sz="1200" b="0" i="0">
                  <a:solidFill>
                    <a:schemeClr val="tx1"/>
                  </a:solidFill>
                  <a:latin typeface="Cambria Math"/>
                  <a:ea typeface="+mn-ea"/>
                  <a:cs typeface="+mn-cs"/>
                </a:rPr>
                <a:t>,𝑡</a:t>
              </a:r>
              <a:r>
                <a:rPr lang="fr-FR" sz="1200" b="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+𝛥𝑀</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𝐾𝑆𝑉</a:t>
              </a:r>
              <a:r>
                <a:rPr lang="de-DE" sz="1200" i="0">
                  <a:solidFill>
                    <a:schemeClr val="tx1"/>
                  </a:solidFill>
                  <a:latin typeface="Cambria Math" panose="02040503050406030204" pitchFamily="18" charset="0"/>
                  <a:ea typeface="+mn-ea"/>
                  <a:cs typeface="+mn-cs"/>
                </a:rPr>
                <a:t>^</a:t>
              </a:r>
              <a:r>
                <a:rPr lang="fr-FR" sz="120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𝑃𝑙𝑎𝑛,𝑡</a:t>
              </a:r>
              <a:r>
                <a:rPr lang="fr-FR" sz="1200" i="0">
                  <a:solidFill>
                    <a:schemeClr val="tx1"/>
                  </a:solidFill>
                  <a:latin typeface="Cambria Math" panose="02040503050406030204" pitchFamily="18" charset="0"/>
                  <a:ea typeface="+mn-ea"/>
                  <a:cs typeface="+mn-cs"/>
                </a:rPr>
                <a:t>) 〖</a:t>
              </a:r>
              <a:r>
                <a:rPr lang="de-DE" sz="1200" i="0">
                  <a:solidFill>
                    <a:schemeClr val="tx1"/>
                  </a:solidFill>
                  <a:latin typeface="Cambria Math"/>
                  <a:ea typeface="+mn-ea"/>
                  <a:cs typeface="+mn-cs"/>
                </a:rPr>
                <a:t>𝛥𝐸</a:t>
              </a:r>
              <a:r>
                <a:rPr lang="fr-FR" sz="1200" i="0">
                  <a:solidFill>
                    <a:schemeClr val="tx1"/>
                  </a:solidFill>
                  <a:latin typeface="Cambria Math" panose="02040503050406030204" pitchFamily="18" charset="0"/>
                  <a:ea typeface="+mn-ea"/>
                  <a:cs typeface="+mn-cs"/>
                </a:rPr>
                <a:t>〗^(</a:t>
              </a:r>
              <a:r>
                <a:rPr lang="fr-FR" sz="1200" b="0" i="0">
                  <a:solidFill>
                    <a:schemeClr val="tx1"/>
                  </a:solidFill>
                  <a:latin typeface="Cambria Math"/>
                  <a:ea typeface="+mn-ea"/>
                  <a:cs typeface="+mn-cs"/>
                </a:rPr>
                <a:t>𝑟</a:t>
              </a:r>
              <a:r>
                <a:rPr lang="de-DE" sz="1200" i="0">
                  <a:solidFill>
                    <a:schemeClr val="tx1"/>
                  </a:solidFill>
                  <a:latin typeface="Cambria Math"/>
                  <a:ea typeface="+mn-ea"/>
                  <a:cs typeface="+mn-cs"/>
                </a:rPr>
                <a:t>𝑒𝑎𝑙</a:t>
              </a:r>
              <a:r>
                <a:rPr lang="fr-FR" sz="1200" b="0" i="0">
                  <a:solidFill>
                    <a:schemeClr val="tx1"/>
                  </a:solidFill>
                  <a:latin typeface="Cambria Math"/>
                  <a:ea typeface="+mn-ea"/>
                  <a:cs typeface="+mn-cs"/>
                </a:rPr>
                <a:t>,𝑡</a:t>
              </a:r>
              <a:r>
                <a:rPr lang="fr-FR" sz="1200" b="0" i="0">
                  <a:solidFill>
                    <a:schemeClr val="tx1"/>
                  </a:solidFill>
                  <a:latin typeface="Cambria Math" panose="02040503050406030204" pitchFamily="18" charset="0"/>
                  <a:ea typeface="+mn-ea"/>
                  <a:cs typeface="+mn-cs"/>
                </a:rPr>
                <a:t>)</a:t>
              </a:r>
              <a:r>
                <a:rPr lang="fr-FR" sz="1200" b="0" i="0">
                  <a:solidFill>
                    <a:schemeClr val="tx1"/>
                  </a:solidFill>
                  <a:latin typeface="Cambria Math"/>
                  <a:ea typeface="+mn-ea"/>
                  <a:cs typeface="+mn-cs"/>
                </a:rPr>
                <a:t>+</a:t>
              </a:r>
              <a:r>
                <a:rPr lang="de-DE" sz="1200" i="0">
                  <a:solidFill>
                    <a:schemeClr val="tx1"/>
                  </a:solidFill>
                  <a:latin typeface="Cambria Math"/>
                  <a:ea typeface="+mn-ea"/>
                  <a:cs typeface="+mn-cs"/>
                </a:rPr>
                <a:t>∆</a:t>
              </a:r>
              <a:r>
                <a:rPr lang="fr-FR" sz="1200" b="0" i="0">
                  <a:solidFill>
                    <a:schemeClr val="tx1"/>
                  </a:solidFill>
                  <a:latin typeface="Cambria Math"/>
                  <a:ea typeface="+mn-ea"/>
                  <a:cs typeface="+mn-cs"/>
                </a:rPr>
                <a:t>𝐾</a:t>
              </a:r>
              <a:r>
                <a:rPr lang="fr-FR" sz="1200" b="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𝐾𝑆𝑉</a:t>
              </a:r>
              <a:r>
                <a:rPr lang="de-DE" sz="1200" i="0">
                  <a:solidFill>
                    <a:schemeClr val="tx1"/>
                  </a:solidFill>
                  <a:latin typeface="Cambria Math" panose="02040503050406030204" pitchFamily="18" charset="0"/>
                  <a:ea typeface="+mn-ea"/>
                  <a:cs typeface="+mn-cs"/>
                </a:rPr>
                <a:t>^</a:t>
              </a:r>
              <a:r>
                <a:rPr lang="fr-FR" sz="1200" i="0">
                  <a:solidFill>
                    <a:schemeClr val="tx1"/>
                  </a:solidFill>
                  <a:latin typeface="Cambria Math" panose="02040503050406030204" pitchFamily="18" charset="0"/>
                  <a:ea typeface="+mn-ea"/>
                  <a:cs typeface="+mn-cs"/>
                </a:rPr>
                <a:t>(</a:t>
              </a:r>
              <a:r>
                <a:rPr lang="de-DE" sz="1200" i="0">
                  <a:solidFill>
                    <a:schemeClr val="tx1"/>
                  </a:solidFill>
                  <a:latin typeface="Cambria Math"/>
                  <a:ea typeface="+mn-ea"/>
                  <a:cs typeface="+mn-cs"/>
                </a:rPr>
                <a:t>𝑃𝑙𝑎𝑛,𝑡</a:t>
              </a:r>
              <a:r>
                <a:rPr lang="fr-FR" sz="1200" i="0">
                  <a:solidFill>
                    <a:schemeClr val="tx1"/>
                  </a:solidFill>
                  <a:latin typeface="Cambria Math" panose="02040503050406030204" pitchFamily="18" charset="0"/>
                  <a:ea typeface="+mn-ea"/>
                  <a:cs typeface="+mn-cs"/>
                </a:rPr>
                <a:t>)</a:t>
              </a:r>
              <a:r>
                <a:rPr lang="fr-FR" sz="1200" b="0" i="0">
                  <a:solidFill>
                    <a:schemeClr val="tx1"/>
                  </a:solidFill>
                  <a:latin typeface="Cambria Math"/>
                  <a:ea typeface="+mn-ea"/>
                  <a:cs typeface="+mn-cs"/>
                </a:rPr>
                <a:t>  </a:t>
              </a:r>
              <a:r>
                <a:rPr lang="de-DE" sz="1200" i="0">
                  <a:solidFill>
                    <a:schemeClr val="tx1"/>
                  </a:solidFill>
                  <a:latin typeface="Cambria Math"/>
                  <a:ea typeface="+mn-ea"/>
                  <a:cs typeface="+mn-cs"/>
                </a:rPr>
                <a:t>− 𝑅</a:t>
              </a:r>
              <a:r>
                <a:rPr lang="fr-FR" sz="1200" i="0">
                  <a:solidFill>
                    <a:schemeClr val="tx1"/>
                  </a:solidFill>
                  <a:latin typeface="Cambria Math" panose="02040503050406030204" pitchFamily="18" charset="0"/>
                  <a:ea typeface="+mn-ea"/>
                  <a:cs typeface="+mn-cs"/>
                </a:rPr>
                <a:t>_(</a:t>
              </a:r>
              <a:r>
                <a:rPr lang="de-DE" sz="1200" i="0">
                  <a:solidFill>
                    <a:schemeClr val="tx1"/>
                  </a:solidFill>
                  <a:latin typeface="Cambria Math"/>
                  <a:ea typeface="+mn-ea"/>
                  <a:cs typeface="+mn-cs"/>
                </a:rPr>
                <a:t>𝑛𝐾𝑆𝑉</a:t>
              </a:r>
              <a:r>
                <a:rPr lang="fr-FR" sz="1200" b="0" i="0">
                  <a:solidFill>
                    <a:schemeClr val="tx1"/>
                  </a:solidFill>
                  <a:latin typeface="Cambria Math"/>
                  <a:ea typeface="+mn-ea"/>
                  <a:cs typeface="+mn-cs"/>
                </a:rPr>
                <a:t>,𝑡</a:t>
              </a:r>
              <a:r>
                <a:rPr lang="fr-FR" sz="1200" b="0" i="0">
                  <a:solidFill>
                    <a:schemeClr val="tx1"/>
                  </a:solidFill>
                  <a:latin typeface="Cambria Math" panose="02040503050406030204" pitchFamily="18" charset="0"/>
                  <a:ea typeface="+mn-ea"/>
                  <a:cs typeface="+mn-cs"/>
                </a:rPr>
                <a:t>)</a:t>
              </a:r>
              <a:endParaRPr lang="fr-FR" sz="1200" i="1"/>
            </a:p>
          </xdr:txBody>
        </xdr:sp>
      </mc:Fallback>
    </mc:AlternateContent>
    <xdr:clientData/>
  </xdr:oneCellAnchor>
  <xdr:oneCellAnchor>
    <xdr:from>
      <xdr:col>1</xdr:col>
      <xdr:colOff>179161</xdr:colOff>
      <xdr:row>260</xdr:row>
      <xdr:rowOff>276680</xdr:rowOff>
    </xdr:from>
    <xdr:ext cx="3573690" cy="659945"/>
    <mc:AlternateContent xmlns:mc="http://schemas.openxmlformats.org/markup-compatibility/2006" xmlns:a14="http://schemas.microsoft.com/office/drawing/2010/main">
      <mc:Choice Requires="a14">
        <xdr:sp macro="" textlink="">
          <xdr:nvSpPr>
            <xdr:cNvPr id="558" name="TextBox 202">
              <a:extLst>
                <a:ext uri="{FF2B5EF4-FFF2-40B4-BE49-F238E27FC236}">
                  <a16:creationId xmlns:a16="http://schemas.microsoft.com/office/drawing/2014/main" id="{00000000-0008-0000-1000-00002E020000}"/>
                </a:ext>
              </a:extLst>
            </xdr:cNvPr>
            <xdr:cNvSpPr txBox="1"/>
          </xdr:nvSpPr>
          <xdr:spPr bwMode="auto">
            <a:xfrm>
              <a:off x="1579336" y="62503505"/>
              <a:ext cx="3573690" cy="6599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ctr">
              <a:noAutofit/>
            </a:bodyPr>
            <a:lstStyle/>
            <a:p>
              <a:pPr algn="ctr">
                <a:defRPr/>
              </a:pPr>
              <mc:AlternateContent>
                <mc:Choice Requires="a14">
                  <a14:m>
                    <m:oMath xmlns:m="http://schemas.openxmlformats.org/officeDocument/2006/math">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𝑅𝑒𝑓</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𝑑𝑦𝑛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m:rPr>
                              <m:sty m:val="p"/>
                            </m:rPr>
                            <a:rPr lang="fr-FR" sz="1100" b="0" i="0">
                              <a:solidFill>
                                <a:schemeClr val="tx1"/>
                              </a:solidFill>
                              <a:latin typeface="Cambria Math"/>
                              <a:ea typeface="+mn-ea"/>
                              <a:cs typeface="+mn-cs"/>
                            </a:rPr>
                            <m:t>max</m:t>
                          </m:r>
                          <m:r>
                            <a:rPr lang="fr-FR" sz="1100" b="0" i="1">
                              <a:solidFill>
                                <a:schemeClr val="tx1"/>
                              </a:solidFill>
                              <a:latin typeface="Cambria Math"/>
                              <a:ea typeface="+mn-ea"/>
                              <a:cs typeface="+mn-cs"/>
                            </a:rPr>
                            <m:t>⁡(</m:t>
                          </m:r>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𝑅𝑒𝑓</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𝑛𝑒𝑡𝑡𝑜</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d>
                        <m:dPr>
                          <m:ctrlPr>
                            <a:rPr lang="fr-FR" sz="1100" i="1">
                              <a:solidFill>
                                <a:schemeClr val="tx1"/>
                              </a:solidFill>
                              <a:latin typeface="Cambria Math" panose="02040503050406030204" pitchFamily="18" charset="0"/>
                              <a:ea typeface="+mn-ea"/>
                              <a:cs typeface="+mn-cs"/>
                            </a:rPr>
                          </m:ctrlPr>
                        </m:dPr>
                        <m:e>
                          <m:r>
                            <a:rPr lang="de-DE" sz="1100" i="1">
                              <a:solidFill>
                                <a:schemeClr val="tx1"/>
                              </a:solidFill>
                              <a:latin typeface="Cambria Math"/>
                              <a:ea typeface="+mn-ea"/>
                              <a:cs typeface="+mn-cs"/>
                            </a:rPr>
                            <m:t>1−</m:t>
                          </m:r>
                          <m:f>
                            <m:fPr>
                              <m:ctrlPr>
                                <a:rPr lang="fr-FR" sz="1100" i="1">
                                  <a:solidFill>
                                    <a:schemeClr val="tx1"/>
                                  </a:solidFill>
                                  <a:latin typeface="Cambria Math" panose="02040503050406030204" pitchFamily="18" charset="0"/>
                                  <a:ea typeface="+mn-ea"/>
                                  <a:cs typeface="+mn-cs"/>
                                </a:rPr>
                              </m:ctrlPr>
                            </m:fPr>
                            <m:num>
                              <m:nary>
                                <m:naryPr>
                                  <m:chr m:val="∑"/>
                                  <m:limLoc m:val="undOvr"/>
                                  <m:supHide m:val="on"/>
                                  <m:ctrlPr>
                                    <a:rPr lang="fr-FR" sz="1100" i="1">
                                      <a:solidFill>
                                        <a:schemeClr val="tx1"/>
                                      </a:solidFill>
                                      <a:latin typeface="Cambria Math" panose="02040503050406030204" pitchFamily="18" charset="0"/>
                                      <a:ea typeface="+mn-ea"/>
                                      <a:cs typeface="+mn-cs"/>
                                    </a:rPr>
                                  </m:ctrlPr>
                                </m:naryPr>
                                <m:sub>
                                  <m:r>
                                    <a:rPr lang="de-DE" sz="1100" i="1">
                                      <a:solidFill>
                                        <a:schemeClr val="tx1"/>
                                      </a:solidFill>
                                      <a:latin typeface="Cambria Math"/>
                                      <a:ea typeface="+mn-ea"/>
                                      <a:cs typeface="+mn-cs"/>
                                    </a:rPr>
                                    <m:t>𝑖</m:t>
                                  </m:r>
                                </m:sub>
                                <m:sup/>
                                <m:e>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𝑃𝑙𝑎𝑛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𝑛𝑑𝑦𝑛</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𝑛𝑒𝑡𝑡𝑜</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  </m:t>
                                  </m:r>
                                </m:e>
                              </m:nary>
                            </m:num>
                            <m:den>
                              <m:nary>
                                <m:naryPr>
                                  <m:chr m:val="∑"/>
                                  <m:limLoc m:val="undOvr"/>
                                  <m:supHide m:val="on"/>
                                  <m:ctrlPr>
                                    <a:rPr lang="fr-FR" sz="1100" i="1">
                                      <a:solidFill>
                                        <a:schemeClr val="tx1"/>
                                      </a:solidFill>
                                      <a:latin typeface="Cambria Math" panose="02040503050406030204" pitchFamily="18" charset="0"/>
                                      <a:ea typeface="+mn-ea"/>
                                      <a:cs typeface="+mn-cs"/>
                                    </a:rPr>
                                  </m:ctrlPr>
                                </m:naryPr>
                                <m:sub>
                                  <m:r>
                                    <a:rPr lang="de-DE" sz="1100" i="1">
                                      <a:solidFill>
                                        <a:schemeClr val="tx1"/>
                                      </a:solidFill>
                                      <a:latin typeface="Cambria Math"/>
                                      <a:ea typeface="+mn-ea"/>
                                      <a:cs typeface="+mn-cs"/>
                                    </a:rPr>
                                    <m:t>𝑖</m:t>
                                  </m:r>
                                </m:sub>
                                <m:sup/>
                                <m:e>
                                  <m:r>
                                    <a:rPr lang="de-DE" sz="1100" i="1">
                                      <a:solidFill>
                                        <a:schemeClr val="tx1"/>
                                      </a:solidFill>
                                      <a:latin typeface="Cambria Math"/>
                                      <a:ea typeface="+mn-ea"/>
                                      <a:cs typeface="+mn-cs"/>
                                    </a:rPr>
                                    <m:t> </m:t>
                                  </m:r>
                                  <m:sSubSup>
                                    <m:sSubSupPr>
                                      <m:ctrlPr>
                                        <a:rPr lang="fr-FR" sz="1100" i="1">
                                          <a:solidFill>
                                            <a:schemeClr val="tx1"/>
                                          </a:solidFill>
                                          <a:latin typeface="Cambria Math" panose="02040503050406030204" pitchFamily="18" charset="0"/>
                                          <a:ea typeface="+mn-ea"/>
                                          <a:cs typeface="+mn-cs"/>
                                        </a:rPr>
                                      </m:ctrlPr>
                                    </m:sSubSupPr>
                                    <m:e>
                                      <m:r>
                                        <a:rPr lang="de-DE" sz="1100" i="1">
                                          <a:solidFill>
                                            <a:schemeClr val="tx1"/>
                                          </a:solidFill>
                                          <a:latin typeface="Cambria Math"/>
                                          <a:ea typeface="+mn-ea"/>
                                          <a:cs typeface="+mn-cs"/>
                                        </a:rPr>
                                        <m:t>𝐷</m:t>
                                      </m:r>
                                    </m:e>
                                    <m:sub>
                                      <m:r>
                                        <a:rPr lang="de-DE" sz="1100" i="1">
                                          <a:solidFill>
                                            <a:schemeClr val="tx1"/>
                                          </a:solidFill>
                                          <a:latin typeface="Cambria Math"/>
                                          <a:ea typeface="+mn-ea"/>
                                          <a:cs typeface="+mn-cs"/>
                                        </a:rPr>
                                        <m:t>𝑖</m:t>
                                      </m:r>
                                    </m:sub>
                                    <m:sup>
                                      <m:r>
                                        <a:rPr lang="de-DE" sz="1100" i="1">
                                          <a:solidFill>
                                            <a:schemeClr val="tx1"/>
                                          </a:solidFill>
                                          <a:latin typeface="Cambria Math"/>
                                          <a:ea typeface="+mn-ea"/>
                                          <a:cs typeface="+mn-cs"/>
                                        </a:rPr>
                                        <m:t>𝑅𝑒𝑓</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𝑛𝑒𝑡𝑡𝑜</m:t>
                                      </m:r>
                                      <m:r>
                                        <a:rPr lang="de-DE" sz="1100" i="1">
                                          <a:solidFill>
                                            <a:schemeClr val="tx1"/>
                                          </a:solidFill>
                                          <a:latin typeface="Cambria Math"/>
                                          <a:ea typeface="+mn-ea"/>
                                          <a:cs typeface="+mn-cs"/>
                                        </a:rPr>
                                        <m:t>,</m:t>
                                      </m:r>
                                      <m:r>
                                        <a:rPr lang="de-DE" sz="1100" i="1">
                                          <a:solidFill>
                                            <a:schemeClr val="tx1"/>
                                          </a:solidFill>
                                          <a:latin typeface="Cambria Math"/>
                                          <a:ea typeface="+mn-ea"/>
                                          <a:cs typeface="+mn-cs"/>
                                        </a:rPr>
                                        <m:t>𝑡</m:t>
                                      </m:r>
                                    </m:sup>
                                  </m:sSubSup>
                                  <m:r>
                                    <a:rPr lang="de-DE" sz="1100" i="1">
                                      <a:solidFill>
                                        <a:schemeClr val="tx1"/>
                                      </a:solidFill>
                                      <a:latin typeface="Cambria Math"/>
                                      <a:ea typeface="+mn-ea"/>
                                      <a:cs typeface="+mn-cs"/>
                                    </a:rPr>
                                    <m:t> </m:t>
                                  </m:r>
                                </m:e>
                              </m:nary>
                            </m:den>
                          </m:f>
                        </m:e>
                      </m:d>
                    </m:oMath>
                  </a14:m>
                </mc:Choice>
                <mc:Fallback xmlns:m="http://schemas.openxmlformats.org/officeDocument/2006/math" xmlns:w="http://schemas.openxmlformats.org/wordprocessingml/2006/main" xmlns:r="http://schemas.openxmlformats.org/officeDocument/2006/relationships" xmlns=""/>
              </mc:AlternateContent>
              <a:r>
                <a:rPr lang="fr-FR" sz="1100"/>
                <a:t>,0)</a:t>
              </a:r>
              <a:endParaRPr/>
            </a:p>
          </xdr:txBody>
        </xdr:sp>
      </mc:Choice>
      <mc:Fallback xmlns="">
        <xdr:sp macro="" textlink="">
          <xdr:nvSpPr>
            <xdr:cNvPr id="558" name="TextBox 202">
              <a:extLst>
                <a:ext uri="{FF2B5EF4-FFF2-40B4-BE49-F238E27FC236}">
                  <a16:creationId xmlns:a16="http://schemas.microsoft.com/office/drawing/2014/main" id="{00000000-0008-0000-1000-00002E020000}"/>
                </a:ext>
              </a:extLst>
            </xdr:cNvPr>
            <xdr:cNvSpPr txBox="1"/>
          </xdr:nvSpPr>
          <xdr:spPr bwMode="auto">
            <a:xfrm>
              <a:off x="1579336" y="62503505"/>
              <a:ext cx="3573690" cy="6599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ctr">
              <a:noAutofit/>
            </a:bodyPr>
            <a:lstStyle/>
            <a:p>
              <a:pPr algn="ctr">
                <a:defRPr/>
              </a:pPr>
              <a:r>
                <a:rPr lang="de-DE" sz="1100" i="0">
                  <a:solidFill>
                    <a:schemeClr val="tx1"/>
                  </a:solidFill>
                  <a:latin typeface="Cambria Math"/>
                  <a:ea typeface="+mn-ea"/>
                  <a:cs typeface="+mn-cs"/>
                </a:rPr>
                <a:t>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𝑅𝑒𝑓,𝑑𝑦𝑛,𝑡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max⁡(</a:t>
              </a:r>
              <a:r>
                <a:rPr lang="de-DE" sz="1100" i="0">
                  <a:solidFill>
                    <a:schemeClr val="tx1"/>
                  </a:solidFill>
                  <a:latin typeface="Cambria Math"/>
                  <a:ea typeface="+mn-ea"/>
                  <a:cs typeface="+mn-cs"/>
                </a:rPr>
                <a:t>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𝑅𝑒𝑓,𝑛𝑒𝑡𝑡𝑜,𝑡</a:t>
              </a:r>
              <a:r>
                <a:rPr lang="fr-FR" sz="110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1−</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𝑃𝑙𝑎𝑛,𝑛𝑑𝑦𝑛,𝑛𝑒𝑡𝑡𝑜,𝑡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𝐷</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𝑖</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𝑅𝑒𝑓,𝑛𝑒𝑡𝑡𝑜,𝑡</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panose="02040503050406030204" pitchFamily="18" charset="0"/>
                  <a:ea typeface="+mn-ea"/>
                  <a:cs typeface="+mn-cs"/>
                </a:rPr>
                <a:t>)</a:t>
              </a:r>
              <a:r>
                <a:rPr lang="fr-FR" sz="1100"/>
                <a:t>,0)</a:t>
              </a:r>
              <a:endParaRPr/>
            </a:p>
          </xdr:txBody>
        </xdr:sp>
      </mc:Fallback>
    </mc:AlternateContent>
    <xdr:clientData/>
  </xdr:oneCellAnchor>
  <xdr:oneCellAnchor>
    <xdr:from>
      <xdr:col>2</xdr:col>
      <xdr:colOff>1665348</xdr:colOff>
      <xdr:row>55</xdr:row>
      <xdr:rowOff>54535</xdr:rowOff>
    </xdr:from>
    <xdr:ext cx="403124" cy="198067"/>
    <mc:AlternateContent xmlns:mc="http://schemas.openxmlformats.org/markup-compatibility/2006" xmlns:a14="http://schemas.microsoft.com/office/drawing/2010/main">
      <mc:Choice Requires="a14">
        <xdr:sp macro="" textlink="">
          <xdr:nvSpPr>
            <xdr:cNvPr id="916" name="TextBox 1">
              <a:extLst>
                <a:ext uri="{FF2B5EF4-FFF2-40B4-BE49-F238E27FC236}">
                  <a16:creationId xmlns:a16="http://schemas.microsoft.com/office/drawing/2014/main" id="{00000000-0008-0000-1000-000094030000}"/>
                </a:ext>
              </a:extLst>
            </xdr:cNvPr>
            <xdr:cNvSpPr txBox="1"/>
          </xdr:nvSpPr>
          <xdr:spPr bwMode="auto">
            <a:xfrm>
              <a:off x="6561198" y="146468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6" name="TextBox 1">
              <a:extLst>
                <a:ext uri="{FF2B5EF4-FFF2-40B4-BE49-F238E27FC236}">
                  <a16:creationId xmlns:a16="http://schemas.microsoft.com/office/drawing/2014/main" id="{00000000-0008-0000-1000-000094030000}"/>
                </a:ext>
              </a:extLst>
            </xdr:cNvPr>
            <xdr:cNvSpPr txBox="1"/>
          </xdr:nvSpPr>
          <xdr:spPr bwMode="auto">
            <a:xfrm>
              <a:off x="6561198" y="146468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1665348</xdr:colOff>
      <xdr:row>57</xdr:row>
      <xdr:rowOff>54535</xdr:rowOff>
    </xdr:from>
    <xdr:ext cx="403124" cy="198067"/>
    <mc:AlternateContent xmlns:mc="http://schemas.openxmlformats.org/markup-compatibility/2006" xmlns:a14="http://schemas.microsoft.com/office/drawing/2010/main">
      <mc:Choice Requires="a14">
        <xdr:sp macro="" textlink="">
          <xdr:nvSpPr>
            <xdr:cNvPr id="917" name="TextBox 5">
              <a:extLst>
                <a:ext uri="{FF2B5EF4-FFF2-40B4-BE49-F238E27FC236}">
                  <a16:creationId xmlns:a16="http://schemas.microsoft.com/office/drawing/2014/main" id="{00000000-0008-0000-1000-000095030000}"/>
                </a:ext>
              </a:extLst>
            </xdr:cNvPr>
            <xdr:cNvSpPr txBox="1"/>
          </xdr:nvSpPr>
          <xdr:spPr bwMode="auto">
            <a:xfrm>
              <a:off x="6561198" y="149897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7" name="TextBox 5">
              <a:extLst>
                <a:ext uri="{FF2B5EF4-FFF2-40B4-BE49-F238E27FC236}">
                  <a16:creationId xmlns:a16="http://schemas.microsoft.com/office/drawing/2014/main" id="{00000000-0008-0000-1000-000095030000}"/>
                </a:ext>
              </a:extLst>
            </xdr:cNvPr>
            <xdr:cNvSpPr txBox="1"/>
          </xdr:nvSpPr>
          <xdr:spPr bwMode="auto">
            <a:xfrm>
              <a:off x="6561198" y="149897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1665348</xdr:colOff>
      <xdr:row>58</xdr:row>
      <xdr:rowOff>54535</xdr:rowOff>
    </xdr:from>
    <xdr:ext cx="403124" cy="198067"/>
    <mc:AlternateContent xmlns:mc="http://schemas.openxmlformats.org/markup-compatibility/2006" xmlns:a14="http://schemas.microsoft.com/office/drawing/2010/main">
      <mc:Choice Requires="a14">
        <xdr:sp macro="" textlink="">
          <xdr:nvSpPr>
            <xdr:cNvPr id="918" name="TextBox 6">
              <a:extLst>
                <a:ext uri="{FF2B5EF4-FFF2-40B4-BE49-F238E27FC236}">
                  <a16:creationId xmlns:a16="http://schemas.microsoft.com/office/drawing/2014/main" id="{00000000-0008-0000-1000-000096030000}"/>
                </a:ext>
              </a:extLst>
            </xdr:cNvPr>
            <xdr:cNvSpPr txBox="1"/>
          </xdr:nvSpPr>
          <xdr:spPr bwMode="auto">
            <a:xfrm>
              <a:off x="6561198" y="153326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8" name="TextBox 6">
              <a:extLst>
                <a:ext uri="{FF2B5EF4-FFF2-40B4-BE49-F238E27FC236}">
                  <a16:creationId xmlns:a16="http://schemas.microsoft.com/office/drawing/2014/main" id="{00000000-0008-0000-1000-000096030000}"/>
                </a:ext>
              </a:extLst>
            </xdr:cNvPr>
            <xdr:cNvSpPr txBox="1"/>
          </xdr:nvSpPr>
          <xdr:spPr bwMode="auto">
            <a:xfrm>
              <a:off x="6561198" y="153326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1665348</xdr:colOff>
      <xdr:row>59</xdr:row>
      <xdr:rowOff>54535</xdr:rowOff>
    </xdr:from>
    <xdr:ext cx="403124" cy="198067"/>
    <mc:AlternateContent xmlns:mc="http://schemas.openxmlformats.org/markup-compatibility/2006" xmlns:a14="http://schemas.microsoft.com/office/drawing/2010/main">
      <mc:Choice Requires="a14">
        <xdr:sp macro="" textlink="">
          <xdr:nvSpPr>
            <xdr:cNvPr id="919" name="TextBox 8">
              <a:extLst>
                <a:ext uri="{FF2B5EF4-FFF2-40B4-BE49-F238E27FC236}">
                  <a16:creationId xmlns:a16="http://schemas.microsoft.com/office/drawing/2014/main" id="{00000000-0008-0000-1000-000097030000}"/>
                </a:ext>
              </a:extLst>
            </xdr:cNvPr>
            <xdr:cNvSpPr txBox="1"/>
          </xdr:nvSpPr>
          <xdr:spPr bwMode="auto">
            <a:xfrm>
              <a:off x="6561198" y="156755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19" name="TextBox 8">
              <a:extLst>
                <a:ext uri="{FF2B5EF4-FFF2-40B4-BE49-F238E27FC236}">
                  <a16:creationId xmlns:a16="http://schemas.microsoft.com/office/drawing/2014/main" id="{00000000-0008-0000-1000-000097030000}"/>
                </a:ext>
              </a:extLst>
            </xdr:cNvPr>
            <xdr:cNvSpPr txBox="1"/>
          </xdr:nvSpPr>
          <xdr:spPr bwMode="auto">
            <a:xfrm>
              <a:off x="6561198" y="15675535"/>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1665348</xdr:colOff>
      <xdr:row>60</xdr:row>
      <xdr:rowOff>54535</xdr:rowOff>
    </xdr:from>
    <xdr:ext cx="403124" cy="198067"/>
    <mc:AlternateContent xmlns:mc="http://schemas.openxmlformats.org/markup-compatibility/2006" xmlns:a14="http://schemas.microsoft.com/office/drawing/2010/main">
      <mc:Choice Requires="a14">
        <xdr:sp macro="" textlink="">
          <xdr:nvSpPr>
            <xdr:cNvPr id="920" name="TextBox 12">
              <a:extLst>
                <a:ext uri="{FF2B5EF4-FFF2-40B4-BE49-F238E27FC236}">
                  <a16:creationId xmlns:a16="http://schemas.microsoft.com/office/drawing/2014/main" id="{00000000-0008-0000-1000-000098030000}"/>
                </a:ext>
              </a:extLst>
            </xdr:cNvPr>
            <xdr:cNvSpPr txBox="1"/>
          </xdr:nvSpPr>
          <xdr:spPr bwMode="auto">
            <a:xfrm>
              <a:off x="6561198" y="16018434"/>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20" name="TextBox 12">
              <a:extLst>
                <a:ext uri="{FF2B5EF4-FFF2-40B4-BE49-F238E27FC236}">
                  <a16:creationId xmlns:a16="http://schemas.microsoft.com/office/drawing/2014/main" id="{00000000-0008-0000-1000-000098030000}"/>
                </a:ext>
              </a:extLst>
            </xdr:cNvPr>
            <xdr:cNvSpPr txBox="1"/>
          </xdr:nvSpPr>
          <xdr:spPr bwMode="auto">
            <a:xfrm>
              <a:off x="6561198" y="16018434"/>
              <a:ext cx="403124"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1676087</xdr:colOff>
      <xdr:row>65</xdr:row>
      <xdr:rowOff>6910</xdr:rowOff>
    </xdr:from>
    <xdr:ext cx="372537" cy="200310"/>
    <mc:AlternateContent xmlns:mc="http://schemas.openxmlformats.org/markup-compatibility/2006" xmlns:a14="http://schemas.microsoft.com/office/drawing/2010/main">
      <mc:Choice Requires="a14">
        <xdr:sp macro="" textlink="">
          <xdr:nvSpPr>
            <xdr:cNvPr id="922" name="TextBox 13">
              <a:extLst>
                <a:ext uri="{FF2B5EF4-FFF2-40B4-BE49-F238E27FC236}">
                  <a16:creationId xmlns:a16="http://schemas.microsoft.com/office/drawing/2014/main" id="{00000000-0008-0000-1000-00009A030000}"/>
                </a:ext>
              </a:extLst>
            </xdr:cNvPr>
            <xdr:cNvSpPr txBox="1"/>
          </xdr:nvSpPr>
          <xdr:spPr bwMode="auto">
            <a:xfrm>
              <a:off x="6571937" y="17142385"/>
              <a:ext cx="372538" cy="20031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m:rPr>
                                <m:sty m:val="p"/>
                              </m:rPr>
                              <a:rPr lang="de-DE" sz="1100" b="0" i="0">
                                <a:latin typeface="Cambria Math"/>
                              </a:rPr>
                              <m:t>p</m:t>
                            </m:r>
                          </m:e>
                          <m:sub>
                            <m:r>
                              <a:rPr lang="de-DE" sz="1100" b="0" i="1">
                                <a:latin typeface="Cambria Math"/>
                              </a:rPr>
                              <m:t>𝐸𝑈𝐴</m:t>
                            </m:r>
                          </m:sub>
                          <m:sup>
                            <m:r>
                              <m:rPr>
                                <m:sty m:val="p"/>
                              </m:rPr>
                              <a:rPr lang="fr-FR" sz="1100" b="0" i="0">
                                <a:latin typeface="Cambria Math"/>
                              </a:rPr>
                              <m:t>r</m:t>
                            </m:r>
                            <m:r>
                              <m:rPr>
                                <m:sty m:val="p"/>
                              </m:rPr>
                              <a:rPr lang="de-DE" sz="1100" b="0" i="0">
                                <a:latin typeface="Cambria Math"/>
                              </a:rPr>
                              <m:t>eal</m:t>
                            </m:r>
                            <m:r>
                              <a:rPr lang="fr-FR" sz="1100" b="0" i="0">
                                <a:latin typeface="Cambria Math"/>
                              </a:rPr>
                              <m:t>,</m:t>
                            </m:r>
                            <m:r>
                              <m:rPr>
                                <m:sty m:val="p"/>
                              </m:rPr>
                              <a:rPr lang="fr-FR" sz="1100" b="0" i="0">
                                <a:latin typeface="Cambria Math"/>
                              </a:rPr>
                              <m:t>t</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922" name="TextBox 13">
              <a:extLst>
                <a:ext uri="{FF2B5EF4-FFF2-40B4-BE49-F238E27FC236}">
                  <a16:creationId xmlns:a16="http://schemas.microsoft.com/office/drawing/2014/main" id="{00000000-0008-0000-1000-00009A030000}"/>
                </a:ext>
              </a:extLst>
            </xdr:cNvPr>
            <xdr:cNvSpPr txBox="1"/>
          </xdr:nvSpPr>
          <xdr:spPr bwMode="auto">
            <a:xfrm>
              <a:off x="6571937" y="17142385"/>
              <a:ext cx="372538" cy="20031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p</a:t>
              </a:r>
              <a:r>
                <a:rPr lang="de-DE" sz="1100" b="0" i="0">
                  <a:latin typeface="Cambria Math" panose="02040503050406030204" pitchFamily="18" charset="0"/>
                </a:rPr>
                <a:t>_</a:t>
              </a:r>
              <a:r>
                <a:rPr lang="de-DE" sz="1100" b="0" i="0">
                  <a:latin typeface="Cambria Math"/>
                </a:rPr>
                <a:t>𝐸𝑈𝐴</a:t>
              </a:r>
              <a:r>
                <a:rPr lang="de-DE" sz="1100" b="0" i="0">
                  <a:latin typeface="Cambria Math" panose="02040503050406030204" pitchFamily="18" charset="0"/>
                </a:rPr>
                <a:t>^(</a:t>
              </a:r>
              <a:r>
                <a:rPr lang="fr-FR" sz="1100" b="0" i="0">
                  <a:latin typeface="Cambria Math"/>
                </a:rPr>
                <a:t>r</a:t>
              </a:r>
              <a:r>
                <a:rPr lang="de-DE" sz="1100" b="0" i="0">
                  <a:latin typeface="Cambria Math"/>
                </a:rPr>
                <a:t>eal</a:t>
              </a:r>
              <a:r>
                <a:rPr lang="fr-FR" sz="1100" b="0" i="0">
                  <a:latin typeface="Cambria Math"/>
                </a:rPr>
                <a:t>,t</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1682884</xdr:colOff>
      <xdr:row>100</xdr:row>
      <xdr:rowOff>74385</xdr:rowOff>
    </xdr:from>
    <xdr:ext cx="312072" cy="208967"/>
    <mc:AlternateContent xmlns:mc="http://schemas.openxmlformats.org/markup-compatibility/2006" xmlns:a14="http://schemas.microsoft.com/office/drawing/2010/main">
      <mc:Choice Requires="a14">
        <xdr:sp macro="" textlink="">
          <xdr:nvSpPr>
            <xdr:cNvPr id="928" name="TextBox 19">
              <a:extLst>
                <a:ext uri="{FF2B5EF4-FFF2-40B4-BE49-F238E27FC236}">
                  <a16:creationId xmlns:a16="http://schemas.microsoft.com/office/drawing/2014/main" id="{00000000-0008-0000-1000-0000A0030000}"/>
                </a:ext>
              </a:extLst>
            </xdr:cNvPr>
            <xdr:cNvSpPr txBox="1"/>
          </xdr:nvSpPr>
          <xdr:spPr bwMode="auto">
            <a:xfrm>
              <a:off x="6578734" y="2521086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28" name="TextBox 19">
              <a:extLst>
                <a:ext uri="{FF2B5EF4-FFF2-40B4-BE49-F238E27FC236}">
                  <a16:creationId xmlns:a16="http://schemas.microsoft.com/office/drawing/2014/main" id="{00000000-0008-0000-1000-0000A0030000}"/>
                </a:ext>
              </a:extLst>
            </xdr:cNvPr>
            <xdr:cNvSpPr txBox="1"/>
          </xdr:nvSpPr>
          <xdr:spPr bwMode="auto">
            <a:xfrm>
              <a:off x="6578734" y="2521086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1682884</xdr:colOff>
      <xdr:row>101</xdr:row>
      <xdr:rowOff>83910</xdr:rowOff>
    </xdr:from>
    <xdr:ext cx="312072" cy="208967"/>
    <mc:AlternateContent xmlns:mc="http://schemas.openxmlformats.org/markup-compatibility/2006" xmlns:a14="http://schemas.microsoft.com/office/drawing/2010/main">
      <mc:Choice Requires="a14">
        <xdr:sp macro="" textlink="">
          <xdr:nvSpPr>
            <xdr:cNvPr id="929" name="TextBox 36">
              <a:extLst>
                <a:ext uri="{FF2B5EF4-FFF2-40B4-BE49-F238E27FC236}">
                  <a16:creationId xmlns:a16="http://schemas.microsoft.com/office/drawing/2014/main" id="{00000000-0008-0000-1000-0000A1030000}"/>
                </a:ext>
              </a:extLst>
            </xdr:cNvPr>
            <xdr:cNvSpPr txBox="1"/>
          </xdr:nvSpPr>
          <xdr:spPr bwMode="auto">
            <a:xfrm>
              <a:off x="6578734" y="25563284"/>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29" name="TextBox 36">
              <a:extLst>
                <a:ext uri="{FF2B5EF4-FFF2-40B4-BE49-F238E27FC236}">
                  <a16:creationId xmlns:a16="http://schemas.microsoft.com/office/drawing/2014/main" id="{00000000-0008-0000-1000-0000A1030000}"/>
                </a:ext>
              </a:extLst>
            </xdr:cNvPr>
            <xdr:cNvSpPr txBox="1"/>
          </xdr:nvSpPr>
          <xdr:spPr bwMode="auto">
            <a:xfrm>
              <a:off x="6578734" y="25563284"/>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1682884</xdr:colOff>
      <xdr:row>102</xdr:row>
      <xdr:rowOff>93435</xdr:rowOff>
    </xdr:from>
    <xdr:ext cx="312072" cy="208967"/>
    <mc:AlternateContent xmlns:mc="http://schemas.openxmlformats.org/markup-compatibility/2006" xmlns:a14="http://schemas.microsoft.com/office/drawing/2010/main">
      <mc:Choice Requires="a14">
        <xdr:sp macro="" textlink="">
          <xdr:nvSpPr>
            <xdr:cNvPr id="930" name="TextBox 37">
              <a:extLst>
                <a:ext uri="{FF2B5EF4-FFF2-40B4-BE49-F238E27FC236}">
                  <a16:creationId xmlns:a16="http://schemas.microsoft.com/office/drawing/2014/main" id="{00000000-0008-0000-1000-0000A2030000}"/>
                </a:ext>
              </a:extLst>
            </xdr:cNvPr>
            <xdr:cNvSpPr txBox="1"/>
          </xdr:nvSpPr>
          <xdr:spPr bwMode="auto">
            <a:xfrm>
              <a:off x="6578734" y="2591571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30" name="TextBox 37">
              <a:extLst>
                <a:ext uri="{FF2B5EF4-FFF2-40B4-BE49-F238E27FC236}">
                  <a16:creationId xmlns:a16="http://schemas.microsoft.com/office/drawing/2014/main" id="{00000000-0008-0000-1000-0000A2030000}"/>
                </a:ext>
              </a:extLst>
            </xdr:cNvPr>
            <xdr:cNvSpPr txBox="1"/>
          </xdr:nvSpPr>
          <xdr:spPr bwMode="auto">
            <a:xfrm>
              <a:off x="6578734" y="2591571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1686059</xdr:colOff>
      <xdr:row>103</xdr:row>
      <xdr:rowOff>106135</xdr:rowOff>
    </xdr:from>
    <xdr:ext cx="312072" cy="208967"/>
    <mc:AlternateContent xmlns:mc="http://schemas.openxmlformats.org/markup-compatibility/2006" xmlns:a14="http://schemas.microsoft.com/office/drawing/2010/main">
      <mc:Choice Requires="a14">
        <xdr:sp macro="" textlink="">
          <xdr:nvSpPr>
            <xdr:cNvPr id="931" name="TextBox 38">
              <a:extLst>
                <a:ext uri="{FF2B5EF4-FFF2-40B4-BE49-F238E27FC236}">
                  <a16:creationId xmlns:a16="http://schemas.microsoft.com/office/drawing/2014/main" id="{00000000-0008-0000-1000-0000A3030000}"/>
                </a:ext>
              </a:extLst>
            </xdr:cNvPr>
            <xdr:cNvSpPr txBox="1"/>
          </xdr:nvSpPr>
          <xdr:spPr bwMode="auto">
            <a:xfrm>
              <a:off x="6581909" y="2627131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31" name="TextBox 38">
              <a:extLst>
                <a:ext uri="{FF2B5EF4-FFF2-40B4-BE49-F238E27FC236}">
                  <a16:creationId xmlns:a16="http://schemas.microsoft.com/office/drawing/2014/main" id="{00000000-0008-0000-1000-0000A3030000}"/>
                </a:ext>
              </a:extLst>
            </xdr:cNvPr>
            <xdr:cNvSpPr txBox="1"/>
          </xdr:nvSpPr>
          <xdr:spPr bwMode="auto">
            <a:xfrm>
              <a:off x="6581909" y="2627131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1682884</xdr:colOff>
      <xdr:row>104</xdr:row>
      <xdr:rowOff>112485</xdr:rowOff>
    </xdr:from>
    <xdr:ext cx="312072" cy="208967"/>
    <mc:AlternateContent xmlns:mc="http://schemas.openxmlformats.org/markup-compatibility/2006" xmlns:a14="http://schemas.microsoft.com/office/drawing/2010/main">
      <mc:Choice Requires="a14">
        <xdr:sp macro="" textlink="">
          <xdr:nvSpPr>
            <xdr:cNvPr id="932" name="TextBox 39">
              <a:extLst>
                <a:ext uri="{FF2B5EF4-FFF2-40B4-BE49-F238E27FC236}">
                  <a16:creationId xmlns:a16="http://schemas.microsoft.com/office/drawing/2014/main" id="{00000000-0008-0000-1000-0000A4030000}"/>
                </a:ext>
              </a:extLst>
            </xdr:cNvPr>
            <xdr:cNvSpPr txBox="1"/>
          </xdr:nvSpPr>
          <xdr:spPr bwMode="auto">
            <a:xfrm>
              <a:off x="6578734" y="2662056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32" name="TextBox 39">
              <a:extLst>
                <a:ext uri="{FF2B5EF4-FFF2-40B4-BE49-F238E27FC236}">
                  <a16:creationId xmlns:a16="http://schemas.microsoft.com/office/drawing/2014/main" id="{00000000-0008-0000-1000-0000A4030000}"/>
                </a:ext>
              </a:extLst>
            </xdr:cNvPr>
            <xdr:cNvSpPr txBox="1"/>
          </xdr:nvSpPr>
          <xdr:spPr bwMode="auto">
            <a:xfrm>
              <a:off x="6578734" y="26620560"/>
              <a:ext cx="312073"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1675125</xdr:colOff>
      <xdr:row>108</xdr:row>
      <xdr:rowOff>65768</xdr:rowOff>
    </xdr:from>
    <xdr:ext cx="396774" cy="208967"/>
    <mc:AlternateContent xmlns:mc="http://schemas.openxmlformats.org/markup-compatibility/2006" xmlns:a14="http://schemas.microsoft.com/office/drawing/2010/main">
      <mc:Choice Requires="a14">
        <xdr:sp macro="" textlink="">
          <xdr:nvSpPr>
            <xdr:cNvPr id="468" name="TextBox 40">
              <a:extLst>
                <a:ext uri="{FF2B5EF4-FFF2-40B4-BE49-F238E27FC236}">
                  <a16:creationId xmlns:a16="http://schemas.microsoft.com/office/drawing/2014/main" id="{00000000-0008-0000-1000-0000D4010000}"/>
                </a:ext>
              </a:extLst>
            </xdr:cNvPr>
            <xdr:cNvSpPr txBox="1"/>
          </xdr:nvSpPr>
          <xdr:spPr bwMode="auto">
            <a:xfrm>
              <a:off x="6570976" y="2753586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68" name="TextBox 40">
              <a:extLst>
                <a:ext uri="{FF2B5EF4-FFF2-40B4-BE49-F238E27FC236}">
                  <a16:creationId xmlns:a16="http://schemas.microsoft.com/office/drawing/2014/main" id="{00000000-0008-0000-1000-0000D4010000}"/>
                </a:ext>
              </a:extLst>
            </xdr:cNvPr>
            <xdr:cNvSpPr txBox="1"/>
          </xdr:nvSpPr>
          <xdr:spPr bwMode="auto">
            <a:xfrm>
              <a:off x="6570976" y="2753586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1675125</xdr:colOff>
      <xdr:row>109</xdr:row>
      <xdr:rowOff>103867</xdr:rowOff>
    </xdr:from>
    <xdr:ext cx="396774" cy="208967"/>
    <mc:AlternateContent xmlns:mc="http://schemas.openxmlformats.org/markup-compatibility/2006" xmlns:a14="http://schemas.microsoft.com/office/drawing/2010/main">
      <mc:Choice Requires="a14">
        <xdr:sp macro="" textlink="">
          <xdr:nvSpPr>
            <xdr:cNvPr id="469" name="TextBox 41">
              <a:extLst>
                <a:ext uri="{FF2B5EF4-FFF2-40B4-BE49-F238E27FC236}">
                  <a16:creationId xmlns:a16="http://schemas.microsoft.com/office/drawing/2014/main" id="{00000000-0008-0000-1000-0000D5010000}"/>
                </a:ext>
              </a:extLst>
            </xdr:cNvPr>
            <xdr:cNvSpPr txBox="1"/>
          </xdr:nvSpPr>
          <xdr:spPr bwMode="auto">
            <a:xfrm>
              <a:off x="6570976" y="278978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69" name="TextBox 41">
              <a:extLst>
                <a:ext uri="{FF2B5EF4-FFF2-40B4-BE49-F238E27FC236}">
                  <a16:creationId xmlns:a16="http://schemas.microsoft.com/office/drawing/2014/main" id="{00000000-0008-0000-1000-0000D5010000}"/>
                </a:ext>
              </a:extLst>
            </xdr:cNvPr>
            <xdr:cNvSpPr txBox="1"/>
          </xdr:nvSpPr>
          <xdr:spPr bwMode="auto">
            <a:xfrm>
              <a:off x="6570976" y="278978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1675125</xdr:colOff>
      <xdr:row>110</xdr:row>
      <xdr:rowOff>84818</xdr:rowOff>
    </xdr:from>
    <xdr:ext cx="396774" cy="208967"/>
    <mc:AlternateContent xmlns:mc="http://schemas.openxmlformats.org/markup-compatibility/2006" xmlns:a14="http://schemas.microsoft.com/office/drawing/2010/main">
      <mc:Choice Requires="a14">
        <xdr:sp macro="" textlink="">
          <xdr:nvSpPr>
            <xdr:cNvPr id="470" name="TextBox 42">
              <a:extLst>
                <a:ext uri="{FF2B5EF4-FFF2-40B4-BE49-F238E27FC236}">
                  <a16:creationId xmlns:a16="http://schemas.microsoft.com/office/drawing/2014/main" id="{00000000-0008-0000-1000-0000D6010000}"/>
                </a:ext>
              </a:extLst>
            </xdr:cNvPr>
            <xdr:cNvSpPr txBox="1"/>
          </xdr:nvSpPr>
          <xdr:spPr bwMode="auto">
            <a:xfrm>
              <a:off x="6570976" y="282026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0" name="TextBox 42">
              <a:extLst>
                <a:ext uri="{FF2B5EF4-FFF2-40B4-BE49-F238E27FC236}">
                  <a16:creationId xmlns:a16="http://schemas.microsoft.com/office/drawing/2014/main" id="{00000000-0008-0000-1000-0000D6010000}"/>
                </a:ext>
              </a:extLst>
            </xdr:cNvPr>
            <xdr:cNvSpPr txBox="1"/>
          </xdr:nvSpPr>
          <xdr:spPr bwMode="auto">
            <a:xfrm>
              <a:off x="6570976" y="2820261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1675125</xdr:colOff>
      <xdr:row>111</xdr:row>
      <xdr:rowOff>87993</xdr:rowOff>
    </xdr:from>
    <xdr:ext cx="396774" cy="208967"/>
    <mc:AlternateContent xmlns:mc="http://schemas.openxmlformats.org/markup-compatibility/2006" xmlns:a14="http://schemas.microsoft.com/office/drawing/2010/main">
      <mc:Choice Requires="a14">
        <xdr:sp macro="" textlink="">
          <xdr:nvSpPr>
            <xdr:cNvPr id="471" name="TextBox 46">
              <a:extLst>
                <a:ext uri="{FF2B5EF4-FFF2-40B4-BE49-F238E27FC236}">
                  <a16:creationId xmlns:a16="http://schemas.microsoft.com/office/drawing/2014/main" id="{00000000-0008-0000-1000-0000D7010000}"/>
                </a:ext>
              </a:extLst>
            </xdr:cNvPr>
            <xdr:cNvSpPr txBox="1"/>
          </xdr:nvSpPr>
          <xdr:spPr bwMode="auto">
            <a:xfrm>
              <a:off x="6570976" y="28529643"/>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1" name="TextBox 46">
              <a:extLst>
                <a:ext uri="{FF2B5EF4-FFF2-40B4-BE49-F238E27FC236}">
                  <a16:creationId xmlns:a16="http://schemas.microsoft.com/office/drawing/2014/main" id="{00000000-0008-0000-1000-0000D7010000}"/>
                </a:ext>
              </a:extLst>
            </xdr:cNvPr>
            <xdr:cNvSpPr txBox="1"/>
          </xdr:nvSpPr>
          <xdr:spPr bwMode="auto">
            <a:xfrm>
              <a:off x="6570976" y="28529643"/>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1675125</xdr:colOff>
      <xdr:row>112</xdr:row>
      <xdr:rowOff>27668</xdr:rowOff>
    </xdr:from>
    <xdr:ext cx="396774" cy="208967"/>
    <mc:AlternateContent xmlns:mc="http://schemas.openxmlformats.org/markup-compatibility/2006" xmlns:a14="http://schemas.microsoft.com/office/drawing/2010/main">
      <mc:Choice Requires="a14">
        <xdr:sp macro="" textlink="">
          <xdr:nvSpPr>
            <xdr:cNvPr id="472" name="TextBox 50">
              <a:extLst>
                <a:ext uri="{FF2B5EF4-FFF2-40B4-BE49-F238E27FC236}">
                  <a16:creationId xmlns:a16="http://schemas.microsoft.com/office/drawing/2014/main" id="{00000000-0008-0000-1000-0000D8010000}"/>
                </a:ext>
              </a:extLst>
            </xdr:cNvPr>
            <xdr:cNvSpPr txBox="1"/>
          </xdr:nvSpPr>
          <xdr:spPr bwMode="auto">
            <a:xfrm>
              <a:off x="6570976" y="2879316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𝑅𝑒𝑓</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2" name="TextBox 50">
              <a:extLst>
                <a:ext uri="{FF2B5EF4-FFF2-40B4-BE49-F238E27FC236}">
                  <a16:creationId xmlns:a16="http://schemas.microsoft.com/office/drawing/2014/main" id="{00000000-0008-0000-1000-0000D8010000}"/>
                </a:ext>
              </a:extLst>
            </xdr:cNvPr>
            <xdr:cNvSpPr txBox="1"/>
          </xdr:nvSpPr>
          <xdr:spPr bwMode="auto">
            <a:xfrm>
              <a:off x="6570976" y="28793168"/>
              <a:ext cx="396775" cy="2089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1659063</xdr:colOff>
      <xdr:row>116</xdr:row>
      <xdr:rowOff>63951</xdr:rowOff>
    </xdr:from>
    <xdr:ext cx="428900" cy="198067"/>
    <mc:AlternateContent xmlns:mc="http://schemas.openxmlformats.org/markup-compatibility/2006" xmlns:a14="http://schemas.microsoft.com/office/drawing/2010/main">
      <mc:Choice Requires="a14">
        <xdr:sp macro="" textlink="">
          <xdr:nvSpPr>
            <xdr:cNvPr id="474" name="TextBox 55">
              <a:extLst>
                <a:ext uri="{FF2B5EF4-FFF2-40B4-BE49-F238E27FC236}">
                  <a16:creationId xmlns:a16="http://schemas.microsoft.com/office/drawing/2014/main" id="{00000000-0008-0000-1000-0000DA010000}"/>
                </a:ext>
              </a:extLst>
            </xdr:cNvPr>
            <xdr:cNvSpPr txBox="1"/>
          </xdr:nvSpPr>
          <xdr:spPr bwMode="auto">
            <a:xfrm>
              <a:off x="6554913" y="299438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4" name="TextBox 55">
              <a:extLst>
                <a:ext uri="{FF2B5EF4-FFF2-40B4-BE49-F238E27FC236}">
                  <a16:creationId xmlns:a16="http://schemas.microsoft.com/office/drawing/2014/main" id="{00000000-0008-0000-1000-0000DA010000}"/>
                </a:ext>
              </a:extLst>
            </xdr:cNvPr>
            <xdr:cNvSpPr txBox="1"/>
          </xdr:nvSpPr>
          <xdr:spPr bwMode="auto">
            <a:xfrm>
              <a:off x="6554913" y="299438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1659063</xdr:colOff>
      <xdr:row>118</xdr:row>
      <xdr:rowOff>63951</xdr:rowOff>
    </xdr:from>
    <xdr:ext cx="428900" cy="198067"/>
    <mc:AlternateContent xmlns:mc="http://schemas.openxmlformats.org/markup-compatibility/2006" xmlns:a14="http://schemas.microsoft.com/office/drawing/2010/main">
      <mc:Choice Requires="a14">
        <xdr:sp macro="" textlink="">
          <xdr:nvSpPr>
            <xdr:cNvPr id="475" name="TextBox 56">
              <a:extLst>
                <a:ext uri="{FF2B5EF4-FFF2-40B4-BE49-F238E27FC236}">
                  <a16:creationId xmlns:a16="http://schemas.microsoft.com/office/drawing/2014/main" id="{00000000-0008-0000-1000-0000DB010000}"/>
                </a:ext>
              </a:extLst>
            </xdr:cNvPr>
            <xdr:cNvSpPr txBox="1"/>
          </xdr:nvSpPr>
          <xdr:spPr bwMode="auto">
            <a:xfrm>
              <a:off x="6554913" y="3022962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5" name="TextBox 56">
              <a:extLst>
                <a:ext uri="{FF2B5EF4-FFF2-40B4-BE49-F238E27FC236}">
                  <a16:creationId xmlns:a16="http://schemas.microsoft.com/office/drawing/2014/main" id="{00000000-0008-0000-1000-0000DB010000}"/>
                </a:ext>
              </a:extLst>
            </xdr:cNvPr>
            <xdr:cNvSpPr txBox="1"/>
          </xdr:nvSpPr>
          <xdr:spPr bwMode="auto">
            <a:xfrm>
              <a:off x="6554913" y="3022962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1659063</xdr:colOff>
      <xdr:row>119</xdr:row>
      <xdr:rowOff>63951</xdr:rowOff>
    </xdr:from>
    <xdr:ext cx="428900" cy="198067"/>
    <mc:AlternateContent xmlns:mc="http://schemas.openxmlformats.org/markup-compatibility/2006" xmlns:a14="http://schemas.microsoft.com/office/drawing/2010/main">
      <mc:Choice Requires="a14">
        <xdr:sp macro="" textlink="">
          <xdr:nvSpPr>
            <xdr:cNvPr id="476" name="TextBox 57">
              <a:extLst>
                <a:ext uri="{FF2B5EF4-FFF2-40B4-BE49-F238E27FC236}">
                  <a16:creationId xmlns:a16="http://schemas.microsoft.com/office/drawing/2014/main" id="{00000000-0008-0000-1000-0000DC010000}"/>
                </a:ext>
              </a:extLst>
            </xdr:cNvPr>
            <xdr:cNvSpPr txBox="1"/>
          </xdr:nvSpPr>
          <xdr:spPr bwMode="auto">
            <a:xfrm>
              <a:off x="6554913" y="305153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6" name="TextBox 57">
              <a:extLst>
                <a:ext uri="{FF2B5EF4-FFF2-40B4-BE49-F238E27FC236}">
                  <a16:creationId xmlns:a16="http://schemas.microsoft.com/office/drawing/2014/main" id="{00000000-0008-0000-1000-0000DC010000}"/>
                </a:ext>
              </a:extLst>
            </xdr:cNvPr>
            <xdr:cNvSpPr txBox="1"/>
          </xdr:nvSpPr>
          <xdr:spPr bwMode="auto">
            <a:xfrm>
              <a:off x="6554913" y="305153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1659063</xdr:colOff>
      <xdr:row>120</xdr:row>
      <xdr:rowOff>63951</xdr:rowOff>
    </xdr:from>
    <xdr:ext cx="428900" cy="198067"/>
    <mc:AlternateContent xmlns:mc="http://schemas.openxmlformats.org/markup-compatibility/2006" xmlns:a14="http://schemas.microsoft.com/office/drawing/2010/main">
      <mc:Choice Requires="a14">
        <xdr:sp macro="" textlink="">
          <xdr:nvSpPr>
            <xdr:cNvPr id="477" name="TextBox 58">
              <a:extLst>
                <a:ext uri="{FF2B5EF4-FFF2-40B4-BE49-F238E27FC236}">
                  <a16:creationId xmlns:a16="http://schemas.microsoft.com/office/drawing/2014/main" id="{00000000-0008-0000-1000-0000DD010000}"/>
                </a:ext>
              </a:extLst>
            </xdr:cNvPr>
            <xdr:cNvSpPr txBox="1"/>
          </xdr:nvSpPr>
          <xdr:spPr bwMode="auto">
            <a:xfrm>
              <a:off x="6554913" y="3080112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7" name="TextBox 58">
              <a:extLst>
                <a:ext uri="{FF2B5EF4-FFF2-40B4-BE49-F238E27FC236}">
                  <a16:creationId xmlns:a16="http://schemas.microsoft.com/office/drawing/2014/main" id="{00000000-0008-0000-1000-0000DD010000}"/>
                </a:ext>
              </a:extLst>
            </xdr:cNvPr>
            <xdr:cNvSpPr txBox="1"/>
          </xdr:nvSpPr>
          <xdr:spPr bwMode="auto">
            <a:xfrm>
              <a:off x="6554913" y="3080112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1659063</xdr:colOff>
      <xdr:row>121</xdr:row>
      <xdr:rowOff>63951</xdr:rowOff>
    </xdr:from>
    <xdr:ext cx="428900" cy="198067"/>
    <mc:AlternateContent xmlns:mc="http://schemas.openxmlformats.org/markup-compatibility/2006" xmlns:a14="http://schemas.microsoft.com/office/drawing/2010/main">
      <mc:Choice Requires="a14">
        <xdr:sp macro="" textlink="">
          <xdr:nvSpPr>
            <xdr:cNvPr id="478" name="TextBox 59">
              <a:extLst>
                <a:ext uri="{FF2B5EF4-FFF2-40B4-BE49-F238E27FC236}">
                  <a16:creationId xmlns:a16="http://schemas.microsoft.com/office/drawing/2014/main" id="{00000000-0008-0000-1000-0000DE010000}"/>
                </a:ext>
              </a:extLst>
            </xdr:cNvPr>
            <xdr:cNvSpPr txBox="1"/>
          </xdr:nvSpPr>
          <xdr:spPr bwMode="auto">
            <a:xfrm>
              <a:off x="6554913" y="310868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78" name="TextBox 59">
              <a:extLst>
                <a:ext uri="{FF2B5EF4-FFF2-40B4-BE49-F238E27FC236}">
                  <a16:creationId xmlns:a16="http://schemas.microsoft.com/office/drawing/2014/main" id="{00000000-0008-0000-1000-0000DE010000}"/>
                </a:ext>
              </a:extLst>
            </xdr:cNvPr>
            <xdr:cNvSpPr txBox="1"/>
          </xdr:nvSpPr>
          <xdr:spPr bwMode="auto">
            <a:xfrm>
              <a:off x="6554913" y="31086876"/>
              <a:ext cx="428900"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125</xdr:row>
      <xdr:rowOff>36739</xdr:rowOff>
    </xdr:from>
    <xdr:ext cx="444417" cy="198067"/>
    <mc:AlternateContent xmlns:mc="http://schemas.openxmlformats.org/markup-compatibility/2006" xmlns:a14="http://schemas.microsoft.com/office/drawing/2010/main">
      <mc:Choice Requires="a14">
        <xdr:sp macro="" textlink="">
          <xdr:nvSpPr>
            <xdr:cNvPr id="480" name="TextBox 60">
              <a:extLst>
                <a:ext uri="{FF2B5EF4-FFF2-40B4-BE49-F238E27FC236}">
                  <a16:creationId xmlns:a16="http://schemas.microsoft.com/office/drawing/2014/main" id="{00000000-0008-0000-1000-0000E0010000}"/>
                </a:ext>
              </a:extLst>
            </xdr:cNvPr>
            <xdr:cNvSpPr txBox="1"/>
          </xdr:nvSpPr>
          <xdr:spPr bwMode="auto">
            <a:xfrm>
              <a:off x="6547155" y="322026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80" name="TextBox 60">
              <a:extLst>
                <a:ext uri="{FF2B5EF4-FFF2-40B4-BE49-F238E27FC236}">
                  <a16:creationId xmlns:a16="http://schemas.microsoft.com/office/drawing/2014/main" id="{00000000-0008-0000-1000-0000E0010000}"/>
                </a:ext>
              </a:extLst>
            </xdr:cNvPr>
            <xdr:cNvSpPr txBox="1"/>
          </xdr:nvSpPr>
          <xdr:spPr bwMode="auto">
            <a:xfrm>
              <a:off x="6547155" y="322026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127</xdr:row>
      <xdr:rowOff>55788</xdr:rowOff>
    </xdr:from>
    <xdr:ext cx="444417" cy="198067"/>
    <mc:AlternateContent xmlns:mc="http://schemas.openxmlformats.org/markup-compatibility/2006" xmlns:a14="http://schemas.microsoft.com/office/drawing/2010/main">
      <mc:Choice Requires="a14">
        <xdr:sp macro="" textlink="">
          <xdr:nvSpPr>
            <xdr:cNvPr id="481" name="TextBox 61">
              <a:extLst>
                <a:ext uri="{FF2B5EF4-FFF2-40B4-BE49-F238E27FC236}">
                  <a16:creationId xmlns:a16="http://schemas.microsoft.com/office/drawing/2014/main" id="{00000000-0008-0000-1000-0000E1010000}"/>
                </a:ext>
              </a:extLst>
            </xdr:cNvPr>
            <xdr:cNvSpPr txBox="1"/>
          </xdr:nvSpPr>
          <xdr:spPr bwMode="auto">
            <a:xfrm>
              <a:off x="6547155" y="325074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81" name="TextBox 61">
              <a:extLst>
                <a:ext uri="{FF2B5EF4-FFF2-40B4-BE49-F238E27FC236}">
                  <a16:creationId xmlns:a16="http://schemas.microsoft.com/office/drawing/2014/main" id="{00000000-0008-0000-1000-0000E1010000}"/>
                </a:ext>
              </a:extLst>
            </xdr:cNvPr>
            <xdr:cNvSpPr txBox="1"/>
          </xdr:nvSpPr>
          <xdr:spPr bwMode="auto">
            <a:xfrm>
              <a:off x="6547155" y="325074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128</xdr:row>
      <xdr:rowOff>74839</xdr:rowOff>
    </xdr:from>
    <xdr:ext cx="444417" cy="198067"/>
    <mc:AlternateContent xmlns:mc="http://schemas.openxmlformats.org/markup-compatibility/2006" xmlns:a14="http://schemas.microsoft.com/office/drawing/2010/main">
      <mc:Choice Requires="a14">
        <xdr:sp macro="" textlink="">
          <xdr:nvSpPr>
            <xdr:cNvPr id="482" name="TextBox 66">
              <a:extLst>
                <a:ext uri="{FF2B5EF4-FFF2-40B4-BE49-F238E27FC236}">
                  <a16:creationId xmlns:a16="http://schemas.microsoft.com/office/drawing/2014/main" id="{00000000-0008-0000-1000-0000E2010000}"/>
                </a:ext>
              </a:extLst>
            </xdr:cNvPr>
            <xdr:cNvSpPr txBox="1"/>
          </xdr:nvSpPr>
          <xdr:spPr bwMode="auto">
            <a:xfrm>
              <a:off x="6547155" y="328122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82" name="TextBox 66">
              <a:extLst>
                <a:ext uri="{FF2B5EF4-FFF2-40B4-BE49-F238E27FC236}">
                  <a16:creationId xmlns:a16="http://schemas.microsoft.com/office/drawing/2014/main" id="{00000000-0008-0000-1000-0000E2010000}"/>
                </a:ext>
              </a:extLst>
            </xdr:cNvPr>
            <xdr:cNvSpPr txBox="1"/>
          </xdr:nvSpPr>
          <xdr:spPr bwMode="auto">
            <a:xfrm>
              <a:off x="6547155" y="328122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129</xdr:row>
      <xdr:rowOff>74839</xdr:rowOff>
    </xdr:from>
    <xdr:ext cx="444417" cy="198067"/>
    <mc:AlternateContent xmlns:mc="http://schemas.openxmlformats.org/markup-compatibility/2006" xmlns:a14="http://schemas.microsoft.com/office/drawing/2010/main">
      <mc:Choice Requires="a14">
        <xdr:sp macro="" textlink="">
          <xdr:nvSpPr>
            <xdr:cNvPr id="484" name="TextBox 69">
              <a:extLst>
                <a:ext uri="{FF2B5EF4-FFF2-40B4-BE49-F238E27FC236}">
                  <a16:creationId xmlns:a16="http://schemas.microsoft.com/office/drawing/2014/main" id="{00000000-0008-0000-1000-0000E4010000}"/>
                </a:ext>
              </a:extLst>
            </xdr:cNvPr>
            <xdr:cNvSpPr txBox="1"/>
          </xdr:nvSpPr>
          <xdr:spPr bwMode="auto">
            <a:xfrm>
              <a:off x="6547155" y="3309801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84" name="TextBox 69">
              <a:extLst>
                <a:ext uri="{FF2B5EF4-FFF2-40B4-BE49-F238E27FC236}">
                  <a16:creationId xmlns:a16="http://schemas.microsoft.com/office/drawing/2014/main" id="{00000000-0008-0000-1000-0000E4010000}"/>
                </a:ext>
              </a:extLst>
            </xdr:cNvPr>
            <xdr:cNvSpPr txBox="1"/>
          </xdr:nvSpPr>
          <xdr:spPr bwMode="auto">
            <a:xfrm>
              <a:off x="6547155" y="3309801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1651305</xdr:colOff>
      <xdr:row>130</xdr:row>
      <xdr:rowOff>36739</xdr:rowOff>
    </xdr:from>
    <xdr:ext cx="444417" cy="198067"/>
    <mc:AlternateContent xmlns:mc="http://schemas.openxmlformats.org/markup-compatibility/2006" xmlns:a14="http://schemas.microsoft.com/office/drawing/2010/main">
      <mc:Choice Requires="a14">
        <xdr:sp macro="" textlink="">
          <xdr:nvSpPr>
            <xdr:cNvPr id="483" name="TextBox 70">
              <a:extLst>
                <a:ext uri="{FF2B5EF4-FFF2-40B4-BE49-F238E27FC236}">
                  <a16:creationId xmlns:a16="http://schemas.microsoft.com/office/drawing/2014/main" id="{00000000-0008-0000-1000-0000E3010000}"/>
                </a:ext>
              </a:extLst>
            </xdr:cNvPr>
            <xdr:cNvSpPr txBox="1"/>
          </xdr:nvSpPr>
          <xdr:spPr bwMode="auto">
            <a:xfrm>
              <a:off x="6547155" y="333456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483" name="TextBox 70">
              <a:extLst>
                <a:ext uri="{FF2B5EF4-FFF2-40B4-BE49-F238E27FC236}">
                  <a16:creationId xmlns:a16="http://schemas.microsoft.com/office/drawing/2014/main" id="{00000000-0008-0000-1000-0000E3010000}"/>
                </a:ext>
              </a:extLst>
            </xdr:cNvPr>
            <xdr:cNvSpPr txBox="1"/>
          </xdr:nvSpPr>
          <xdr:spPr bwMode="auto">
            <a:xfrm>
              <a:off x="6547155" y="33345664"/>
              <a:ext cx="444417"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twoCellAnchor>
    <xdr:from>
      <xdr:col>2</xdr:col>
      <xdr:colOff>438149</xdr:colOff>
      <xdr:row>260</xdr:row>
      <xdr:rowOff>38100</xdr:rowOff>
    </xdr:from>
    <xdr:to>
      <xdr:col>3</xdr:col>
      <xdr:colOff>1181099</xdr:colOff>
      <xdr:row>260</xdr:row>
      <xdr:rowOff>1104899</xdr:rowOff>
    </xdr:to>
    <mc:AlternateContent xmlns:mc="http://schemas.openxmlformats.org/markup-compatibility/2006" xmlns:a14="http://schemas.microsoft.com/office/drawing/2010/main">
      <mc:Choice Requires="a14">
        <xdr:sp macro="" textlink="">
          <xdr:nvSpPr>
            <xdr:cNvPr id="569" name="TextBox 71">
              <a:extLst>
                <a:ext uri="{FF2B5EF4-FFF2-40B4-BE49-F238E27FC236}">
                  <a16:creationId xmlns:a16="http://schemas.microsoft.com/office/drawing/2014/main" id="{00000000-0008-0000-1000-000039020000}"/>
                </a:ext>
              </a:extLst>
            </xdr:cNvPr>
            <xdr:cNvSpPr txBox="1"/>
          </xdr:nvSpPr>
          <xdr:spPr bwMode="auto">
            <a:xfrm>
              <a:off x="5333999" y="62264925"/>
              <a:ext cx="4505325" cy="106680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a:defRPr/>
              </a:pPr>
              <a:r>
                <a:rPr lang="fr-FR" sz="1100">
                  <a:solidFill>
                    <a:schemeClr val="dk1"/>
                  </a:solidFill>
                  <a:latin typeface="+mn-lt"/>
                  <a:ea typeface="+mn-ea"/>
                  <a:cs typeface="+mn-cs"/>
                </a:rPr>
                <a:t>mit  </a:t>
              </a:r>
              <mc:AlternateContent>
                <mc:Choice Requires="a14">
                  <a14:m>
                    <m:oMath xmlns:m="http://schemas.openxmlformats.org/officeDocument/2006/math">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𝑃𝑙𝑎𝑛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𝑛𝑑𝑦𝑛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𝑛𝑒𝑡𝑡𝑜</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a:solidFill>
                            <a:schemeClr val="dk1"/>
                          </a:solidFill>
                          <a:latin typeface="Cambria Math"/>
                          <a:ea typeface="+mn-ea"/>
                          <a:cs typeface="+mn-cs"/>
                        </a:rPr>
                        <m:t>=</m:t>
                      </m:r>
                      <m:r>
                        <a:rPr lang="de-DE" sz="1100" i="1">
                          <a:solidFill>
                            <a:schemeClr val="dk1"/>
                          </a:solidFill>
                          <a:latin typeface="Cambria Math"/>
                          <a:ea typeface="+mn-ea"/>
                          <a:cs typeface="+mn-cs"/>
                        </a:rPr>
                        <m:t> </m:t>
                      </m:r>
                      <m:func>
                        <m:funcPr>
                          <m:ctrlPr>
                            <a:rPr lang="fr-FR" sz="1100" i="1">
                              <a:solidFill>
                                <a:schemeClr val="dk1"/>
                              </a:solidFill>
                              <a:latin typeface="Cambria Math" panose="02040503050406030204" pitchFamily="18" charset="0"/>
                              <a:ea typeface="+mn-ea"/>
                              <a:cs typeface="+mn-cs"/>
                            </a:rPr>
                          </m:ctrlPr>
                        </m:funcPr>
                        <m:fName>
                          <m:r>
                            <a:rPr lang="fr-FR" sz="1100" b="0" i="1">
                              <a:solidFill>
                                <a:schemeClr val="dk1"/>
                              </a:solidFill>
                              <a:latin typeface="Cambria Math"/>
                              <a:ea typeface="+mn-ea"/>
                              <a:cs typeface="+mn-cs"/>
                            </a:rPr>
                            <m:t>𝑚𝑎𝑥</m:t>
                          </m:r>
                        </m:fName>
                        <m:e>
                          <m:r>
                            <a:rPr lang="de-DE" sz="1100" i="1">
                              <a:solidFill>
                                <a:schemeClr val="dk1"/>
                              </a:solidFill>
                              <a:latin typeface="Cambria Math"/>
                              <a:ea typeface="+mn-ea"/>
                              <a:cs typeface="+mn-cs"/>
                            </a:rPr>
                            <m:t>(</m:t>
                          </m:r>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𝑃𝑙𝑎𝑛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𝑛𝑑𝑦𝑛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m:t>
                          </m:r>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𝑅𝑒𝑓</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 ,0)</m:t>
                          </m:r>
                        </m:e>
                      </m:func>
                    </m:oMath>
                  </a14:m>
                </mc:Choice>
                <mc:Fallback xmlns:m="http://schemas.openxmlformats.org/officeDocument/2006/math" xmlns:w="http://schemas.openxmlformats.org/wordprocessingml/2006/main" xmlns:r="http://schemas.openxmlformats.org/officeDocument/2006/relationships" xmlns=""/>
              </mc:AlternateContent>
              <a:r>
                <a:rPr lang="fr-FR" sz="1100">
                  <a:solidFill>
                    <a:schemeClr val="dk1"/>
                  </a:solidFill>
                  <a:latin typeface="+mn-lt"/>
                  <a:ea typeface="+mn-ea"/>
                  <a:cs typeface="+mn-cs"/>
                </a:rPr>
                <a:t>  </a:t>
              </a:r>
              <a:endParaRPr/>
            </a:p>
            <a:p>
              <a:pPr>
                <a:defRPr/>
              </a:pPr>
              <a:r>
                <a:rPr lang="fr-FR" sz="1100">
                  <a:solidFill>
                    <a:schemeClr val="dk1"/>
                  </a:solidFill>
                  <a:latin typeface="+mn-lt"/>
                  <a:ea typeface="+mn-ea"/>
                  <a:cs typeface="+mn-cs"/>
                </a:rPr>
                <a:t>   </a:t>
              </a:r>
              <a:endParaRPr lang="de-DE"/>
            </a:p>
            <a:p>
              <a:pPr>
                <a:defRPr/>
              </a:pPr>
              <a:r>
                <a:rPr lang="fr-FR" sz="1100">
                  <a:solidFill>
                    <a:schemeClr val="dk1"/>
                  </a:solidFill>
                  <a:latin typeface="+mn-lt"/>
                  <a:ea typeface="+mn-ea"/>
                  <a:cs typeface="+mn-cs"/>
                </a:rPr>
                <a:t>         </a:t>
              </a:r>
              <mc:AlternateContent>
                <mc:Choice Requires="a14">
                  <a14:m>
                    <m:oMath xmlns:m="http://schemas.openxmlformats.org/officeDocument/2006/math">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𝑅𝑒𝑓</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𝑛𝑒𝑡𝑡𝑜</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 </m:t>
                      </m:r>
                      <m:func>
                        <m:funcPr>
                          <m:ctrlPr>
                            <a:rPr lang="fr-FR" sz="1100" i="1">
                              <a:solidFill>
                                <a:schemeClr val="dk1"/>
                              </a:solidFill>
                              <a:latin typeface="Cambria Math" panose="02040503050406030204" pitchFamily="18" charset="0"/>
                              <a:ea typeface="+mn-ea"/>
                              <a:cs typeface="+mn-cs"/>
                            </a:rPr>
                          </m:ctrlPr>
                        </m:funcPr>
                        <m:fName>
                          <m:r>
                            <a:rPr lang="fr-FR" sz="1100" b="0" i="1">
                              <a:solidFill>
                                <a:schemeClr val="dk1"/>
                              </a:solidFill>
                              <a:latin typeface="Cambria Math"/>
                              <a:ea typeface="+mn-ea"/>
                              <a:cs typeface="+mn-cs"/>
                            </a:rPr>
                            <m:t>𝑚𝑎𝑥</m:t>
                          </m:r>
                        </m:fName>
                        <m:e>
                          <m:r>
                            <a:rPr lang="de-DE" sz="1100" i="1">
                              <a:solidFill>
                                <a:schemeClr val="dk1"/>
                              </a:solidFill>
                              <a:latin typeface="Cambria Math"/>
                              <a:ea typeface="+mn-ea"/>
                              <a:cs typeface="+mn-cs"/>
                            </a:rPr>
                            <m:t>(</m:t>
                          </m:r>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𝑅𝑒𝑓</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 </m:t>
                          </m:r>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 </m:t>
                              </m:r>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𝑃𝑙𝑎𝑛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𝑛𝑑𝑦𝑛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,0)</m:t>
                          </m:r>
                        </m:e>
                      </m:func>
                    </m:oMath>
                  </a14:m>
                </mc:Choice>
                <mc:Fallback xmlns:m="http://schemas.openxmlformats.org/officeDocument/2006/math" xmlns:w="http://schemas.openxmlformats.org/wordprocessingml/2006/main" xmlns:r="http://schemas.openxmlformats.org/officeDocument/2006/relationships" xmlns=""/>
              </mc:AlternateContent>
              <a:r>
                <a:rPr lang="fr-FR" sz="1100">
                  <a:solidFill>
                    <a:schemeClr val="dk1"/>
                  </a:solidFill>
                  <a:latin typeface="+mn-lt"/>
                  <a:ea typeface="+mn-ea"/>
                  <a:cs typeface="+mn-cs"/>
                </a:rPr>
                <a:t> </a:t>
              </a:r>
              <a:endParaRPr/>
            </a:p>
            <a:p>
              <a:pPr>
                <a:defRPr/>
              </a:pPr>
              <a:endParaRPr lang="fr-FR" sz="1100">
                <a:solidFill>
                  <a:schemeClr val="dk1"/>
                </a:solidFill>
                <a:latin typeface="+mn-lt"/>
                <a:ea typeface="+mn-ea"/>
                <a:cs typeface="+mn-cs"/>
              </a:endParaRPr>
            </a:p>
            <a:p>
              <a:pPr>
                <a:defRPr/>
              </a:pPr>
              <a:r>
                <a:rPr lang="fr-FR" sz="1100">
                  <a:solidFill>
                    <a:schemeClr val="dk1"/>
                  </a:solidFill>
                  <a:latin typeface="+mn-lt"/>
                  <a:ea typeface="+mn-ea"/>
                  <a:cs typeface="+mn-cs"/>
                </a:rPr>
                <a:t>         </a:t>
              </a:r>
              <mc:AlternateContent>
                <mc:Choice Requires="a14">
                  <a14:m>
                    <m:oMath xmlns:m="http://schemas.openxmlformats.org/officeDocument/2006/math">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𝑅𝑒𝑓</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𝑑𝑦𝑛</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r>
                        <a:rPr lang="de-DE" sz="1100" i="1">
                          <a:solidFill>
                            <a:schemeClr val="dk1"/>
                          </a:solidFill>
                          <a:latin typeface="Cambria Math"/>
                          <a:ea typeface="+mn-ea"/>
                          <a:cs typeface="+mn-cs"/>
                        </a:rPr>
                        <m:t>=</m:t>
                      </m:r>
                      <m:sSubSup>
                        <m:sSubSupPr>
                          <m:ctrlPr>
                            <a:rPr lang="fr-FR" sz="1100" i="1">
                              <a:solidFill>
                                <a:schemeClr val="dk1"/>
                              </a:solidFill>
                              <a:latin typeface="Cambria Math" panose="02040503050406030204" pitchFamily="18" charset="0"/>
                              <a:ea typeface="+mn-ea"/>
                              <a:cs typeface="+mn-cs"/>
                            </a:rPr>
                          </m:ctrlPr>
                        </m:sSubSupPr>
                        <m:e>
                          <m:r>
                            <a:rPr lang="de-DE" sz="1100" i="1">
                              <a:solidFill>
                                <a:schemeClr val="dk1"/>
                              </a:solidFill>
                              <a:latin typeface="Cambria Math"/>
                              <a:ea typeface="+mn-ea"/>
                              <a:cs typeface="+mn-cs"/>
                            </a:rPr>
                            <m:t>𝐷</m:t>
                          </m:r>
                        </m:e>
                        <m:sub>
                          <m:r>
                            <a:rPr lang="de-DE" sz="1100" i="1">
                              <a:solidFill>
                                <a:schemeClr val="dk1"/>
                              </a:solidFill>
                              <a:latin typeface="Cambria Math"/>
                              <a:ea typeface="+mn-ea"/>
                              <a:cs typeface="+mn-cs"/>
                            </a:rPr>
                            <m:t>𝑖</m:t>
                          </m:r>
                        </m:sub>
                        <m:sup>
                          <m:r>
                            <a:rPr lang="de-DE" sz="1100" i="1">
                              <a:solidFill>
                                <a:schemeClr val="dk1"/>
                              </a:solidFill>
                              <a:latin typeface="Cambria Math"/>
                              <a:ea typeface="+mn-ea"/>
                              <a:cs typeface="+mn-cs"/>
                            </a:rPr>
                            <m:t>𝑅𝑒𝑓</m:t>
                          </m:r>
                          <m:r>
                            <a:rPr lang="de-DE" sz="1100" i="1">
                              <a:solidFill>
                                <a:schemeClr val="dk1"/>
                              </a:solidFill>
                              <a:latin typeface="Cambria Math"/>
                              <a:ea typeface="+mn-ea"/>
                              <a:cs typeface="+mn-cs"/>
                            </a:rPr>
                            <m:t>,</m:t>
                          </m:r>
                          <m:r>
                            <a:rPr lang="de-DE" sz="1100" i="1">
                              <a:solidFill>
                                <a:schemeClr val="dk1"/>
                              </a:solidFill>
                              <a:latin typeface="Cambria Math"/>
                              <a:ea typeface="+mn-ea"/>
                              <a:cs typeface="+mn-cs"/>
                            </a:rPr>
                            <m:t>𝑡</m:t>
                          </m:r>
                        </m:sup>
                      </m:sSubSup>
                    </m:oMath>
                  </a14:m>
                </mc:Choice>
                <mc:Fallback xmlns:m="http://schemas.openxmlformats.org/officeDocument/2006/math" xmlns:w="http://schemas.openxmlformats.org/wordprocessingml/2006/main" xmlns:r="http://schemas.openxmlformats.org/officeDocument/2006/relationships" xmlns=""/>
              </mc:AlternateContent>
              <a:r>
                <a:rPr lang="fr-FR" sz="1100">
                  <a:solidFill>
                    <a:schemeClr val="dk1"/>
                  </a:solidFill>
                  <a:latin typeface="+mn-lt"/>
                  <a:ea typeface="+mn-ea"/>
                  <a:cs typeface="+mn-cs"/>
                </a:rPr>
                <a:t> für dynamisierte Energieträger des Vorhabens</a:t>
              </a:r>
              <a:endParaRPr lang="de-DE"/>
            </a:p>
            <a:p>
              <a:pPr>
                <a:defRPr/>
              </a:pPr>
              <a:endParaRPr lang="de-DE" sz="1100"/>
            </a:p>
          </xdr:txBody>
        </xdr:sp>
      </mc:Choice>
      <mc:Fallback xmlns="">
        <xdr:sp macro="" textlink="">
          <xdr:nvSpPr>
            <xdr:cNvPr id="569" name="TextBox 71">
              <a:extLst>
                <a:ext uri="{FF2B5EF4-FFF2-40B4-BE49-F238E27FC236}">
                  <a16:creationId xmlns:a16="http://schemas.microsoft.com/office/drawing/2014/main" id="{00000000-0008-0000-1000-000039020000}"/>
                </a:ext>
              </a:extLst>
            </xdr:cNvPr>
            <xdr:cNvSpPr txBox="1"/>
          </xdr:nvSpPr>
          <xdr:spPr bwMode="auto">
            <a:xfrm>
              <a:off x="5333999" y="62264925"/>
              <a:ext cx="4505325" cy="106680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pPr>
                <a:defRPr/>
              </a:pPr>
              <a:r>
                <a:rPr lang="fr-FR" sz="1100">
                  <a:solidFill>
                    <a:schemeClr val="dk1"/>
                  </a:solidFill>
                  <a:latin typeface="+mn-lt"/>
                  <a:ea typeface="+mn-ea"/>
                  <a:cs typeface="+mn-cs"/>
                </a:rPr>
                <a:t>mit  </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𝑃𝑙𝑎𝑛,𝑛𝑑𝑦𝑛,𝑛𝑒𝑡𝑡𝑜,𝑡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 </a:t>
              </a:r>
              <a:r>
                <a:rPr lang="fr-FR" sz="1100" b="0" i="0">
                  <a:solidFill>
                    <a:schemeClr val="dk1"/>
                  </a:solidFill>
                  <a:latin typeface="Cambria Math"/>
                  <a:ea typeface="+mn-ea"/>
                  <a:cs typeface="+mn-cs"/>
                </a:rPr>
                <a:t> 𝑚𝑎𝑥</a:t>
              </a:r>
              <a:r>
                <a:rPr lang="fr-FR" sz="1100" b="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𝑃𝑙𝑎𝑛,𝑛𝑑𝑦𝑛,𝑡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𝑅𝑒𝑓,𝑡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  ,0)</a:t>
              </a:r>
              <a:r>
                <a:rPr lang="fr-FR" sz="1100" i="0">
                  <a:solidFill>
                    <a:schemeClr val="dk1"/>
                  </a:solidFill>
                  <a:latin typeface="Cambria Math" panose="02040503050406030204" pitchFamily="18" charset="0"/>
                  <a:ea typeface="+mn-ea"/>
                  <a:cs typeface="+mn-cs"/>
                </a:rPr>
                <a:t>〗</a:t>
              </a:r>
              <a:r>
                <a:rPr lang="fr-FR" sz="1100">
                  <a:solidFill>
                    <a:schemeClr val="dk1"/>
                  </a:solidFill>
                  <a:latin typeface="+mn-lt"/>
                  <a:ea typeface="+mn-ea"/>
                  <a:cs typeface="+mn-cs"/>
                </a:rPr>
                <a:t>  </a:t>
              </a:r>
              <a:endParaRPr/>
            </a:p>
            <a:p>
              <a:pPr>
                <a:defRPr/>
              </a:pPr>
              <a:r>
                <a:rPr lang="fr-FR" sz="1100">
                  <a:solidFill>
                    <a:schemeClr val="dk1"/>
                  </a:solidFill>
                  <a:latin typeface="+mn-lt"/>
                  <a:ea typeface="+mn-ea"/>
                  <a:cs typeface="+mn-cs"/>
                </a:rPr>
                <a:t>   </a:t>
              </a:r>
              <a:endParaRPr lang="de-DE"/>
            </a:p>
            <a:p>
              <a:pPr>
                <a:defRPr/>
              </a:pPr>
              <a:r>
                <a:rPr lang="fr-FR" sz="1100">
                  <a:solidFill>
                    <a:schemeClr val="dk1"/>
                  </a:solidFill>
                  <a:latin typeface="+mn-lt"/>
                  <a:ea typeface="+mn-ea"/>
                  <a:cs typeface="+mn-cs"/>
                </a:rPr>
                <a:t>         </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𝑅𝑒𝑓,𝑛𝑒𝑡𝑡𝑜,𝑡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 </a:t>
              </a:r>
              <a:r>
                <a:rPr lang="fr-FR" sz="1100" b="0" i="0">
                  <a:solidFill>
                    <a:schemeClr val="dk1"/>
                  </a:solidFill>
                  <a:latin typeface="Cambria Math"/>
                  <a:ea typeface="+mn-ea"/>
                  <a:cs typeface="+mn-cs"/>
                </a:rPr>
                <a:t> 𝑚𝑎𝑥</a:t>
              </a:r>
              <a:r>
                <a:rPr lang="fr-FR" sz="1100" b="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𝑅𝑒𝑓,𝑡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  </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 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𝑃𝑙𝑎𝑛,𝑛𝑑𝑦𝑛,𝑡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,0)</a:t>
              </a:r>
              <a:r>
                <a:rPr lang="fr-FR" sz="1100" i="0">
                  <a:solidFill>
                    <a:schemeClr val="dk1"/>
                  </a:solidFill>
                  <a:latin typeface="Cambria Math" panose="02040503050406030204" pitchFamily="18" charset="0"/>
                  <a:ea typeface="+mn-ea"/>
                  <a:cs typeface="+mn-cs"/>
                </a:rPr>
                <a:t>〗</a:t>
              </a:r>
              <a:r>
                <a:rPr lang="fr-FR" sz="1100">
                  <a:solidFill>
                    <a:schemeClr val="dk1"/>
                  </a:solidFill>
                  <a:latin typeface="+mn-lt"/>
                  <a:ea typeface="+mn-ea"/>
                  <a:cs typeface="+mn-cs"/>
                </a:rPr>
                <a:t> </a:t>
              </a:r>
              <a:endParaRPr/>
            </a:p>
            <a:p>
              <a:pPr>
                <a:defRPr/>
              </a:pPr>
              <a:endParaRPr lang="fr-FR" sz="1100">
                <a:solidFill>
                  <a:schemeClr val="dk1"/>
                </a:solidFill>
                <a:latin typeface="+mn-lt"/>
                <a:ea typeface="+mn-ea"/>
                <a:cs typeface="+mn-cs"/>
              </a:endParaRPr>
            </a:p>
            <a:p>
              <a:pPr>
                <a:defRPr/>
              </a:pPr>
              <a:r>
                <a:rPr lang="fr-FR" sz="1100">
                  <a:solidFill>
                    <a:schemeClr val="dk1"/>
                  </a:solidFill>
                  <a:latin typeface="+mn-lt"/>
                  <a:ea typeface="+mn-ea"/>
                  <a:cs typeface="+mn-cs"/>
                </a:rPr>
                <a:t>         </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𝑅𝑒𝑓,𝑑𝑦𝑛,𝑡</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=𝐷</a:t>
              </a:r>
              <a:r>
                <a:rPr lang="fr-FR" sz="1100" i="0">
                  <a:solidFill>
                    <a:schemeClr val="dk1"/>
                  </a:solidFill>
                  <a:latin typeface="Cambria Math" panose="02040503050406030204" pitchFamily="18" charset="0"/>
                  <a:ea typeface="+mn-ea"/>
                  <a:cs typeface="+mn-cs"/>
                </a:rPr>
                <a:t>_</a:t>
              </a:r>
              <a:r>
                <a:rPr lang="de-DE" sz="1100" i="0">
                  <a:solidFill>
                    <a:schemeClr val="dk1"/>
                  </a:solidFill>
                  <a:latin typeface="Cambria Math"/>
                  <a:ea typeface="+mn-ea"/>
                  <a:cs typeface="+mn-cs"/>
                </a:rPr>
                <a:t>𝑖</a:t>
              </a:r>
              <a:r>
                <a:rPr lang="de-DE" sz="1100" i="0">
                  <a:solidFill>
                    <a:schemeClr val="dk1"/>
                  </a:solidFill>
                  <a:latin typeface="Cambria Math" panose="02040503050406030204" pitchFamily="18" charset="0"/>
                  <a:ea typeface="+mn-ea"/>
                  <a:cs typeface="+mn-cs"/>
                </a:rPr>
                <a:t>^</a:t>
              </a:r>
              <a:r>
                <a:rPr lang="fr-FR" sz="1100" i="0">
                  <a:solidFill>
                    <a:schemeClr val="dk1"/>
                  </a:solidFill>
                  <a:latin typeface="Cambria Math" panose="02040503050406030204" pitchFamily="18" charset="0"/>
                  <a:ea typeface="+mn-ea"/>
                  <a:cs typeface="+mn-cs"/>
                </a:rPr>
                <a:t>(</a:t>
              </a:r>
              <a:r>
                <a:rPr lang="de-DE" sz="1100" i="0">
                  <a:solidFill>
                    <a:schemeClr val="dk1"/>
                  </a:solidFill>
                  <a:latin typeface="Cambria Math"/>
                  <a:ea typeface="+mn-ea"/>
                  <a:cs typeface="+mn-cs"/>
                </a:rPr>
                <a:t>𝑅𝑒𝑓,𝑡</a:t>
              </a:r>
              <a:r>
                <a:rPr lang="fr-FR" sz="1100" i="0">
                  <a:solidFill>
                    <a:schemeClr val="dk1"/>
                  </a:solidFill>
                  <a:latin typeface="Cambria Math" panose="02040503050406030204" pitchFamily="18" charset="0"/>
                  <a:ea typeface="+mn-ea"/>
                  <a:cs typeface="+mn-cs"/>
                </a:rPr>
                <a:t>)</a:t>
              </a:r>
              <a:r>
                <a:rPr lang="fr-FR" sz="1100">
                  <a:solidFill>
                    <a:schemeClr val="dk1"/>
                  </a:solidFill>
                  <a:latin typeface="+mn-lt"/>
                  <a:ea typeface="+mn-ea"/>
                  <a:cs typeface="+mn-cs"/>
                </a:rPr>
                <a:t> für dynamisierte Energieträger des Vorhabens</a:t>
              </a:r>
              <a:endParaRPr lang="de-DE"/>
            </a:p>
            <a:p>
              <a:pPr>
                <a:defRPr/>
              </a:pPr>
              <a:endParaRPr lang="de-DE" sz="1100"/>
            </a:p>
          </xdr:txBody>
        </xdr:sp>
      </mc:Fallback>
    </mc:AlternateContent>
    <xdr:clientData/>
  </xdr:twoCellAnchor>
  <xdr:oneCellAnchor>
    <xdr:from>
      <xdr:col>2</xdr:col>
      <xdr:colOff>1643193</xdr:colOff>
      <xdr:row>45</xdr:row>
      <xdr:rowOff>47120</xdr:rowOff>
    </xdr:from>
    <xdr:ext cx="460638" cy="200567"/>
    <mc:AlternateContent xmlns:mc="http://schemas.openxmlformats.org/markup-compatibility/2006" xmlns:a14="http://schemas.microsoft.com/office/drawing/2010/main">
      <mc:Choice Requires="a14">
        <xdr:sp macro="" textlink="">
          <xdr:nvSpPr>
            <xdr:cNvPr id="438" name="TextBox 73">
              <a:extLst>
                <a:ext uri="{FF2B5EF4-FFF2-40B4-BE49-F238E27FC236}">
                  <a16:creationId xmlns:a16="http://schemas.microsoft.com/office/drawing/2014/main" id="{00000000-0008-0000-1000-0000B6010000}"/>
                </a:ext>
              </a:extLst>
            </xdr:cNvPr>
            <xdr:cNvSpPr txBox="1"/>
          </xdr:nvSpPr>
          <xdr:spPr bwMode="auto">
            <a:xfrm>
              <a:off x="6539044" y="11829545"/>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8" name="TextBox 73">
              <a:extLst>
                <a:ext uri="{FF2B5EF4-FFF2-40B4-BE49-F238E27FC236}">
                  <a16:creationId xmlns:a16="http://schemas.microsoft.com/office/drawing/2014/main" id="{00000000-0008-0000-1000-0000B6010000}"/>
                </a:ext>
              </a:extLst>
            </xdr:cNvPr>
            <xdr:cNvSpPr txBox="1"/>
          </xdr:nvSpPr>
          <xdr:spPr bwMode="auto">
            <a:xfrm>
              <a:off x="6539044" y="11829545"/>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1643193</xdr:colOff>
      <xdr:row>46</xdr:row>
      <xdr:rowOff>58505</xdr:rowOff>
    </xdr:from>
    <xdr:ext cx="460638" cy="200567"/>
    <mc:AlternateContent xmlns:mc="http://schemas.openxmlformats.org/markup-compatibility/2006" xmlns:a14="http://schemas.microsoft.com/office/drawing/2010/main">
      <mc:Choice Requires="a14">
        <xdr:sp macro="" textlink="">
          <xdr:nvSpPr>
            <xdr:cNvPr id="439" name="TextBox 74">
              <a:extLst>
                <a:ext uri="{FF2B5EF4-FFF2-40B4-BE49-F238E27FC236}">
                  <a16:creationId xmlns:a16="http://schemas.microsoft.com/office/drawing/2014/main" id="{00000000-0008-0000-1000-0000B7010000}"/>
                </a:ext>
              </a:extLst>
            </xdr:cNvPr>
            <xdr:cNvSpPr txBox="1"/>
          </xdr:nvSpPr>
          <xdr:spPr bwMode="auto">
            <a:xfrm>
              <a:off x="6539044" y="12136206"/>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39" name="TextBox 74">
              <a:extLst>
                <a:ext uri="{FF2B5EF4-FFF2-40B4-BE49-F238E27FC236}">
                  <a16:creationId xmlns:a16="http://schemas.microsoft.com/office/drawing/2014/main" id="{00000000-0008-0000-1000-0000B7010000}"/>
                </a:ext>
              </a:extLst>
            </xdr:cNvPr>
            <xdr:cNvSpPr txBox="1"/>
          </xdr:nvSpPr>
          <xdr:spPr bwMode="auto">
            <a:xfrm>
              <a:off x="6539044" y="12136206"/>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1643193</xdr:colOff>
      <xdr:row>47</xdr:row>
      <xdr:rowOff>58505</xdr:rowOff>
    </xdr:from>
    <xdr:ext cx="460638" cy="200567"/>
    <mc:AlternateContent xmlns:mc="http://schemas.openxmlformats.org/markup-compatibility/2006" xmlns:a14="http://schemas.microsoft.com/office/drawing/2010/main">
      <mc:Choice Requires="a14">
        <xdr:sp macro="" textlink="">
          <xdr:nvSpPr>
            <xdr:cNvPr id="440" name="TextBox 75">
              <a:extLst>
                <a:ext uri="{FF2B5EF4-FFF2-40B4-BE49-F238E27FC236}">
                  <a16:creationId xmlns:a16="http://schemas.microsoft.com/office/drawing/2014/main" id="{00000000-0008-0000-1000-0000B8010000}"/>
                </a:ext>
              </a:extLst>
            </xdr:cNvPr>
            <xdr:cNvSpPr txBox="1"/>
          </xdr:nvSpPr>
          <xdr:spPr bwMode="auto">
            <a:xfrm>
              <a:off x="6539044" y="12431481"/>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40" name="TextBox 75">
              <a:extLst>
                <a:ext uri="{FF2B5EF4-FFF2-40B4-BE49-F238E27FC236}">
                  <a16:creationId xmlns:a16="http://schemas.microsoft.com/office/drawing/2014/main" id="{00000000-0008-0000-1000-0000B8010000}"/>
                </a:ext>
              </a:extLst>
            </xdr:cNvPr>
            <xdr:cNvSpPr txBox="1"/>
          </xdr:nvSpPr>
          <xdr:spPr bwMode="auto">
            <a:xfrm>
              <a:off x="6539044" y="12431481"/>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1643193</xdr:colOff>
      <xdr:row>48</xdr:row>
      <xdr:rowOff>54400</xdr:rowOff>
    </xdr:from>
    <xdr:ext cx="460638" cy="200567"/>
    <mc:AlternateContent xmlns:mc="http://schemas.openxmlformats.org/markup-compatibility/2006" xmlns:a14="http://schemas.microsoft.com/office/drawing/2010/main">
      <mc:Choice Requires="a14">
        <xdr:sp macro="" textlink="">
          <xdr:nvSpPr>
            <xdr:cNvPr id="441" name="TextBox 76">
              <a:extLst>
                <a:ext uri="{FF2B5EF4-FFF2-40B4-BE49-F238E27FC236}">
                  <a16:creationId xmlns:a16="http://schemas.microsoft.com/office/drawing/2014/main" id="{00000000-0008-0000-1000-0000B9010000}"/>
                </a:ext>
              </a:extLst>
            </xdr:cNvPr>
            <xdr:cNvSpPr txBox="1"/>
          </xdr:nvSpPr>
          <xdr:spPr bwMode="auto">
            <a:xfrm>
              <a:off x="6539044" y="12722650"/>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41" name="TextBox 76">
              <a:extLst>
                <a:ext uri="{FF2B5EF4-FFF2-40B4-BE49-F238E27FC236}">
                  <a16:creationId xmlns:a16="http://schemas.microsoft.com/office/drawing/2014/main" id="{00000000-0008-0000-1000-0000B9010000}"/>
                </a:ext>
              </a:extLst>
            </xdr:cNvPr>
            <xdr:cNvSpPr txBox="1"/>
          </xdr:nvSpPr>
          <xdr:spPr bwMode="auto">
            <a:xfrm>
              <a:off x="6539044" y="12722650"/>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1643193</xdr:colOff>
      <xdr:row>49</xdr:row>
      <xdr:rowOff>49363</xdr:rowOff>
    </xdr:from>
    <xdr:ext cx="460638" cy="200567"/>
    <mc:AlternateContent xmlns:mc="http://schemas.openxmlformats.org/markup-compatibility/2006" xmlns:a14="http://schemas.microsoft.com/office/drawing/2010/main">
      <mc:Choice Requires="a14">
        <xdr:sp macro="" textlink="">
          <xdr:nvSpPr>
            <xdr:cNvPr id="442" name="TextBox 77">
              <a:extLst>
                <a:ext uri="{FF2B5EF4-FFF2-40B4-BE49-F238E27FC236}">
                  <a16:creationId xmlns:a16="http://schemas.microsoft.com/office/drawing/2014/main" id="{00000000-0008-0000-1000-0000BA010000}"/>
                </a:ext>
              </a:extLst>
            </xdr:cNvPr>
            <xdr:cNvSpPr txBox="1"/>
          </xdr:nvSpPr>
          <xdr:spPr bwMode="auto">
            <a:xfrm>
              <a:off x="6539044" y="13012888"/>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de-DE" sz="1100" b="0" i="1">
                                <a:latin typeface="Cambria Math"/>
                              </a:rPr>
                              <m:t>𝐵𝑎𝑠𝑖𝑠</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442" name="TextBox 77">
              <a:extLst>
                <a:ext uri="{FF2B5EF4-FFF2-40B4-BE49-F238E27FC236}">
                  <a16:creationId xmlns:a16="http://schemas.microsoft.com/office/drawing/2014/main" id="{00000000-0008-0000-1000-0000BA010000}"/>
                </a:ext>
              </a:extLst>
            </xdr:cNvPr>
            <xdr:cNvSpPr txBox="1"/>
          </xdr:nvSpPr>
          <xdr:spPr bwMode="auto">
            <a:xfrm>
              <a:off x="6539044" y="13012888"/>
              <a:ext cx="460639" cy="2005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𝐵𝑎𝑠𝑖𝑠</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1</xdr:col>
      <xdr:colOff>1743558</xdr:colOff>
      <xdr:row>288</xdr:row>
      <xdr:rowOff>64576</xdr:rowOff>
    </xdr:from>
    <xdr:ext cx="6452135" cy="458779"/>
    <mc:AlternateContent xmlns:mc="http://schemas.openxmlformats.org/markup-compatibility/2006" xmlns:a14="http://schemas.microsoft.com/office/drawing/2010/main">
      <mc:Choice Requires="a14">
        <xdr:sp macro="" textlink="">
          <xdr:nvSpPr>
            <xdr:cNvPr id="905" name="TextBox 78">
              <a:extLst>
                <a:ext uri="{FF2B5EF4-FFF2-40B4-BE49-F238E27FC236}">
                  <a16:creationId xmlns:a16="http://schemas.microsoft.com/office/drawing/2014/main" id="{00000000-0008-0000-1000-000089030000}"/>
                </a:ext>
              </a:extLst>
            </xdr:cNvPr>
            <xdr:cNvSpPr txBox="1"/>
          </xdr:nvSpPr>
          <xdr:spPr bwMode="auto">
            <a:xfrm>
              <a:off x="2381250" y="64535911"/>
              <a:ext cx="6452135" cy="4587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r>
                          <a:rPr lang="de-DE" sz="1100">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𝐾</m:t>
                            </m:r>
                          </m:e>
                          <m:sub>
                            <m:r>
                              <m:rPr>
                                <m:sty m:val="p"/>
                              </m:rPr>
                              <a:rPr lang="de-DE" sz="1100">
                                <a:solidFill>
                                  <a:schemeClr val="tx1"/>
                                </a:solidFill>
                                <a:latin typeface="Cambria Math"/>
                                <a:ea typeface="+mn-ea"/>
                                <a:cs typeface="+mn-cs"/>
                              </a:rPr>
                              <m:t>KSV</m:t>
                            </m:r>
                          </m:sub>
                          <m:sup>
                            <m:r>
                              <m:rPr>
                                <m:sty m:val="p"/>
                              </m:rPr>
                              <a:rPr lang="de-DE" sz="1100">
                                <a:solidFill>
                                  <a:schemeClr val="tx1"/>
                                </a:solidFill>
                                <a:latin typeface="Cambria Math"/>
                                <a:ea typeface="+mn-ea"/>
                                <a:cs typeface="+mn-cs"/>
                              </a:rPr>
                              <m:t>Plan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t</m:t>
                            </m:r>
                          </m:sup>
                        </m:sSubSup>
                        <m:r>
                          <a:rPr lang="de-DE" sz="1100">
                            <a:solidFill>
                              <a:schemeClr val="tx1"/>
                            </a:solidFill>
                            <a:latin typeface="Cambria Math"/>
                            <a:ea typeface="+mn-ea"/>
                            <a:cs typeface="+mn-cs"/>
                          </a:rPr>
                          <m:t>=</m:t>
                        </m:r>
                        <m:d>
                          <m:dPr>
                            <m:ctrlPr>
                              <a:rPr lang="fr-FR" sz="1100" i="1">
                                <a:solidFill>
                                  <a:schemeClr val="tx1"/>
                                </a:solidFill>
                                <a:latin typeface="Cambria Math" panose="02040503050406030204" pitchFamily="18" charset="0"/>
                                <a:ea typeface="+mn-ea"/>
                                <a:cs typeface="+mn-cs"/>
                              </a:rPr>
                            </m:ctrlPr>
                          </m:dPr>
                          <m:e>
                            <m:nary>
                              <m:naryPr>
                                <m:chr m:val="∑"/>
                                <m:limLoc m:val="undOvr"/>
                                <m:supHide m:val="on"/>
                                <m:ctrlPr>
                                  <a:rPr lang="fr-FR" sz="1100" i="1">
                                    <a:solidFill>
                                      <a:schemeClr val="tx1"/>
                                    </a:solidFill>
                                    <a:latin typeface="Cambria Math" panose="02040503050406030204" pitchFamily="18" charset="0"/>
                                    <a:ea typeface="+mn-ea"/>
                                    <a:cs typeface="+mn-cs"/>
                                  </a:rPr>
                                </m:ctrlPr>
                              </m:naryPr>
                              <m:sub>
                                <m:r>
                                  <m:rPr>
                                    <m:sty m:val="p"/>
                                  </m:rPr>
                                  <a:rPr lang="de-DE" sz="1100">
                                    <a:solidFill>
                                      <a:schemeClr val="tx1"/>
                                    </a:solidFill>
                                    <a:latin typeface="Cambria Math"/>
                                    <a:ea typeface="+mn-ea"/>
                                    <a:cs typeface="+mn-cs"/>
                                  </a:rPr>
                                  <m:t>i</m:t>
                                </m:r>
                              </m:sub>
                              <m:sup/>
                              <m:e>
                                <m:sSubSup>
                                  <m:sSubSupPr>
                                    <m:ctrlPr>
                                      <a:rPr lang="fr-FR" sz="1100" i="1">
                                        <a:solidFill>
                                          <a:schemeClr val="tx1"/>
                                        </a:solidFill>
                                        <a:latin typeface="Cambria Math" panose="02040503050406030204" pitchFamily="18" charset="0"/>
                                        <a:ea typeface="+mn-ea"/>
                                        <a:cs typeface="+mn-cs"/>
                                      </a:rPr>
                                    </m:ctrlPr>
                                  </m:sSubSupPr>
                                  <m:e>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β</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Vorhaben</m:t>
                                        </m:r>
                                      </m:sup>
                                    </m:sSubSup>
                                    <m:r>
                                      <m:rPr>
                                        <m:sty m:val="p"/>
                                      </m:rPr>
                                      <a:rPr lang="de-DE" sz="1100">
                                        <a:solidFill>
                                          <a:schemeClr val="tx1"/>
                                        </a:solidFill>
                                        <a:latin typeface="Cambria Math"/>
                                        <a:ea typeface="+mn-ea"/>
                                        <a:cs typeface="+mn-cs"/>
                                      </a:rPr>
                                      <m:t>D</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Plan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dyn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t</m:t>
                                    </m:r>
                                  </m:sup>
                                </m:sSubSup>
                                <m:r>
                                  <a:rPr lang="de-DE" sz="1100">
                                    <a:solidFill>
                                      <a:schemeClr val="tx1"/>
                                    </a:solidFill>
                                    <a:latin typeface="Cambria Math"/>
                                    <a:ea typeface="+mn-ea"/>
                                    <a:cs typeface="+mn-cs"/>
                                  </a:rPr>
                                  <m:t> </m:t>
                                </m:r>
                                <m:d>
                                  <m:dPr>
                                    <m:ctrlPr>
                                      <a:rPr lang="fr-FR" sz="1100" i="1">
                                        <a:solidFill>
                                          <a:schemeClr val="tx1"/>
                                        </a:solidFill>
                                        <a:latin typeface="Cambria Math" panose="02040503050406030204" pitchFamily="18" charset="0"/>
                                        <a:ea typeface="+mn-ea"/>
                                        <a:cs typeface="+mn-cs"/>
                                      </a:rPr>
                                    </m:ctrlPr>
                                  </m:dPr>
                                  <m:e>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p</m:t>
                                        </m:r>
                                      </m:e>
                                      <m:sub>
                                        <m:r>
                                          <m:rPr>
                                            <m:sty m:val="p"/>
                                          </m:rPr>
                                          <a:rPr lang="de-DE" sz="1100">
                                            <a:solidFill>
                                              <a:schemeClr val="tx1"/>
                                            </a:solidFill>
                                            <a:latin typeface="Cambria Math"/>
                                            <a:ea typeface="+mn-ea"/>
                                            <a:cs typeface="+mn-cs"/>
                                          </a:rPr>
                                          <m:t>i</m:t>
                                        </m:r>
                                      </m:sub>
                                      <m:sup>
                                        <m:r>
                                          <m:rPr>
                                            <m:sty m:val="p"/>
                                          </m:rPr>
                                          <a:rPr lang="fr-FR" sz="1100" b="0" i="0">
                                            <a:solidFill>
                                              <a:schemeClr val="tx1"/>
                                            </a:solidFill>
                                            <a:latin typeface="Cambria Math"/>
                                            <a:ea typeface="+mn-ea"/>
                                            <a:cs typeface="+mn-cs"/>
                                          </a:rPr>
                                          <m:t>r</m:t>
                                        </m:r>
                                        <m:r>
                                          <m:rPr>
                                            <m:sty m:val="p"/>
                                          </m:rPr>
                                          <a:rPr lang="de-DE" sz="1100">
                                            <a:solidFill>
                                              <a:schemeClr val="tx1"/>
                                            </a:solidFill>
                                            <a:latin typeface="Cambria Math"/>
                                            <a:ea typeface="+mn-ea"/>
                                            <a:cs typeface="+mn-cs"/>
                                          </a:rPr>
                                          <m:t>eal</m:t>
                                        </m:r>
                                        <m:r>
                                          <a:rPr lang="fr-FR" sz="1100" b="0" i="0">
                                            <a:solidFill>
                                              <a:schemeClr val="tx1"/>
                                            </a:solidFill>
                                            <a:latin typeface="Cambria Math"/>
                                            <a:ea typeface="+mn-ea"/>
                                            <a:cs typeface="+mn-cs"/>
                                          </a:rPr>
                                          <m:t>,</m:t>
                                        </m:r>
                                        <m:r>
                                          <m:rPr>
                                            <m:sty m:val="p"/>
                                          </m:rPr>
                                          <a:rPr lang="fr-FR" sz="1100" b="0" i="0">
                                            <a:solidFill>
                                              <a:schemeClr val="tx1"/>
                                            </a:solidFill>
                                            <a:latin typeface="Cambria Math"/>
                                            <a:ea typeface="+mn-ea"/>
                                            <a:cs typeface="+mn-cs"/>
                                          </a:rPr>
                                          <m:t>t</m:t>
                                        </m:r>
                                      </m:sup>
                                    </m:sSubSup>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p</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Basis</m:t>
                                        </m:r>
                                        <m:r>
                                          <a:rPr lang="fr-FR" sz="1100" b="0" i="0">
                                            <a:solidFill>
                                              <a:schemeClr val="tx1"/>
                                            </a:solidFill>
                                            <a:latin typeface="Cambria Math"/>
                                            <a:ea typeface="+mn-ea"/>
                                            <a:cs typeface="+mn-cs"/>
                                          </a:rPr>
                                          <m:t>,</m:t>
                                        </m:r>
                                        <m:r>
                                          <m:rPr>
                                            <m:sty m:val="p"/>
                                          </m:rPr>
                                          <a:rPr lang="fr-FR" sz="1100" b="0" i="0">
                                            <a:solidFill>
                                              <a:schemeClr val="tx1"/>
                                            </a:solidFill>
                                            <a:latin typeface="Cambria Math"/>
                                            <a:ea typeface="+mn-ea"/>
                                            <a:cs typeface="+mn-cs"/>
                                          </a:rPr>
                                          <m:t>t</m:t>
                                        </m:r>
                                      </m:sup>
                                    </m:sSubSup>
                                  </m:e>
                                </m:d>
                                <m:r>
                                  <a:rPr lang="de-DE" sz="1100">
                                    <a:solidFill>
                                      <a:schemeClr val="tx1"/>
                                    </a:solidFill>
                                    <a:latin typeface="Cambria Math"/>
                                    <a:ea typeface="+mn-ea"/>
                                    <a:cs typeface="+mn-cs"/>
                                  </a:rPr>
                                  <m:t> </m:t>
                                </m:r>
                              </m:e>
                            </m:nary>
                            <m:r>
                              <a:rPr lang="de-DE" sz="1100" i="1">
                                <a:solidFill>
                                  <a:schemeClr val="tx1"/>
                                </a:solidFill>
                                <a:latin typeface="Cambria Math"/>
                                <a:ea typeface="+mn-ea"/>
                                <a:cs typeface="+mn-cs"/>
                              </a:rPr>
                              <m:t>−</m:t>
                            </m:r>
                            <m:nary>
                              <m:naryPr>
                                <m:chr m:val="∑"/>
                                <m:limLoc m:val="undOvr"/>
                                <m:supHide m:val="on"/>
                                <m:ctrlPr>
                                  <a:rPr lang="fr-FR" sz="1100" i="1">
                                    <a:solidFill>
                                      <a:schemeClr val="tx1"/>
                                    </a:solidFill>
                                    <a:latin typeface="Cambria Math" panose="02040503050406030204" pitchFamily="18" charset="0"/>
                                    <a:ea typeface="+mn-ea"/>
                                    <a:cs typeface="+mn-cs"/>
                                  </a:rPr>
                                </m:ctrlPr>
                              </m:naryPr>
                              <m:sub>
                                <m:r>
                                  <m:rPr>
                                    <m:sty m:val="p"/>
                                  </m:rPr>
                                  <a:rPr lang="de-DE" sz="1100">
                                    <a:solidFill>
                                      <a:schemeClr val="tx1"/>
                                    </a:solidFill>
                                    <a:latin typeface="Cambria Math"/>
                                    <a:ea typeface="+mn-ea"/>
                                    <a:cs typeface="+mn-cs"/>
                                  </a:rPr>
                                  <m:t>i</m:t>
                                </m:r>
                              </m:sub>
                              <m:sup/>
                              <m:e>
                                <m:sSubSup>
                                  <m:sSubSupPr>
                                    <m:ctrlPr>
                                      <a:rPr lang="fr-FR" sz="1100" i="1">
                                        <a:solidFill>
                                          <a:schemeClr val="tx1"/>
                                        </a:solidFill>
                                        <a:latin typeface="Cambria Math" panose="02040503050406030204" pitchFamily="18" charset="0"/>
                                        <a:ea typeface="+mn-ea"/>
                                        <a:cs typeface="+mn-cs"/>
                                      </a:rPr>
                                    </m:ctrlPr>
                                  </m:sSubSupPr>
                                  <m:e>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β</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Ref</m:t>
                                        </m:r>
                                      </m:sup>
                                    </m:sSubSup>
                                    <m:r>
                                      <m:rPr>
                                        <m:sty m:val="p"/>
                                      </m:rPr>
                                      <a:rPr lang="de-DE" sz="1100">
                                        <a:solidFill>
                                          <a:schemeClr val="tx1"/>
                                        </a:solidFill>
                                        <a:latin typeface="Cambria Math"/>
                                        <a:ea typeface="+mn-ea"/>
                                        <a:cs typeface="+mn-cs"/>
                                      </a:rPr>
                                      <m:t>D</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Ref</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dyn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t</m:t>
                                    </m:r>
                                  </m:sup>
                                </m:sSubSup>
                                <m:r>
                                  <a:rPr lang="de-DE" sz="1100">
                                    <a:solidFill>
                                      <a:schemeClr val="tx1"/>
                                    </a:solidFill>
                                    <a:latin typeface="Cambria Math"/>
                                    <a:ea typeface="+mn-ea"/>
                                    <a:cs typeface="+mn-cs"/>
                                  </a:rPr>
                                  <m:t> </m:t>
                                </m:r>
                                <m:d>
                                  <m:dPr>
                                    <m:ctrlPr>
                                      <a:rPr lang="fr-FR" sz="1100" i="1">
                                        <a:solidFill>
                                          <a:schemeClr val="tx1"/>
                                        </a:solidFill>
                                        <a:latin typeface="Cambria Math" panose="02040503050406030204" pitchFamily="18" charset="0"/>
                                        <a:ea typeface="+mn-ea"/>
                                        <a:cs typeface="+mn-cs"/>
                                      </a:rPr>
                                    </m:ctrlPr>
                                  </m:dPr>
                                  <m:e>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p</m:t>
                                        </m:r>
                                      </m:e>
                                      <m:sub>
                                        <m:r>
                                          <m:rPr>
                                            <m:sty m:val="p"/>
                                          </m:rPr>
                                          <a:rPr lang="de-DE" sz="1100">
                                            <a:solidFill>
                                              <a:schemeClr val="tx1"/>
                                            </a:solidFill>
                                            <a:latin typeface="Cambria Math"/>
                                            <a:ea typeface="+mn-ea"/>
                                            <a:cs typeface="+mn-cs"/>
                                          </a:rPr>
                                          <m:t>i</m:t>
                                        </m:r>
                                      </m:sub>
                                      <m:sup>
                                        <m:r>
                                          <m:rPr>
                                            <m:sty m:val="p"/>
                                          </m:rPr>
                                          <a:rPr lang="fr-FR" sz="1100" b="0" i="0">
                                            <a:solidFill>
                                              <a:schemeClr val="tx1"/>
                                            </a:solidFill>
                                            <a:latin typeface="Cambria Math"/>
                                            <a:ea typeface="+mn-ea"/>
                                            <a:cs typeface="+mn-cs"/>
                                          </a:rPr>
                                          <m:t>r</m:t>
                                        </m:r>
                                        <m:r>
                                          <m:rPr>
                                            <m:sty m:val="p"/>
                                          </m:rPr>
                                          <a:rPr lang="de-DE" sz="1100">
                                            <a:solidFill>
                                              <a:schemeClr val="tx1"/>
                                            </a:solidFill>
                                            <a:latin typeface="Cambria Math"/>
                                            <a:ea typeface="+mn-ea"/>
                                            <a:cs typeface="+mn-cs"/>
                                          </a:rPr>
                                          <m:t>eal</m:t>
                                        </m:r>
                                        <m:r>
                                          <a:rPr lang="fr-FR" sz="1100" b="0" i="0">
                                            <a:solidFill>
                                              <a:schemeClr val="tx1"/>
                                            </a:solidFill>
                                            <a:latin typeface="Cambria Math"/>
                                            <a:ea typeface="+mn-ea"/>
                                            <a:cs typeface="+mn-cs"/>
                                          </a:rPr>
                                          <m:t>,</m:t>
                                        </m:r>
                                        <m:r>
                                          <m:rPr>
                                            <m:sty m:val="p"/>
                                          </m:rPr>
                                          <a:rPr lang="fr-FR" sz="1100" b="0" i="0">
                                            <a:solidFill>
                                              <a:schemeClr val="tx1"/>
                                            </a:solidFill>
                                            <a:latin typeface="Cambria Math"/>
                                            <a:ea typeface="+mn-ea"/>
                                            <a:cs typeface="+mn-cs"/>
                                          </a:rPr>
                                          <m:t>t</m:t>
                                        </m:r>
                                      </m:sup>
                                    </m:sSubSup>
                                    <m:r>
                                      <a:rPr lang="de-DE" sz="1100" i="1">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m:rPr>
                                            <m:sty m:val="p"/>
                                          </m:rPr>
                                          <a:rPr lang="de-DE" sz="1100">
                                            <a:solidFill>
                                              <a:schemeClr val="tx1"/>
                                            </a:solidFill>
                                            <a:latin typeface="Cambria Math"/>
                                            <a:ea typeface="+mn-ea"/>
                                            <a:cs typeface="+mn-cs"/>
                                          </a:rPr>
                                          <m:t>p</m:t>
                                        </m:r>
                                      </m:e>
                                      <m:sub>
                                        <m:r>
                                          <m:rPr>
                                            <m:sty m:val="p"/>
                                          </m:rPr>
                                          <a:rPr lang="de-DE" sz="1100">
                                            <a:solidFill>
                                              <a:schemeClr val="tx1"/>
                                            </a:solidFill>
                                            <a:latin typeface="Cambria Math"/>
                                            <a:ea typeface="+mn-ea"/>
                                            <a:cs typeface="+mn-cs"/>
                                          </a:rPr>
                                          <m:t>i</m:t>
                                        </m:r>
                                      </m:sub>
                                      <m:sup>
                                        <m:r>
                                          <m:rPr>
                                            <m:sty m:val="p"/>
                                          </m:rPr>
                                          <a:rPr lang="de-DE" sz="1100">
                                            <a:solidFill>
                                              <a:schemeClr val="tx1"/>
                                            </a:solidFill>
                                            <a:latin typeface="Cambria Math"/>
                                            <a:ea typeface="+mn-ea"/>
                                            <a:cs typeface="+mn-cs"/>
                                          </a:rPr>
                                          <m:t>Basis</m:t>
                                        </m:r>
                                        <m:r>
                                          <a:rPr lang="fr-FR" sz="1100" b="0" i="0">
                                            <a:solidFill>
                                              <a:schemeClr val="tx1"/>
                                            </a:solidFill>
                                            <a:latin typeface="Cambria Math"/>
                                            <a:ea typeface="+mn-ea"/>
                                            <a:cs typeface="+mn-cs"/>
                                          </a:rPr>
                                          <m:t>,</m:t>
                                        </m:r>
                                        <m:r>
                                          <m:rPr>
                                            <m:sty m:val="p"/>
                                          </m:rPr>
                                          <a:rPr lang="fr-FR" sz="1100" b="0" i="0">
                                            <a:solidFill>
                                              <a:schemeClr val="tx1"/>
                                            </a:solidFill>
                                            <a:latin typeface="Cambria Math"/>
                                            <a:ea typeface="+mn-ea"/>
                                            <a:cs typeface="+mn-cs"/>
                                          </a:rPr>
                                          <m:t>t</m:t>
                                        </m:r>
                                      </m:sup>
                                    </m:sSubSup>
                                  </m:e>
                                </m:d>
                                <m:r>
                                  <a:rPr lang="de-DE" sz="1100">
                                    <a:solidFill>
                                      <a:schemeClr val="tx1"/>
                                    </a:solidFill>
                                    <a:latin typeface="Cambria Math"/>
                                    <a:ea typeface="+mn-ea"/>
                                    <a:cs typeface="+mn-cs"/>
                                  </a:rPr>
                                  <m:t> </m:t>
                                </m:r>
                              </m:e>
                            </m:nary>
                          </m:e>
                        </m:d>
                        <m:f>
                          <m:fPr>
                            <m:ctrlPr>
                              <a:rPr lang="fr-FR" sz="1100" i="1">
                                <a:solidFill>
                                  <a:schemeClr val="tx1"/>
                                </a:solidFill>
                                <a:latin typeface="Cambria Math" panose="02040503050406030204" pitchFamily="18" charset="0"/>
                                <a:ea typeface="+mn-ea"/>
                                <a:cs typeface="+mn-cs"/>
                              </a:rPr>
                            </m:ctrlPr>
                          </m:fPr>
                          <m:num>
                            <m:r>
                              <m:rPr>
                                <m:sty m:val="p"/>
                              </m:rPr>
                              <a:rPr lang="de-DE" sz="1100">
                                <a:solidFill>
                                  <a:schemeClr val="tx1"/>
                                </a:solidFill>
                                <a:latin typeface="Cambria Math"/>
                                <a:ea typeface="+mn-ea"/>
                                <a:cs typeface="+mn-cs"/>
                              </a:rPr>
                              <m:t>Δ</m:t>
                            </m:r>
                            <m:sSup>
                              <m:sSupPr>
                                <m:ctrlPr>
                                  <a:rPr lang="fr-FR" sz="1100" i="1">
                                    <a:solidFill>
                                      <a:schemeClr val="tx1"/>
                                    </a:solidFill>
                                    <a:latin typeface="Cambria Math" panose="02040503050406030204" pitchFamily="18" charset="0"/>
                                    <a:ea typeface="+mn-ea"/>
                                    <a:cs typeface="+mn-cs"/>
                                  </a:rPr>
                                </m:ctrlPr>
                              </m:sSupPr>
                              <m:e>
                                <m:r>
                                  <m:rPr>
                                    <m:sty m:val="p"/>
                                  </m:rPr>
                                  <a:rPr lang="de-DE" sz="1100">
                                    <a:solidFill>
                                      <a:schemeClr val="tx1"/>
                                    </a:solidFill>
                                    <a:latin typeface="Cambria Math"/>
                                    <a:ea typeface="+mn-ea"/>
                                    <a:cs typeface="+mn-cs"/>
                                  </a:rPr>
                                  <m:t>E</m:t>
                                </m:r>
                              </m:e>
                              <m:sup>
                                <m:r>
                                  <m:rPr>
                                    <m:sty m:val="p"/>
                                  </m:rPr>
                                  <a:rPr lang="fr-FR" sz="1100" b="0" i="0">
                                    <a:solidFill>
                                      <a:schemeClr val="tx1"/>
                                    </a:solidFill>
                                    <a:latin typeface="Cambria Math"/>
                                    <a:ea typeface="+mn-ea"/>
                                    <a:cs typeface="+mn-cs"/>
                                  </a:rPr>
                                  <m:t>r</m:t>
                                </m:r>
                                <m:r>
                                  <m:rPr>
                                    <m:sty m:val="p"/>
                                  </m:rPr>
                                  <a:rPr lang="de-DE" sz="1100">
                                    <a:solidFill>
                                      <a:schemeClr val="tx1"/>
                                    </a:solidFill>
                                    <a:latin typeface="Cambria Math"/>
                                    <a:ea typeface="+mn-ea"/>
                                    <a:cs typeface="+mn-cs"/>
                                  </a:rPr>
                                  <m:t>eal</m:t>
                                </m:r>
                                <m:r>
                                  <a:rPr lang="fr-FR" sz="1100" b="0" i="0">
                                    <a:solidFill>
                                      <a:schemeClr val="tx1"/>
                                    </a:solidFill>
                                    <a:latin typeface="Cambria Math"/>
                                    <a:ea typeface="+mn-ea"/>
                                    <a:cs typeface="+mn-cs"/>
                                  </a:rPr>
                                  <m:t>,</m:t>
                                </m:r>
                                <m:r>
                                  <m:rPr>
                                    <m:sty m:val="p"/>
                                  </m:rPr>
                                  <a:rPr lang="fr-FR" sz="1100" b="0" i="0">
                                    <a:solidFill>
                                      <a:schemeClr val="tx1"/>
                                    </a:solidFill>
                                    <a:latin typeface="Cambria Math"/>
                                    <a:ea typeface="+mn-ea"/>
                                    <a:cs typeface="+mn-cs"/>
                                  </a:rPr>
                                  <m:t>t</m:t>
                                </m:r>
                              </m:sup>
                            </m:sSup>
                          </m:num>
                          <m:den>
                            <m:r>
                              <m:rPr>
                                <m:sty m:val="p"/>
                              </m:rPr>
                              <a:rPr lang="de-DE" sz="1100">
                                <a:solidFill>
                                  <a:schemeClr val="tx1"/>
                                </a:solidFill>
                                <a:latin typeface="Cambria Math"/>
                                <a:ea typeface="+mn-ea"/>
                                <a:cs typeface="+mn-cs"/>
                              </a:rPr>
                              <m:t>Δ</m:t>
                            </m:r>
                            <m:sSup>
                              <m:sSupPr>
                                <m:ctrlPr>
                                  <a:rPr lang="fr-FR" sz="1100" i="1">
                                    <a:solidFill>
                                      <a:schemeClr val="tx1"/>
                                    </a:solidFill>
                                    <a:latin typeface="Cambria Math" panose="02040503050406030204" pitchFamily="18" charset="0"/>
                                    <a:ea typeface="+mn-ea"/>
                                    <a:cs typeface="+mn-cs"/>
                                  </a:rPr>
                                </m:ctrlPr>
                              </m:sSupPr>
                              <m:e>
                                <m:r>
                                  <m:rPr>
                                    <m:sty m:val="p"/>
                                  </m:rPr>
                                  <a:rPr lang="de-DE" sz="1100">
                                    <a:solidFill>
                                      <a:schemeClr val="tx1"/>
                                    </a:solidFill>
                                    <a:latin typeface="Cambria Math"/>
                                    <a:ea typeface="+mn-ea"/>
                                    <a:cs typeface="+mn-cs"/>
                                  </a:rPr>
                                  <m:t>E</m:t>
                                </m:r>
                              </m:e>
                              <m:sup>
                                <m:r>
                                  <m:rPr>
                                    <m:sty m:val="p"/>
                                  </m:rPr>
                                  <a:rPr lang="de-DE" sz="1100">
                                    <a:solidFill>
                                      <a:schemeClr val="tx1"/>
                                    </a:solidFill>
                                    <a:latin typeface="Cambria Math"/>
                                    <a:ea typeface="+mn-ea"/>
                                    <a:cs typeface="+mn-cs"/>
                                  </a:rPr>
                                  <m:t>Plan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t</m:t>
                                </m:r>
                              </m:sup>
                            </m:sSup>
                          </m:den>
                        </m:f>
                        <m:r>
                          <a:rPr lang="de-DE" sz="1100">
                            <a:solidFill>
                              <a:schemeClr val="tx1"/>
                            </a:solidFill>
                            <a:latin typeface="Cambria Math"/>
                            <a:ea typeface="+mn-ea"/>
                            <a:cs typeface="+mn-cs"/>
                          </a:rPr>
                          <m:t> </m:t>
                        </m:r>
                      </m:oMath>
                    </m:oMathPara>
                  </a14:m>
                </mc:Choice>
                <mc:Fallback xmlns:m="http://schemas.openxmlformats.org/officeDocument/2006/math" xmlns:w="http://schemas.openxmlformats.org/wordprocessingml/2006/main" xmlns:r="http://schemas.openxmlformats.org/officeDocument/2006/relationships" xmlns=""/>
              </mc:AlternateContent>
              <a:endParaRPr lang="fr-FR" sz="1100"/>
            </a:p>
          </xdr:txBody>
        </xdr:sp>
      </mc:Choice>
      <mc:Fallback xmlns="">
        <xdr:sp macro="" textlink="">
          <xdr:nvSpPr>
            <xdr:cNvPr id="905" name="TextBox 78">
              <a:extLst>
                <a:ext uri="{FF2B5EF4-FFF2-40B4-BE49-F238E27FC236}">
                  <a16:creationId xmlns:a16="http://schemas.microsoft.com/office/drawing/2014/main" id="{00000000-0008-0000-1000-000089030000}"/>
                </a:ext>
              </a:extLst>
            </xdr:cNvPr>
            <xdr:cNvSpPr txBox="1"/>
          </xdr:nvSpPr>
          <xdr:spPr bwMode="auto">
            <a:xfrm>
              <a:off x="2381250" y="64535911"/>
              <a:ext cx="6452135" cy="4587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a:t>
              </a:r>
              <a:r>
                <a:rPr lang="fr-FR" sz="1100" b="0" i="0">
                  <a:solidFill>
                    <a:schemeClr val="tx1"/>
                  </a:solidFill>
                  <a:latin typeface="Cambria Math"/>
                  <a:ea typeface="+mn-ea"/>
                  <a:cs typeface="+mn-cs"/>
                </a:rPr>
                <a:t>𝐾</a:t>
              </a:r>
              <a:r>
                <a:rPr lang="fr-FR" sz="1100" b="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KSV</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Plan,t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β</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Vorhaben D</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Plan,dyn,t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r</a:t>
              </a:r>
              <a:r>
                <a:rPr lang="de-DE" sz="1100" i="0">
                  <a:solidFill>
                    <a:schemeClr val="tx1"/>
                  </a:solidFill>
                  <a:latin typeface="Cambria Math"/>
                  <a:ea typeface="+mn-ea"/>
                  <a:cs typeface="+mn-cs"/>
                </a:rPr>
                <a:t>eal</a:t>
              </a:r>
              <a:r>
                <a:rPr lang="fr-FR" sz="1100" b="0" i="0">
                  <a:solidFill>
                    <a:schemeClr val="tx1"/>
                  </a:solidFill>
                  <a:latin typeface="Cambria Math"/>
                  <a:ea typeface="+mn-ea"/>
                  <a:cs typeface="+mn-cs"/>
                </a:rPr>
                <a:t>,t</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Basis</a:t>
              </a:r>
              <a:r>
                <a:rPr lang="fr-FR" sz="1100" b="0" i="0">
                  <a:solidFill>
                    <a:schemeClr val="tx1"/>
                  </a:solidFill>
                  <a:latin typeface="Cambria Math"/>
                  <a:ea typeface="+mn-ea"/>
                  <a:cs typeface="+mn-cs"/>
                </a:rPr>
                <a:t>,t</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i="0">
                  <a:solidFill>
                    <a:schemeClr val="tx1"/>
                  </a:solidFill>
                  <a:latin typeface="Cambria Math" panose="02040503050406030204" pitchFamily="18" charset="0"/>
                  <a:ea typeface="+mn-ea"/>
                  <a:cs typeface="+mn-cs"/>
                </a:rPr>
                <a:t>∑1</a:t>
              </a:r>
              <a:r>
                <a:rPr lang="de-DE"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β</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Ref D</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Ref,dyn,t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r</a:t>
              </a:r>
              <a:r>
                <a:rPr lang="de-DE" sz="1100" i="0">
                  <a:solidFill>
                    <a:schemeClr val="tx1"/>
                  </a:solidFill>
                  <a:latin typeface="Cambria Math"/>
                  <a:ea typeface="+mn-ea"/>
                  <a:cs typeface="+mn-cs"/>
                </a:rPr>
                <a:t>eal</a:t>
              </a:r>
              <a:r>
                <a:rPr lang="fr-FR" sz="1100" b="0" i="0">
                  <a:solidFill>
                    <a:schemeClr val="tx1"/>
                  </a:solidFill>
                  <a:latin typeface="Cambria Math"/>
                  <a:ea typeface="+mn-ea"/>
                  <a:cs typeface="+mn-cs"/>
                </a:rPr>
                <a:t>,t</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a:t>
              </a:r>
              <a:r>
                <a:rPr lang="fr-FR" sz="110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i</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Basis</a:t>
              </a:r>
              <a:r>
                <a:rPr lang="fr-FR" sz="1100" b="0" i="0">
                  <a:solidFill>
                    <a:schemeClr val="tx1"/>
                  </a:solidFill>
                  <a:latin typeface="Cambria Math"/>
                  <a:ea typeface="+mn-ea"/>
                  <a:cs typeface="+mn-cs"/>
                </a:rPr>
                <a:t>,t</a:t>
              </a:r>
              <a:r>
                <a:rPr lang="fr-FR" sz="1100" b="0" i="0">
                  <a:solidFill>
                    <a:schemeClr val="tx1"/>
                  </a:solidFill>
                  <a:latin typeface="Cambria Math" panose="02040503050406030204" pitchFamily="18" charset="0"/>
                  <a:ea typeface="+mn-ea"/>
                  <a:cs typeface="+mn-cs"/>
                </a:rPr>
                <a:t>) )</a:t>
              </a:r>
              <a:r>
                <a:rPr lang="de-DE" sz="1100" b="0" i="0">
                  <a:solidFill>
                    <a:schemeClr val="tx1"/>
                  </a:solidFill>
                  <a:latin typeface="Cambria Math"/>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 </a:t>
              </a:r>
              <a:r>
                <a:rPr lang="de-DE" sz="1100" i="0">
                  <a:solidFill>
                    <a:schemeClr val="tx1"/>
                  </a:solidFill>
                  <a:latin typeface="Cambria Math"/>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ΔE</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r</a:t>
              </a:r>
              <a:r>
                <a:rPr lang="de-DE" sz="1100" i="0">
                  <a:solidFill>
                    <a:schemeClr val="tx1"/>
                  </a:solidFill>
                  <a:latin typeface="Cambria Math"/>
                  <a:ea typeface="+mn-ea"/>
                  <a:cs typeface="+mn-cs"/>
                </a:rPr>
                <a:t>eal</a:t>
              </a:r>
              <a:r>
                <a:rPr lang="fr-FR" sz="1100" b="0" i="0">
                  <a:solidFill>
                    <a:schemeClr val="tx1"/>
                  </a:solidFill>
                  <a:latin typeface="Cambria Math"/>
                  <a:ea typeface="+mn-ea"/>
                  <a:cs typeface="+mn-cs"/>
                </a:rPr>
                <a:t>,t</a:t>
              </a:r>
              <a:r>
                <a:rPr lang="fr-FR" sz="1100" b="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ΔE</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Plan,t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panose="02040503050406030204" pitchFamily="18" charset="0"/>
                  <a:ea typeface="+mn-ea"/>
                  <a:cs typeface="+mn-cs"/>
                </a:rPr>
                <a:t> </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  </a:t>
              </a:r>
              <a:endParaRPr lang="fr-FR" sz="1100"/>
            </a:p>
          </xdr:txBody>
        </xdr:sp>
      </mc:Fallback>
    </mc:AlternateContent>
    <xdr:clientData/>
  </xdr:oneCellAnchor>
  <xdr:twoCellAnchor>
    <xdr:from>
      <xdr:col>0</xdr:col>
      <xdr:colOff>40032</xdr:colOff>
      <xdr:row>57</xdr:row>
      <xdr:rowOff>199840</xdr:rowOff>
    </xdr:from>
    <xdr:to>
      <xdr:col>0</xdr:col>
      <xdr:colOff>1354350</xdr:colOff>
      <xdr:row>60</xdr:row>
      <xdr:rowOff>174527</xdr:rowOff>
    </xdr:to>
    <xdr:sp macro="" textlink="">
      <xdr:nvSpPr>
        <xdr:cNvPr id="798" name="Rechteck: abgerundete Ecken 6">
          <a:extLst>
            <a:ext uri="{FF2B5EF4-FFF2-40B4-BE49-F238E27FC236}">
              <a16:creationId xmlns:a16="http://schemas.microsoft.com/office/drawing/2014/main" id="{00000000-0008-0000-1000-00001E030000}"/>
            </a:ext>
          </a:extLst>
        </xdr:cNvPr>
        <xdr:cNvSpPr/>
      </xdr:nvSpPr>
      <xdr:spPr bwMode="auto">
        <a:xfrm>
          <a:off x="40032" y="15335065"/>
          <a:ext cx="1314318" cy="1003387"/>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Berücksichtigung von Nummer 7.2(f) FRL KSV.</a:t>
          </a:r>
          <a:endParaRPr lang="de-DE">
            <a:solidFill>
              <a:sysClr val="windowText" lastClr="000000"/>
            </a:solidFill>
          </a:endParaRPr>
        </a:p>
      </xdr:txBody>
    </xdr:sp>
    <xdr:clientData/>
  </xdr:twoCellAnchor>
  <xdr:oneCellAnchor>
    <xdr:from>
      <xdr:col>2</xdr:col>
      <xdr:colOff>1676825</xdr:colOff>
      <xdr:row>362</xdr:row>
      <xdr:rowOff>0</xdr:rowOff>
    </xdr:from>
    <xdr:ext cx="462562" cy="176971"/>
    <mc:AlternateContent xmlns:mc="http://schemas.openxmlformats.org/markup-compatibility/2006" xmlns:a14="http://schemas.microsoft.com/office/drawing/2010/main">
      <mc:Choice Requires="a14">
        <xdr:sp macro="" textlink="">
          <xdr:nvSpPr>
            <xdr:cNvPr id="517" name="TextBox 25">
              <a:extLst>
                <a:ext uri="{FF2B5EF4-FFF2-40B4-BE49-F238E27FC236}">
                  <a16:creationId xmlns:a16="http://schemas.microsoft.com/office/drawing/2014/main" id="{00000000-0008-0000-1000-000005020000}"/>
                </a:ext>
              </a:extLst>
            </xdr:cNvPr>
            <xdr:cNvSpPr txBox="1"/>
          </xdr:nvSpPr>
          <xdr:spPr bwMode="auto">
            <a:xfrm>
              <a:off x="6572675" y="78009750"/>
              <a:ext cx="462563"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b="0" i="1">
                                <a:latin typeface="Cambria Math"/>
                              </a:rPr>
                              <m:t>𝑅</m:t>
                            </m:r>
                          </m:e>
                          <m:sub>
                            <m:r>
                              <a:rPr lang="de-DE" sz="1100" b="0" i="1">
                                <a:latin typeface="Cambria Math"/>
                              </a:rPr>
                              <m:t>𝑛𝐾𝑆𝑉</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17" name="TextBox 25">
              <a:extLst>
                <a:ext uri="{FF2B5EF4-FFF2-40B4-BE49-F238E27FC236}">
                  <a16:creationId xmlns:a16="http://schemas.microsoft.com/office/drawing/2014/main" id="{00000000-0008-0000-1000-000005020000}"/>
                </a:ext>
              </a:extLst>
            </xdr:cNvPr>
            <xdr:cNvSpPr txBox="1"/>
          </xdr:nvSpPr>
          <xdr:spPr bwMode="auto">
            <a:xfrm>
              <a:off x="6572675" y="78009750"/>
              <a:ext cx="462563" cy="17697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𝑅</a:t>
              </a:r>
              <a:r>
                <a:rPr lang="de-DE" sz="1100" b="0" i="0">
                  <a:latin typeface="Cambria Math" panose="02040503050406030204" pitchFamily="18" charset="0"/>
                </a:rPr>
                <a:t>_(</a:t>
              </a:r>
              <a:r>
                <a:rPr lang="de-DE" sz="1100" b="0" i="0">
                  <a:latin typeface="Cambria Math"/>
                </a:rPr>
                <a:t>𝑛𝐾𝑆𝑉</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1692374</xdr:colOff>
      <xdr:row>360</xdr:row>
      <xdr:rowOff>7327</xdr:rowOff>
    </xdr:from>
    <xdr:ext cx="431464" cy="182935"/>
    <mc:AlternateContent xmlns:mc="http://schemas.openxmlformats.org/markup-compatibility/2006" xmlns:a14="http://schemas.microsoft.com/office/drawing/2010/main">
      <mc:Choice Requires="a14">
        <xdr:sp macro="" textlink="">
          <xdr:nvSpPr>
            <xdr:cNvPr id="518" name="TextBox 25">
              <a:extLst>
                <a:ext uri="{FF2B5EF4-FFF2-40B4-BE49-F238E27FC236}">
                  <a16:creationId xmlns:a16="http://schemas.microsoft.com/office/drawing/2014/main" id="{00000000-0008-0000-1000-000006020000}"/>
                </a:ext>
              </a:extLst>
            </xdr:cNvPr>
            <xdr:cNvSpPr txBox="1"/>
          </xdr:nvSpPr>
          <xdr:spPr bwMode="auto">
            <a:xfrm>
              <a:off x="6588224" y="77636076"/>
              <a:ext cx="431465" cy="18293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
                          <m:sSubPr>
                            <m:ctrlPr>
                              <a:rPr lang="de-DE" sz="1100" i="1">
                                <a:latin typeface="Cambria Math" panose="02040503050406030204" pitchFamily="18" charset="0"/>
                              </a:rPr>
                            </m:ctrlPr>
                          </m:sSubPr>
                          <m:e>
                            <m:r>
                              <a:rPr lang="de-DE" sz="1100" i="1">
                                <a:solidFill>
                                  <a:schemeClr val="tx1"/>
                                </a:solidFill>
                                <a:latin typeface="Cambria Math"/>
                                <a:ea typeface="+mn-ea"/>
                                <a:cs typeface="+mn-cs"/>
                              </a:rPr>
                              <m:t>∆</m:t>
                            </m:r>
                            <m:r>
                              <a:rPr lang="fr-FR" sz="1100" b="0" i="1">
                                <a:solidFill>
                                  <a:schemeClr val="tx1"/>
                                </a:solidFill>
                                <a:latin typeface="Cambria Math"/>
                                <a:ea typeface="+mn-ea"/>
                                <a:cs typeface="+mn-cs"/>
                              </a:rPr>
                              <m:t>𝐹</m:t>
                            </m:r>
                          </m:e>
                          <m:sub>
                            <m:r>
                              <a:rPr lang="fr-FR" sz="1100" b="0" i="1">
                                <a:latin typeface="Cambria Math"/>
                              </a:rPr>
                              <m:t>𝐸𝑙𝑦</m:t>
                            </m:r>
                            <m:r>
                              <a:rPr lang="fr-FR" sz="1100" b="0" i="1">
                                <a:latin typeface="Cambria Math"/>
                              </a:rPr>
                              <m:t>,</m:t>
                            </m:r>
                            <m:r>
                              <a:rPr lang="fr-FR" sz="1100" b="0" i="1">
                                <a:latin typeface="Cambria Math"/>
                              </a:rPr>
                              <m:t>𝑡</m:t>
                            </m:r>
                          </m:sub>
                        </m:sSub>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18" name="TextBox 25">
              <a:extLst>
                <a:ext uri="{FF2B5EF4-FFF2-40B4-BE49-F238E27FC236}">
                  <a16:creationId xmlns:a16="http://schemas.microsoft.com/office/drawing/2014/main" id="{00000000-0008-0000-1000-000006020000}"/>
                </a:ext>
              </a:extLst>
            </xdr:cNvPr>
            <xdr:cNvSpPr txBox="1"/>
          </xdr:nvSpPr>
          <xdr:spPr bwMode="auto">
            <a:xfrm>
              <a:off x="6588224" y="77636076"/>
              <a:ext cx="431465" cy="18293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solidFill>
                    <a:schemeClr val="tx1"/>
                  </a:solidFill>
                  <a:latin typeface="Cambria Math"/>
                  <a:ea typeface="+mn-ea"/>
                  <a:cs typeface="+mn-cs"/>
                </a:rPr>
                <a:t>∆</a:t>
              </a:r>
              <a:r>
                <a:rPr lang="fr-FR" sz="1100" b="0" i="0">
                  <a:solidFill>
                    <a:schemeClr val="tx1"/>
                  </a:solidFill>
                  <a:latin typeface="Cambria Math"/>
                  <a:ea typeface="+mn-ea"/>
                  <a:cs typeface="+mn-cs"/>
                </a:rPr>
                <a:t>𝐹</a:t>
              </a:r>
              <a:r>
                <a:rPr lang="de-DE" sz="1100" b="0" i="0">
                  <a:solidFill>
                    <a:schemeClr val="tx1"/>
                  </a:solidFill>
                  <a:latin typeface="Cambria Math" panose="02040503050406030204" pitchFamily="18" charset="0"/>
                  <a:ea typeface="+mn-ea"/>
                  <a:cs typeface="+mn-cs"/>
                </a:rPr>
                <a:t>〗_(</a:t>
              </a:r>
              <a:r>
                <a:rPr lang="fr-FR" sz="1100" b="0" i="0">
                  <a:latin typeface="Cambria Math"/>
                </a:rPr>
                <a:t>𝐸𝑙𝑦,𝑡</a:t>
              </a:r>
              <a:r>
                <a:rPr lang="de-DE" sz="1100" b="0" i="0">
                  <a:latin typeface="Cambria Math" panose="02040503050406030204" pitchFamily="18" charset="0"/>
                </a:rPr>
                <a:t>)</a:t>
              </a:r>
              <a:endParaRPr lang="de-DE" sz="1100" i="1"/>
            </a:p>
          </xdr:txBody>
        </xdr:sp>
      </mc:Fallback>
    </mc:AlternateContent>
    <xdr:clientData/>
  </xdr:oneCellAnchor>
  <xdr:oneCellAnchor>
    <xdr:from>
      <xdr:col>1</xdr:col>
      <xdr:colOff>1448189</xdr:colOff>
      <xdr:row>208</xdr:row>
      <xdr:rowOff>145790</xdr:rowOff>
    </xdr:from>
    <xdr:ext cx="6452135" cy="318163"/>
    <mc:AlternateContent xmlns:mc="http://schemas.openxmlformats.org/markup-compatibility/2006" xmlns:a14="http://schemas.microsoft.com/office/drawing/2010/main">
      <mc:Choice Requires="a14">
        <xdr:sp macro="" textlink="">
          <xdr:nvSpPr>
            <xdr:cNvPr id="82" name="TextBox 81">
              <a:extLst>
                <a:ext uri="{FF2B5EF4-FFF2-40B4-BE49-F238E27FC236}">
                  <a16:creationId xmlns:a16="http://schemas.microsoft.com/office/drawing/2014/main" id="{00000000-0008-0000-1000-000052000000}"/>
                </a:ext>
              </a:extLst>
            </xdr:cNvPr>
            <xdr:cNvSpPr txBox="1"/>
          </xdr:nvSpPr>
          <xdr:spPr bwMode="auto">
            <a:xfrm>
              <a:off x="2847781" y="52290305"/>
              <a:ext cx="6452135" cy="3181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 xmlns:m="http://schemas.openxmlformats.org/officeDocument/2006/math">
                      <m:r>
                        <a:rPr lang="de-DE" sz="1100">
                          <a:solidFill>
                            <a:schemeClr val="tx1"/>
                          </a:solidFill>
                          <a:latin typeface="Cambria Math"/>
                          <a:ea typeface="+mn-ea"/>
                          <a:cs typeface="+mn-cs"/>
                        </a:rPr>
                        <m:t>∆</m:t>
                      </m:r>
                      <m:sSubSup>
                        <m:sSubSupPr>
                          <m:ctrlPr>
                            <a:rPr lang="fr-FR" sz="110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𝑀</m:t>
                          </m:r>
                        </m:e>
                        <m:sub>
                          <m:r>
                            <m:rPr>
                              <m:sty m:val="p"/>
                            </m:rPr>
                            <a:rPr lang="de-DE" sz="1100">
                              <a:solidFill>
                                <a:schemeClr val="tx1"/>
                              </a:solidFill>
                              <a:latin typeface="Cambria Math"/>
                              <a:ea typeface="+mn-ea"/>
                              <a:cs typeface="+mn-cs"/>
                            </a:rPr>
                            <m:t>KSV</m:t>
                          </m:r>
                        </m:sub>
                        <m:sup>
                          <m:r>
                            <m:rPr>
                              <m:sty m:val="p"/>
                            </m:rPr>
                            <a:rPr lang="de-DE" sz="1100">
                              <a:solidFill>
                                <a:schemeClr val="tx1"/>
                              </a:solidFill>
                              <a:latin typeface="Cambria Math"/>
                              <a:ea typeface="+mn-ea"/>
                              <a:cs typeface="+mn-cs"/>
                            </a:rPr>
                            <m:t>Plan</m:t>
                          </m:r>
                          <m:r>
                            <a:rPr lang="de-DE" sz="1100">
                              <a:solidFill>
                                <a:schemeClr val="tx1"/>
                              </a:solidFill>
                              <a:latin typeface="Cambria Math"/>
                              <a:ea typeface="+mn-ea"/>
                              <a:cs typeface="+mn-cs"/>
                            </a:rPr>
                            <m:t>,</m:t>
                          </m:r>
                          <m:r>
                            <m:rPr>
                              <m:sty m:val="p"/>
                            </m:rPr>
                            <a:rPr lang="de-DE" sz="1100">
                              <a:solidFill>
                                <a:schemeClr val="tx1"/>
                              </a:solidFill>
                              <a:latin typeface="Cambria Math"/>
                              <a:ea typeface="+mn-ea"/>
                              <a:cs typeface="+mn-cs"/>
                            </a:rPr>
                            <m:t>t</m:t>
                          </m:r>
                        </m:sup>
                      </m:sSubSup>
                      <m:r>
                        <a:rPr lang="de-DE" sz="1100">
                          <a:solidFill>
                            <a:schemeClr val="tx1"/>
                          </a:solidFill>
                          <a:latin typeface="Cambria Math"/>
                          <a:ea typeface="+mn-ea"/>
                          <a:cs typeface="+mn-cs"/>
                        </a:rPr>
                        <m:t>=</m:t>
                      </m:r>
                      <m:r>
                        <a:rPr lang="fr-FR" sz="1100" b="0" i="0">
                          <a:solidFill>
                            <a:schemeClr val="tx1"/>
                          </a:solidFill>
                          <a:latin typeface="Cambria Math"/>
                          <a:ea typeface="+mn-ea"/>
                          <a:cs typeface="+mn-cs"/>
                        </a:rPr>
                        <m:t> </m:t>
                      </m:r>
                      <m:sSubSup>
                        <m:sSubSupPr>
                          <m:ctrlPr>
                            <a:rPr lang="fr-FR" sz="1100" i="1">
                              <a:solidFill>
                                <a:srgbClr val="836967"/>
                              </a:solidFill>
                              <a:latin typeface="Cambria Math" panose="02040503050406030204" pitchFamily="18" charset="0"/>
                            </a:rPr>
                          </m:ctrlPr>
                        </m:sSubSupPr>
                        <m:e>
                          <m:r>
                            <a:rPr lang="fr-FR" sz="1100" i="1">
                              <a:latin typeface="Cambria Math"/>
                            </a:rPr>
                            <m:t>𝑝</m:t>
                          </m:r>
                        </m:e>
                        <m:sub>
                          <m:r>
                            <a:rPr lang="fr-FR" sz="1100" b="0" i="1">
                              <a:latin typeface="Cambria Math"/>
                            </a:rPr>
                            <m:t>𝐾𝑆𝑉</m:t>
                          </m:r>
                        </m:sub>
                        <m:sup>
                          <m:r>
                            <m:rPr>
                              <m:sty m:val="p"/>
                            </m:rPr>
                            <a:rPr lang="fr-FR" sz="1100" b="0" i="0">
                              <a:latin typeface="Cambria Math"/>
                            </a:rPr>
                            <m:t>B</m:t>
                          </m:r>
                          <m:r>
                            <a:rPr lang="fr-FR" sz="1100" b="0" i="1">
                              <a:latin typeface="Cambria Math"/>
                            </a:rPr>
                            <m:t>𝑎𝑠𝑖𝑠</m:t>
                          </m:r>
                        </m:sup>
                      </m:sSubSup>
                      <m:d>
                        <m:dPr>
                          <m:ctrlPr>
                            <a:rPr lang="fr-FR" sz="1100" i="1">
                              <a:solidFill>
                                <a:sysClr val="windowText" lastClr="000000"/>
                              </a:solidFill>
                              <a:latin typeface="Cambria Math" panose="02040503050406030204" pitchFamily="18" charset="0"/>
                            </a:rPr>
                          </m:ctrlPr>
                        </m:dPr>
                        <m:e>
                          <m:f>
                            <m:fPr>
                              <m:ctrlPr>
                                <a:rPr lang="fr-FR" sz="1100" i="1">
                                  <a:solidFill>
                                    <a:sysClr val="windowText" lastClr="000000"/>
                                  </a:solidFill>
                                  <a:latin typeface="Cambria Math" panose="02040503050406030204" pitchFamily="18" charset="0"/>
                                </a:rPr>
                              </m:ctrlPr>
                            </m:fPr>
                            <m:num>
                              <m:r>
                                <m:rPr>
                                  <m:sty m:val="p"/>
                                </m:rPr>
                                <a:rPr lang="fr-FR" sz="1100">
                                  <a:solidFill>
                                    <a:sysClr val="windowText" lastClr="000000"/>
                                  </a:solidFill>
                                  <a:latin typeface="Cambria Math"/>
                                </a:rPr>
                                <m:t>Δ</m:t>
                              </m:r>
                              <m:sSup>
                                <m:sSupPr>
                                  <m:ctrlPr>
                                    <a:rPr lang="fr-FR" sz="1100" i="1">
                                      <a:solidFill>
                                        <a:sysClr val="windowText" lastClr="000000"/>
                                      </a:solidFill>
                                      <a:latin typeface="Cambria Math" panose="02040503050406030204" pitchFamily="18" charset="0"/>
                                    </a:rPr>
                                  </m:ctrlPr>
                                </m:sSupPr>
                                <m:e>
                                  <m:r>
                                    <a:rPr lang="fr-FR" sz="1100" b="0" i="1">
                                      <a:solidFill>
                                        <a:sysClr val="windowText" lastClr="000000"/>
                                      </a:solidFill>
                                      <a:latin typeface="Cambria Math"/>
                                    </a:rPr>
                                    <m:t>𝐸</m:t>
                                  </m:r>
                                </m:e>
                                <m:sup>
                                  <m:r>
                                    <m:rPr>
                                      <m:sty m:val="p"/>
                                    </m:rPr>
                                    <a:rPr lang="fr-FR" sz="1100" b="0" i="0">
                                      <a:solidFill>
                                        <a:sysClr val="windowText" lastClr="000000"/>
                                      </a:solidFill>
                                      <a:latin typeface="Cambria Math"/>
                                    </a:rPr>
                                    <m:t>mittel</m:t>
                                  </m:r>
                                  <m:r>
                                    <a:rPr lang="fr-FR" sz="1100" b="0" i="0">
                                      <a:solidFill>
                                        <a:sysClr val="windowText" lastClr="000000"/>
                                      </a:solidFill>
                                      <a:latin typeface="Cambria Math"/>
                                    </a:rPr>
                                    <m:t>,</m:t>
                                  </m:r>
                                  <m:r>
                                    <m:rPr>
                                      <m:sty m:val="p"/>
                                    </m:rPr>
                                    <a:rPr lang="fr-FR" sz="1100" b="0" i="0">
                                      <a:solidFill>
                                        <a:sysClr val="windowText" lastClr="000000"/>
                                      </a:solidFill>
                                      <a:latin typeface="Cambria Math"/>
                                    </a:rPr>
                                    <m:t>t</m:t>
                                  </m:r>
                                </m:sup>
                              </m:sSup>
                            </m:num>
                            <m:den>
                              <m:r>
                                <m:rPr>
                                  <m:sty m:val="p"/>
                                </m:rPr>
                                <a:rPr lang="fr-FR" sz="1100" i="0">
                                  <a:solidFill>
                                    <a:sysClr val="windowText" lastClr="000000"/>
                                  </a:solidFill>
                                  <a:latin typeface="Cambria Math"/>
                                </a:rPr>
                                <m:t>Δ</m:t>
                              </m:r>
                              <m:sSup>
                                <m:sSupPr>
                                  <m:ctrlPr>
                                    <a:rPr lang="fr-FR" sz="1100" i="1">
                                      <a:solidFill>
                                        <a:sysClr val="windowText" lastClr="000000"/>
                                      </a:solidFill>
                                      <a:latin typeface="Cambria Math" panose="02040503050406030204" pitchFamily="18" charset="0"/>
                                    </a:rPr>
                                  </m:ctrlPr>
                                </m:sSupPr>
                                <m:e>
                                  <m:r>
                                    <a:rPr lang="fr-FR" sz="1100" b="0" i="1">
                                      <a:solidFill>
                                        <a:sysClr val="windowText" lastClr="000000"/>
                                      </a:solidFill>
                                      <a:latin typeface="Cambria Math"/>
                                    </a:rPr>
                                    <m:t>𝐸</m:t>
                                  </m:r>
                                </m:e>
                                <m:sup>
                                  <m:r>
                                    <a:rPr lang="fr-FR" sz="1100" b="0" i="1">
                                      <a:solidFill>
                                        <a:sysClr val="windowText" lastClr="000000"/>
                                      </a:solidFill>
                                      <a:latin typeface="Cambria Math"/>
                                    </a:rPr>
                                    <m:t>𝑃𝑙𝑎𝑛</m:t>
                                  </m:r>
                                  <m:r>
                                    <a:rPr lang="fr-FR" sz="1100" b="0" i="1">
                                      <a:solidFill>
                                        <a:sysClr val="windowText" lastClr="000000"/>
                                      </a:solidFill>
                                      <a:latin typeface="Cambria Math"/>
                                    </a:rPr>
                                    <m:t>,</m:t>
                                  </m:r>
                                  <m:r>
                                    <a:rPr lang="fr-FR" sz="1100" b="0" i="1">
                                      <a:solidFill>
                                        <a:sysClr val="windowText" lastClr="000000"/>
                                      </a:solidFill>
                                      <a:latin typeface="Cambria Math"/>
                                    </a:rPr>
                                    <m:t>𝑡</m:t>
                                  </m:r>
                                </m:sup>
                              </m:sSup>
                            </m:den>
                          </m:f>
                          <m:r>
                            <a:rPr lang="fr-FR" sz="1100" i="0">
                              <a:solidFill>
                                <a:sysClr val="windowText" lastClr="000000"/>
                              </a:solidFill>
                              <a:latin typeface="Cambria Math"/>
                            </a:rPr>
                            <m:t>−</m:t>
                          </m:r>
                          <m:r>
                            <a:rPr lang="fr-FR" sz="1100" b="0" i="1">
                              <a:solidFill>
                                <a:sysClr val="windowText" lastClr="000000"/>
                              </a:solidFill>
                              <a:latin typeface="Cambria Math"/>
                            </a:rPr>
                            <m:t>1</m:t>
                          </m:r>
                        </m:e>
                      </m:d>
                    </m:oMath>
                  </a14:m>
                </mc:Choice>
                <mc:Fallback xmlns:m="http://schemas.openxmlformats.org/officeDocument/2006/math" xmlns:w="http://schemas.openxmlformats.org/wordprocessingml/2006/main" xmlns:r="http://schemas.openxmlformats.org/officeDocument/2006/relationships" xmlns=""/>
              </mc:AlternateContent>
              <a:r>
                <a:rPr lang="fr-FR" sz="1100"/>
                <a:t> + </a:t>
              </a:r>
              <mc:AlternateContent>
                <mc:Choice Requires="a14">
                  <a14:m>
                    <m:oMath xmlns:m="http://schemas.openxmlformats.org/officeDocument/2006/math">
                      <m:f>
                        <m:fPr>
                          <m:ctrlPr>
                            <a:rPr lang="fr-FR" sz="1100" i="1">
                              <a:latin typeface="Cambria Math" panose="02040503050406030204" pitchFamily="18" charset="0"/>
                            </a:rPr>
                          </m:ctrlPr>
                        </m:fPr>
                        <m:num>
                          <m:r>
                            <a:rPr lang="fr-FR" sz="1100" b="0" i="1">
                              <a:latin typeface="Cambria Math"/>
                            </a:rPr>
                            <m:t>1</m:t>
                          </m:r>
                        </m:num>
                        <m:den>
                          <m:r>
                            <m:rPr>
                              <m:sty m:val="p"/>
                            </m:rPr>
                            <a:rPr lang="fr-FR" sz="1100" i="0">
                              <a:solidFill>
                                <a:schemeClr val="tx1"/>
                              </a:solidFill>
                              <a:latin typeface="Cambria Math"/>
                              <a:ea typeface="+mn-ea"/>
                              <a:cs typeface="+mn-cs"/>
                            </a:rPr>
                            <m:t>Δ</m:t>
                          </m:r>
                          <m:sSup>
                            <m:sSupPr>
                              <m:ctrlPr>
                                <a:rPr lang="fr-FR" sz="1100" i="1">
                                  <a:solidFill>
                                    <a:schemeClr val="tx1"/>
                                  </a:solidFill>
                                  <a:latin typeface="Cambria Math" panose="02040503050406030204" pitchFamily="18" charset="0"/>
                                  <a:ea typeface="+mn-ea"/>
                                  <a:cs typeface="+mn-cs"/>
                                </a:rPr>
                              </m:ctrlPr>
                            </m:sSupPr>
                            <m:e>
                              <m:r>
                                <a:rPr lang="fr-FR" sz="1100" b="0" i="1">
                                  <a:solidFill>
                                    <a:schemeClr val="tx1"/>
                                  </a:solidFill>
                                  <a:latin typeface="Cambria Math"/>
                                  <a:ea typeface="+mn-ea"/>
                                  <a:cs typeface="+mn-cs"/>
                                </a:rPr>
                                <m:t>𝐸</m:t>
                              </m:r>
                            </m:e>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p>
                        </m:den>
                      </m:f>
                      <m:nary>
                        <m:naryPr>
                          <m:chr m:val="∑"/>
                          <m:limLoc m:val="undOvr"/>
                          <m:supHide m:val="on"/>
                          <m:ctrlPr>
                            <a:rPr lang="fr-FR" sz="1100" i="1">
                              <a:latin typeface="Cambria Math" panose="02040503050406030204" pitchFamily="18" charset="0"/>
                            </a:rPr>
                          </m:ctrlPr>
                        </m:naryPr>
                        <m:sub>
                          <m:r>
                            <a:rPr lang="fr-FR" sz="1100" i="0">
                              <a:latin typeface="Cambria Math"/>
                            </a:rPr>
                            <m:t>ⅈ</m:t>
                          </m:r>
                        </m:sub>
                        <m:sup/>
                        <m:e>
                          <m:sSubSup>
                            <m:sSubSupPr>
                              <m:ctrlPr>
                                <a:rPr lang="fr-FR" sz="1100" i="1">
                                  <a:latin typeface="Cambria Math" panose="02040503050406030204" pitchFamily="18" charset="0"/>
                                </a:rPr>
                              </m:ctrlPr>
                            </m:sSubSupPr>
                            <m:e>
                              <m:r>
                                <a:rPr lang="fr-FR" sz="1100" b="0" i="1">
                                  <a:latin typeface="Cambria Math"/>
                                </a:rPr>
                                <m:t>𝑝</m:t>
                              </m:r>
                            </m:e>
                            <m:sub>
                              <m:r>
                                <a:rPr lang="fr-FR" sz="1100" b="0" i="1">
                                  <a:latin typeface="Cambria Math"/>
                                </a:rPr>
                                <m:t>𝑖</m:t>
                              </m:r>
                            </m:sub>
                            <m:sup>
                              <m:r>
                                <a:rPr lang="fr-FR" sz="1100" b="0" i="1">
                                  <a:latin typeface="Cambria Math"/>
                                </a:rPr>
                                <m:t>𝐵𝑎𝑠𝑖𝑠</m:t>
                              </m:r>
                            </m:sup>
                          </m:sSubSup>
                        </m:e>
                      </m:nary>
                      <m:d>
                        <m:dPr>
                          <m:ctrlPr>
                            <a:rPr lang="fr-FR" sz="1100" i="1">
                              <a:latin typeface="Cambria Math" panose="02040503050406030204" pitchFamily="18" charset="0"/>
                            </a:rPr>
                          </m:ctrlPr>
                        </m:dPr>
                        <m:e>
                          <m:sSubSup>
                            <m:sSubSupPr>
                              <m:ctrlPr>
                                <a:rPr lang="fr-FR" sz="1100" i="1">
                                  <a:solidFill>
                                    <a:schemeClr val="tx1"/>
                                  </a:solidFill>
                                  <a:latin typeface="Cambria Math" panose="02040503050406030204" pitchFamily="18" charset="0"/>
                                  <a:ea typeface="+mn-ea"/>
                                  <a:cs typeface="+mn-cs"/>
                                </a:rPr>
                              </m:ctrlPr>
                            </m:sSubSupPr>
                            <m:e>
                              <m:sSubSup>
                                <m:sSubSupPr>
                                  <m:ctrlPr>
                                    <a:rPr lang="fr-FR" sz="1100" i="1">
                                      <a:solidFill>
                                        <a:schemeClr val="tx1"/>
                                      </a:solidFill>
                                      <a:latin typeface="Cambria Math" panose="02040503050406030204" pitchFamily="18" charset="0"/>
                                      <a:ea typeface="+mn-ea"/>
                                      <a:cs typeface="+mn-cs"/>
                                    </a:rPr>
                                  </m:ctrlPr>
                                </m:sSubSupPr>
                                <m:e>
                                  <m:r>
                                    <a:rPr lang="fr-FR"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𝑑𝑦𝑛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r>
                                <a:rPr lang="fr-FR" sz="1100" b="0" i="1">
                                  <a:solidFill>
                                    <a:schemeClr val="tx1"/>
                                  </a:solidFill>
                                  <a:latin typeface="Cambria Math"/>
                                  <a:ea typeface="+mn-ea"/>
                                  <a:cs typeface="+mn-cs"/>
                                </a:rPr>
                                <m:t> −</m:t>
                              </m:r>
                              <m:r>
                                <a:rPr lang="fr-FR"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𝑖</m:t>
                              </m:r>
                            </m:sub>
                            <m:sup>
                              <m:r>
                                <a:rPr lang="fr-FR" sz="1100" b="0" i="1">
                                  <a:solidFill>
                                    <a:schemeClr val="tx1"/>
                                  </a:solidFill>
                                  <a:latin typeface="Cambria Math"/>
                                  <a:ea typeface="+mn-ea"/>
                                  <a:cs typeface="+mn-cs"/>
                                </a:rPr>
                                <m:t>𝑃𝑙𝑎𝑛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𝑑𝑦𝑛</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𝑚𝑖𝑡𝑡𝑒𝑙</m:t>
                              </m:r>
                              <m:r>
                                <a:rPr lang="fr-FR" sz="1100" b="0" i="1">
                                  <a:solidFill>
                                    <a:schemeClr val="tx1"/>
                                  </a:solidFill>
                                  <a:latin typeface="Cambria Math"/>
                                  <a:ea typeface="+mn-ea"/>
                                  <a:cs typeface="+mn-cs"/>
                                </a:rPr>
                                <m:t>,</m:t>
                              </m:r>
                              <m:r>
                                <a:rPr lang="fr-FR" sz="1100" b="0" i="1">
                                  <a:solidFill>
                                    <a:schemeClr val="tx1"/>
                                  </a:solidFill>
                                  <a:latin typeface="Cambria Math"/>
                                  <a:ea typeface="+mn-ea"/>
                                  <a:cs typeface="+mn-cs"/>
                                </a:rPr>
                                <m:t>𝑡</m:t>
                              </m:r>
                            </m:sup>
                          </m:sSubSup>
                        </m:e>
                      </m:d>
                    </m:oMath>
                  </a14:m>
                </mc:Choice>
                <mc:Fallback xmlns:m="http://schemas.openxmlformats.org/officeDocument/2006/math" xmlns:w="http://schemas.openxmlformats.org/wordprocessingml/2006/main" xmlns:r="http://schemas.openxmlformats.org/officeDocument/2006/relationships" xmlns=""/>
              </mc:AlternateContent>
              <a:endParaRPr lang="fr-FR" sz="1100"/>
            </a:p>
          </xdr:txBody>
        </xdr:sp>
      </mc:Choice>
      <mc:Fallback xmlns="">
        <xdr:sp macro="" textlink="">
          <xdr:nvSpPr>
            <xdr:cNvPr id="82" name="TextBox 81">
              <a:extLst>
                <a:ext uri="{FF2B5EF4-FFF2-40B4-BE49-F238E27FC236}">
                  <a16:creationId xmlns:a16="http://schemas.microsoft.com/office/drawing/2014/main" id="{00000000-0008-0000-1000-000052000000}"/>
                </a:ext>
              </a:extLst>
            </xdr:cNvPr>
            <xdr:cNvSpPr txBox="1"/>
          </xdr:nvSpPr>
          <xdr:spPr bwMode="auto">
            <a:xfrm>
              <a:off x="2847781" y="52290305"/>
              <a:ext cx="6452135" cy="3181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i="0">
                  <a:solidFill>
                    <a:schemeClr val="tx1"/>
                  </a:solidFill>
                  <a:latin typeface="Cambria Math"/>
                  <a:ea typeface="+mn-ea"/>
                  <a:cs typeface="+mn-cs"/>
                </a:rPr>
                <a:t>∆</a:t>
              </a:r>
              <a:r>
                <a:rPr lang="fr-FR" sz="1100" b="0" i="0">
                  <a:solidFill>
                    <a:schemeClr val="tx1"/>
                  </a:solidFill>
                  <a:latin typeface="Cambria Math"/>
                  <a:ea typeface="+mn-ea"/>
                  <a:cs typeface="+mn-cs"/>
                </a:rPr>
                <a:t>𝑀</a:t>
              </a:r>
              <a:r>
                <a:rPr lang="fr-FR" sz="1100" b="0" i="0">
                  <a:solidFill>
                    <a:schemeClr val="tx1"/>
                  </a:solidFill>
                  <a:latin typeface="Cambria Math" panose="02040503050406030204" pitchFamily="18" charset="0"/>
                  <a:ea typeface="+mn-ea"/>
                  <a:cs typeface="+mn-cs"/>
                </a:rPr>
                <a:t>_</a:t>
              </a:r>
              <a:r>
                <a:rPr lang="de-DE" sz="1100" i="0">
                  <a:solidFill>
                    <a:schemeClr val="tx1"/>
                  </a:solidFill>
                  <a:latin typeface="Cambria Math"/>
                  <a:ea typeface="+mn-ea"/>
                  <a:cs typeface="+mn-cs"/>
                </a:rPr>
                <a:t>KSV</a:t>
              </a:r>
              <a:r>
                <a:rPr lang="de-DE" sz="1100" i="0">
                  <a:solidFill>
                    <a:schemeClr val="tx1"/>
                  </a:solidFill>
                  <a:latin typeface="Cambria Math" panose="02040503050406030204" pitchFamily="18" charset="0"/>
                  <a:ea typeface="+mn-ea"/>
                  <a:cs typeface="+mn-cs"/>
                </a:rPr>
                <a: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Plan,t</a:t>
              </a:r>
              <a:r>
                <a:rPr lang="fr-FR" sz="1100" i="0">
                  <a:solidFill>
                    <a:schemeClr val="tx1"/>
                  </a:solidFill>
                  <a:latin typeface="Cambria Math" panose="02040503050406030204" pitchFamily="18" charset="0"/>
                  <a:ea typeface="+mn-ea"/>
                  <a:cs typeface="+mn-cs"/>
                </a:rPr>
                <a:t>)</a:t>
              </a:r>
              <a:r>
                <a:rPr lang="de-DE" sz="1100" i="0">
                  <a:solidFill>
                    <a:schemeClr val="tx1"/>
                  </a:solidFill>
                  <a:latin typeface="Cambria Math"/>
                  <a:ea typeface="+mn-ea"/>
                  <a:cs typeface="+mn-cs"/>
                </a:rPr>
                <a:t>=</a:t>
              </a:r>
              <a:r>
                <a:rPr lang="fr-FR" sz="1100" b="0" i="0">
                  <a:solidFill>
                    <a:schemeClr val="tx1"/>
                  </a:solidFill>
                  <a:latin typeface="Cambria Math"/>
                  <a:ea typeface="+mn-ea"/>
                  <a:cs typeface="+mn-cs"/>
                </a:rPr>
                <a:t> </a:t>
              </a:r>
              <a:r>
                <a:rPr lang="fr-FR" sz="1100" i="0">
                  <a:latin typeface="Cambria Math"/>
                </a:rPr>
                <a:t>𝑝</a:t>
              </a:r>
              <a:r>
                <a:rPr lang="fr-FR" sz="1100" i="0">
                  <a:solidFill>
                    <a:srgbClr val="836967"/>
                  </a:solidFill>
                  <a:latin typeface="Cambria Math" panose="02040503050406030204" pitchFamily="18" charset="0"/>
                </a:rPr>
                <a:t>_</a:t>
              </a:r>
              <a:r>
                <a:rPr lang="fr-FR" sz="1100" b="0" i="0">
                  <a:latin typeface="Cambria Math"/>
                </a:rPr>
                <a:t>𝐾𝑆𝑉</a:t>
              </a:r>
              <a:r>
                <a:rPr lang="fr-FR" sz="1100" b="0" i="0">
                  <a:latin typeface="Cambria Math" panose="02040503050406030204" pitchFamily="18" charset="0"/>
                </a:rPr>
                <a:t>^</a:t>
              </a:r>
              <a:r>
                <a:rPr lang="fr-FR" sz="1100" b="0" i="0">
                  <a:latin typeface="Cambria Math"/>
                </a:rPr>
                <a:t>B𝑎𝑠𝑖𝑠</a:t>
              </a:r>
              <a:r>
                <a:rPr lang="fr-FR" sz="1100" b="0" i="0">
                  <a:solidFill>
                    <a:sysClr val="windowText" lastClr="000000"/>
                  </a:solidFill>
                  <a:latin typeface="Cambria Math" panose="02040503050406030204" pitchFamily="18" charset="0"/>
                </a:rPr>
                <a:t> </a:t>
              </a:r>
              <a:r>
                <a:rPr lang="fr-FR" sz="1100" i="0">
                  <a:solidFill>
                    <a:sysClr val="windowText" lastClr="000000"/>
                  </a:solidFill>
                  <a:latin typeface="Cambria Math" panose="02040503050406030204" pitchFamily="18" charset="0"/>
                </a:rPr>
                <a:t>((</a:t>
              </a:r>
              <a:r>
                <a:rPr lang="fr-FR" sz="1100" i="0">
                  <a:solidFill>
                    <a:sysClr val="windowText" lastClr="000000"/>
                  </a:solidFill>
                  <a:latin typeface="Cambria Math"/>
                </a:rPr>
                <a:t>Δ</a:t>
              </a:r>
              <a:r>
                <a:rPr lang="fr-FR" sz="1100" b="0" i="0">
                  <a:solidFill>
                    <a:sysClr val="windowText" lastClr="000000"/>
                  </a:solidFill>
                  <a:latin typeface="Cambria Math"/>
                </a:rPr>
                <a:t>𝐸</a:t>
              </a:r>
              <a:r>
                <a:rPr lang="fr-FR" sz="1100" b="0" i="0">
                  <a:solidFill>
                    <a:sysClr val="windowText" lastClr="000000"/>
                  </a:solidFill>
                  <a:latin typeface="Cambria Math" panose="02040503050406030204" pitchFamily="18" charset="0"/>
                </a:rPr>
                <a:t>^(</a:t>
              </a:r>
              <a:r>
                <a:rPr lang="fr-FR" sz="1100" b="0" i="0">
                  <a:solidFill>
                    <a:sysClr val="windowText" lastClr="000000"/>
                  </a:solidFill>
                  <a:latin typeface="Cambria Math"/>
                </a:rPr>
                <a:t>mittel,t</a:t>
              </a:r>
              <a:r>
                <a:rPr lang="fr-FR" sz="1100" b="0" i="0">
                  <a:solidFill>
                    <a:sysClr val="windowText" lastClr="000000"/>
                  </a:solidFill>
                  <a:latin typeface="Cambria Math" panose="02040503050406030204" pitchFamily="18" charset="0"/>
                </a:rPr>
                <a:t>))/(</a:t>
              </a:r>
              <a:r>
                <a:rPr lang="fr-FR" sz="1100" i="0">
                  <a:solidFill>
                    <a:sysClr val="windowText" lastClr="000000"/>
                  </a:solidFill>
                  <a:latin typeface="Cambria Math"/>
                </a:rPr>
                <a:t>Δ</a:t>
              </a:r>
              <a:r>
                <a:rPr lang="fr-FR" sz="1100" b="0" i="0">
                  <a:solidFill>
                    <a:sysClr val="windowText" lastClr="000000"/>
                  </a:solidFill>
                  <a:latin typeface="Cambria Math"/>
                </a:rPr>
                <a:t>𝐸</a:t>
              </a:r>
              <a:r>
                <a:rPr lang="fr-FR" sz="1100" b="0" i="0">
                  <a:solidFill>
                    <a:sysClr val="windowText" lastClr="000000"/>
                  </a:solidFill>
                  <a:latin typeface="Cambria Math" panose="02040503050406030204" pitchFamily="18" charset="0"/>
                </a:rPr>
                <a:t>^(</a:t>
              </a:r>
              <a:r>
                <a:rPr lang="fr-FR" sz="1100" b="0" i="0">
                  <a:solidFill>
                    <a:sysClr val="windowText" lastClr="000000"/>
                  </a:solidFill>
                  <a:latin typeface="Cambria Math"/>
                </a:rPr>
                <a:t>𝑃𝑙𝑎𝑛,𝑡</a:t>
              </a:r>
              <a:r>
                <a:rPr lang="fr-FR" sz="1100" b="0" i="0">
                  <a:solidFill>
                    <a:sysClr val="windowText" lastClr="000000"/>
                  </a:solidFill>
                  <a:latin typeface="Cambria Math" panose="02040503050406030204" pitchFamily="18" charset="0"/>
                </a:rPr>
                <a:t>) )</a:t>
              </a:r>
              <a:r>
                <a:rPr lang="fr-FR" sz="1100" i="0">
                  <a:solidFill>
                    <a:sysClr val="windowText" lastClr="000000"/>
                  </a:solidFill>
                  <a:latin typeface="Cambria Math"/>
                </a:rPr>
                <a:t>−</a:t>
              </a:r>
              <a:r>
                <a:rPr lang="fr-FR" sz="1100" b="0" i="0">
                  <a:solidFill>
                    <a:sysClr val="windowText" lastClr="000000"/>
                  </a:solidFill>
                  <a:latin typeface="Cambria Math"/>
                </a:rPr>
                <a:t>1</a:t>
              </a:r>
              <a:r>
                <a:rPr lang="fr-FR" sz="1100" b="0" i="0">
                  <a:solidFill>
                    <a:sysClr val="windowText" lastClr="000000"/>
                  </a:solidFill>
                  <a:latin typeface="Cambria Math" panose="02040503050406030204" pitchFamily="18" charset="0"/>
                </a:rPr>
                <a:t>)</a:t>
              </a:r>
              <a:r>
                <a:rPr lang="fr-FR" sz="1100"/>
                <a:t> + </a:t>
              </a:r>
              <a:r>
                <a:rPr lang="fr-FR" sz="1100" b="0" i="0">
                  <a:latin typeface="Cambria Math"/>
                </a:rPr>
                <a:t>1</a:t>
              </a:r>
              <a:r>
                <a:rPr lang="fr-FR" sz="1100" b="0" i="0">
                  <a:latin typeface="Cambria Math" panose="02040503050406030204" pitchFamily="18" charset="0"/>
                </a:rPr>
                <a:t>/(</a:t>
              </a:r>
              <a:r>
                <a:rPr lang="fr-FR" sz="1100" i="0">
                  <a:solidFill>
                    <a:schemeClr val="tx1"/>
                  </a:solidFill>
                  <a:latin typeface="Cambria Math"/>
                  <a:ea typeface="+mn-ea"/>
                  <a:cs typeface="+mn-cs"/>
                </a:rPr>
                <a:t>Δ</a:t>
              </a:r>
              <a:r>
                <a:rPr lang="fr-FR" sz="1100" b="0" i="0">
                  <a:solidFill>
                    <a:schemeClr val="tx1"/>
                  </a:solidFill>
                  <a:latin typeface="Cambria Math"/>
                  <a:ea typeface="+mn-ea"/>
                  <a:cs typeface="+mn-cs"/>
                </a:rPr>
                <a:t>𝐸</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𝑃𝑙𝑎𝑛,𝑡</a:t>
              </a:r>
              <a:r>
                <a:rPr lang="fr-FR" sz="1100" b="0" i="0">
                  <a:solidFill>
                    <a:schemeClr val="tx1"/>
                  </a:solidFill>
                  <a:latin typeface="Cambria Math" panose="02040503050406030204" pitchFamily="18" charset="0"/>
                  <a:ea typeface="+mn-ea"/>
                  <a:cs typeface="+mn-cs"/>
                </a:rPr>
                <a:t>) ) </a:t>
              </a:r>
              <a:r>
                <a:rPr lang="fr-FR" sz="1100" i="0">
                  <a:latin typeface="Cambria Math" panose="02040503050406030204" pitchFamily="18" charset="0"/>
                </a:rPr>
                <a:t>∑1_</a:t>
              </a:r>
              <a:r>
                <a:rPr lang="fr-FR" sz="1100" i="0">
                  <a:latin typeface="Cambria Math"/>
                </a:rPr>
                <a:t>ⅈ</a:t>
              </a:r>
              <a:r>
                <a:rPr lang="fr-FR" sz="1100" b="0" i="0">
                  <a:latin typeface="Cambria Math" panose="02040503050406030204" pitchFamily="18" charset="0"/>
                </a:rPr>
                <a:t>▒</a:t>
              </a:r>
              <a:r>
                <a:rPr lang="fr-FR" sz="1100" b="0" i="0">
                  <a:latin typeface="Cambria Math"/>
                </a:rPr>
                <a:t>𝑝</a:t>
              </a:r>
              <a:r>
                <a:rPr lang="fr-FR" sz="1100" b="0" i="0">
                  <a:latin typeface="Cambria Math" panose="02040503050406030204" pitchFamily="18" charset="0"/>
                </a:rPr>
                <a:t>_</a:t>
              </a:r>
              <a:r>
                <a:rPr lang="fr-FR" sz="1100" b="0" i="0">
                  <a:latin typeface="Cambria Math"/>
                </a:rPr>
                <a:t>𝑖</a:t>
              </a:r>
              <a:r>
                <a:rPr lang="fr-FR" sz="1100" b="0" i="0">
                  <a:latin typeface="Cambria Math" panose="02040503050406030204" pitchFamily="18" charset="0"/>
                </a:rPr>
                <a:t>^</a:t>
              </a:r>
              <a:r>
                <a:rPr lang="fr-FR" sz="1100" b="0" i="0">
                  <a:latin typeface="Cambria Math"/>
                </a:rPr>
                <a:t>𝐵𝑎𝑠𝑖𝑠</a:t>
              </a:r>
              <a:r>
                <a:rPr lang="fr-FR" sz="1100" b="0" i="0">
                  <a:latin typeface="Cambria Math" panose="02040503050406030204" pitchFamily="18" charset="0"/>
                </a:rPr>
                <a:t>  </a:t>
              </a:r>
              <a:r>
                <a:rPr lang="fr-FR" sz="1100" i="0">
                  <a:latin typeface="Cambria Math" panose="02040503050406030204" pitchFamily="18" charset="0"/>
                </a:rPr>
                <a:t>(</a:t>
              </a:r>
              <a:r>
                <a:rPr lang="fr-FR"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𝐷</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𝑖</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𝑃𝑙𝑎𝑛,𝑑𝑦𝑛,𝑡</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−𝐷</a:t>
              </a:r>
              <a:r>
                <a:rPr lang="fr-FR"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𝑖</a:t>
              </a:r>
              <a:r>
                <a:rPr lang="fr-FR"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𝑃𝑙𝑎𝑛,𝑑𝑦𝑛,𝑚𝑖𝑡𝑡𝑒𝑙,𝑡</a:t>
              </a:r>
              <a:r>
                <a:rPr lang="fr-FR" sz="1100" b="0" i="0">
                  <a:solidFill>
                    <a:schemeClr val="tx1"/>
                  </a:solidFill>
                  <a:latin typeface="Cambria Math" panose="02040503050406030204" pitchFamily="18" charset="0"/>
                  <a:ea typeface="+mn-ea"/>
                  <a:cs typeface="+mn-cs"/>
                </a:rPr>
                <a:t>) )</a:t>
              </a:r>
              <a:endParaRPr lang="fr-FR" sz="1100"/>
            </a:p>
          </xdr:txBody>
        </xdr:sp>
      </mc:Fallback>
    </mc:AlternateContent>
    <xdr:clientData/>
  </xdr:oneCellAnchor>
  <xdr:oneCellAnchor>
    <xdr:from>
      <xdr:col>2</xdr:col>
      <xdr:colOff>1658090</xdr:colOff>
      <xdr:row>261</xdr:row>
      <xdr:rowOff>177781</xdr:rowOff>
    </xdr:from>
    <xdr:ext cx="589649" cy="199542"/>
    <mc:AlternateContent xmlns:mc="http://schemas.openxmlformats.org/markup-compatibility/2006" xmlns:a14="http://schemas.microsoft.com/office/drawing/2010/main">
      <mc:Choice Requires="a14">
        <xdr:sp macro="" textlink="">
          <xdr:nvSpPr>
            <xdr:cNvPr id="547" name="TextBox 66">
              <a:extLst>
                <a:ext uri="{FF2B5EF4-FFF2-40B4-BE49-F238E27FC236}">
                  <a16:creationId xmlns:a16="http://schemas.microsoft.com/office/drawing/2014/main" id="{00000000-0008-0000-1000-000023020000}"/>
                </a:ext>
              </a:extLst>
            </xdr:cNvPr>
            <xdr:cNvSpPr txBox="1"/>
          </xdr:nvSpPr>
          <xdr:spPr bwMode="auto">
            <a:xfrm>
              <a:off x="6553940" y="6357618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7" name="TextBox 66">
              <a:extLst>
                <a:ext uri="{FF2B5EF4-FFF2-40B4-BE49-F238E27FC236}">
                  <a16:creationId xmlns:a16="http://schemas.microsoft.com/office/drawing/2014/main" id="{00000000-0008-0000-1000-000023020000}"/>
                </a:ext>
              </a:extLst>
            </xdr:cNvPr>
            <xdr:cNvSpPr txBox="1"/>
          </xdr:nvSpPr>
          <xdr:spPr bwMode="auto">
            <a:xfrm>
              <a:off x="6553940" y="6357618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1658090</xdr:colOff>
      <xdr:row>264</xdr:row>
      <xdr:rowOff>1887</xdr:rowOff>
    </xdr:from>
    <xdr:ext cx="589649" cy="199542"/>
    <mc:AlternateContent xmlns:mc="http://schemas.openxmlformats.org/markup-compatibility/2006" xmlns:a14="http://schemas.microsoft.com/office/drawing/2010/main">
      <mc:Choice Requires="a14">
        <xdr:sp macro="" textlink="">
          <xdr:nvSpPr>
            <xdr:cNvPr id="546" name="TextBox 66">
              <a:extLst>
                <a:ext uri="{FF2B5EF4-FFF2-40B4-BE49-F238E27FC236}">
                  <a16:creationId xmlns:a16="http://schemas.microsoft.com/office/drawing/2014/main" id="{00000000-0008-0000-1000-000022020000}"/>
                </a:ext>
              </a:extLst>
            </xdr:cNvPr>
            <xdr:cNvSpPr txBox="1"/>
          </xdr:nvSpPr>
          <xdr:spPr bwMode="auto">
            <a:xfrm>
              <a:off x="6553940" y="6376223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6" name="TextBox 66">
              <a:extLst>
                <a:ext uri="{FF2B5EF4-FFF2-40B4-BE49-F238E27FC236}">
                  <a16:creationId xmlns:a16="http://schemas.microsoft.com/office/drawing/2014/main" id="{00000000-0008-0000-1000-000022020000}"/>
                </a:ext>
              </a:extLst>
            </xdr:cNvPr>
            <xdr:cNvSpPr txBox="1"/>
          </xdr:nvSpPr>
          <xdr:spPr bwMode="auto">
            <a:xfrm>
              <a:off x="6553940" y="6376223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1658090</xdr:colOff>
      <xdr:row>264</xdr:row>
      <xdr:rowOff>187942</xdr:rowOff>
    </xdr:from>
    <xdr:ext cx="589649" cy="199542"/>
    <mc:AlternateContent xmlns:mc="http://schemas.openxmlformats.org/markup-compatibility/2006" xmlns:a14="http://schemas.microsoft.com/office/drawing/2010/main">
      <mc:Choice Requires="a14">
        <xdr:sp macro="" textlink="">
          <xdr:nvSpPr>
            <xdr:cNvPr id="545" name="TextBox 66">
              <a:extLst>
                <a:ext uri="{FF2B5EF4-FFF2-40B4-BE49-F238E27FC236}">
                  <a16:creationId xmlns:a16="http://schemas.microsoft.com/office/drawing/2014/main" id="{00000000-0008-0000-1000-000021020000}"/>
                </a:ext>
              </a:extLst>
            </xdr:cNvPr>
            <xdr:cNvSpPr txBox="1"/>
          </xdr:nvSpPr>
          <xdr:spPr bwMode="auto">
            <a:xfrm>
              <a:off x="6553940" y="6394829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5" name="TextBox 66">
              <a:extLst>
                <a:ext uri="{FF2B5EF4-FFF2-40B4-BE49-F238E27FC236}">
                  <a16:creationId xmlns:a16="http://schemas.microsoft.com/office/drawing/2014/main" id="{00000000-0008-0000-1000-000021020000}"/>
                </a:ext>
              </a:extLst>
            </xdr:cNvPr>
            <xdr:cNvSpPr txBox="1"/>
          </xdr:nvSpPr>
          <xdr:spPr bwMode="auto">
            <a:xfrm>
              <a:off x="6553940" y="6394829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1658090</xdr:colOff>
      <xdr:row>265</xdr:row>
      <xdr:rowOff>164447</xdr:rowOff>
    </xdr:from>
    <xdr:ext cx="589649" cy="199542"/>
    <mc:AlternateContent xmlns:mc="http://schemas.openxmlformats.org/markup-compatibility/2006" xmlns:a14="http://schemas.microsoft.com/office/drawing/2010/main">
      <mc:Choice Requires="a14">
        <xdr:sp macro="" textlink="">
          <xdr:nvSpPr>
            <xdr:cNvPr id="544" name="TextBox 66">
              <a:extLst>
                <a:ext uri="{FF2B5EF4-FFF2-40B4-BE49-F238E27FC236}">
                  <a16:creationId xmlns:a16="http://schemas.microsoft.com/office/drawing/2014/main" id="{00000000-0008-0000-1000-000020020000}"/>
                </a:ext>
              </a:extLst>
            </xdr:cNvPr>
            <xdr:cNvSpPr txBox="1"/>
          </xdr:nvSpPr>
          <xdr:spPr bwMode="auto">
            <a:xfrm>
              <a:off x="6553940" y="6413434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4" name="TextBox 66">
              <a:extLst>
                <a:ext uri="{FF2B5EF4-FFF2-40B4-BE49-F238E27FC236}">
                  <a16:creationId xmlns:a16="http://schemas.microsoft.com/office/drawing/2014/main" id="{00000000-0008-0000-1000-000020020000}"/>
                </a:ext>
              </a:extLst>
            </xdr:cNvPr>
            <xdr:cNvSpPr txBox="1"/>
          </xdr:nvSpPr>
          <xdr:spPr bwMode="auto">
            <a:xfrm>
              <a:off x="6553940" y="64134347"/>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1658090</xdr:colOff>
      <xdr:row>266</xdr:row>
      <xdr:rowOff>169527</xdr:rowOff>
    </xdr:from>
    <xdr:ext cx="589649" cy="199542"/>
    <mc:AlternateContent xmlns:mc="http://schemas.openxmlformats.org/markup-compatibility/2006" xmlns:a14="http://schemas.microsoft.com/office/drawing/2010/main">
      <mc:Choice Requires="a14">
        <xdr:sp macro="" textlink="">
          <xdr:nvSpPr>
            <xdr:cNvPr id="543" name="TextBox 66">
              <a:extLst>
                <a:ext uri="{FF2B5EF4-FFF2-40B4-BE49-F238E27FC236}">
                  <a16:creationId xmlns:a16="http://schemas.microsoft.com/office/drawing/2014/main" id="{00000000-0008-0000-1000-00001F020000}"/>
                </a:ext>
              </a:extLst>
            </xdr:cNvPr>
            <xdr:cNvSpPr txBox="1"/>
          </xdr:nvSpPr>
          <xdr:spPr bwMode="auto">
            <a:xfrm>
              <a:off x="6553940" y="6432040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543" name="TextBox 66">
              <a:extLst>
                <a:ext uri="{FF2B5EF4-FFF2-40B4-BE49-F238E27FC236}">
                  <a16:creationId xmlns:a16="http://schemas.microsoft.com/office/drawing/2014/main" id="{00000000-0008-0000-1000-00001F020000}"/>
                </a:ext>
              </a:extLst>
            </xdr:cNvPr>
            <xdr:cNvSpPr txBox="1"/>
          </xdr:nvSpPr>
          <xdr:spPr bwMode="auto">
            <a:xfrm>
              <a:off x="6553940" y="64320402"/>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1540953</xdr:colOff>
      <xdr:row>272</xdr:row>
      <xdr:rowOff>8164</xdr:rowOff>
    </xdr:from>
    <xdr:ext cx="665118" cy="207044"/>
    <mc:AlternateContent xmlns:mc="http://schemas.openxmlformats.org/markup-compatibility/2006" xmlns:a14="http://schemas.microsoft.com/office/drawing/2010/main">
      <mc:Choice Requires="a14">
        <xdr:sp macro="" textlink="">
          <xdr:nvSpPr>
            <xdr:cNvPr id="759" name="TextBox 5">
              <a:extLst>
                <a:ext uri="{FF2B5EF4-FFF2-40B4-BE49-F238E27FC236}">
                  <a16:creationId xmlns:a16="http://schemas.microsoft.com/office/drawing/2014/main" id="{00000000-0008-0000-1000-0000F7020000}"/>
                </a:ext>
              </a:extLst>
            </xdr:cNvPr>
            <xdr:cNvSpPr txBox="1"/>
          </xdr:nvSpPr>
          <xdr:spPr bwMode="auto">
            <a:xfrm>
              <a:off x="6627303" y="67130839"/>
              <a:ext cx="665118"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de-DE" sz="1100" b="0" i="1">
                                <a:latin typeface="Cambria Math"/>
                              </a:rPr>
                              <m:t>,</m:t>
                            </m:r>
                            <m:r>
                              <a:rPr lang="de-DE" sz="1100" b="0" i="1">
                                <a:latin typeface="Cambria Math"/>
                              </a:rPr>
                              <m:t>𝑑𝑦𝑛</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759" name="TextBox 5">
              <a:extLst>
                <a:ext uri="{FF2B5EF4-FFF2-40B4-BE49-F238E27FC236}">
                  <a16:creationId xmlns:a16="http://schemas.microsoft.com/office/drawing/2014/main" id="{00000000-0008-0000-1000-0000F7020000}"/>
                </a:ext>
              </a:extLst>
            </xdr:cNvPr>
            <xdr:cNvSpPr txBox="1"/>
          </xdr:nvSpPr>
          <xdr:spPr bwMode="auto">
            <a:xfrm>
              <a:off x="6627303" y="67130839"/>
              <a:ext cx="665118" cy="20704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𝑃𝑙𝑎𝑛,𝑑𝑦𝑛,𝑡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1540953</xdr:colOff>
      <xdr:row>277</xdr:row>
      <xdr:rowOff>17689</xdr:rowOff>
    </xdr:from>
    <xdr:ext cx="423129" cy="198067"/>
    <mc:AlternateContent xmlns:mc="http://schemas.openxmlformats.org/markup-compatibility/2006" xmlns:a14="http://schemas.microsoft.com/office/drawing/2010/main">
      <mc:Choice Requires="a14">
        <xdr:sp macro="" textlink="">
          <xdr:nvSpPr>
            <xdr:cNvPr id="904" name="TextBox 5">
              <a:extLst>
                <a:ext uri="{FF2B5EF4-FFF2-40B4-BE49-F238E27FC236}">
                  <a16:creationId xmlns:a16="http://schemas.microsoft.com/office/drawing/2014/main" id="{00000000-0008-0000-1000-000088030000}"/>
                </a:ext>
              </a:extLst>
            </xdr:cNvPr>
            <xdr:cNvSpPr txBox="1"/>
          </xdr:nvSpPr>
          <xdr:spPr bwMode="auto">
            <a:xfrm>
              <a:off x="6627303" y="68254789"/>
              <a:ext cx="423129"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fr-FR" sz="1100" b="0" i="1">
                                <a:latin typeface="Cambria Math"/>
                              </a:rPr>
                              <m:t>𝑟𝑒𝑎𝑙</m:t>
                            </m:r>
                            <m:r>
                              <a:rPr lang="de-DE" sz="1100" b="0" i="1">
                                <a:latin typeface="Cambria Math"/>
                              </a:rPr>
                              <m:t>,</m:t>
                            </m:r>
                            <m:r>
                              <a:rPr lang="de-DE"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904" name="TextBox 5">
              <a:extLst>
                <a:ext uri="{FF2B5EF4-FFF2-40B4-BE49-F238E27FC236}">
                  <a16:creationId xmlns:a16="http://schemas.microsoft.com/office/drawing/2014/main" id="{00000000-0008-0000-1000-000088030000}"/>
                </a:ext>
              </a:extLst>
            </xdr:cNvPr>
            <xdr:cNvSpPr txBox="1"/>
          </xdr:nvSpPr>
          <xdr:spPr bwMode="auto">
            <a:xfrm>
              <a:off x="6627303" y="68254789"/>
              <a:ext cx="423129" cy="198068"/>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𝑟𝑒𝑎𝑙</a:t>
              </a:r>
              <a:r>
                <a:rPr lang="de-DE"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1540953</xdr:colOff>
      <xdr:row>282</xdr:row>
      <xdr:rowOff>8164</xdr:rowOff>
    </xdr:from>
    <xdr:ext cx="617476" cy="211725"/>
    <mc:AlternateContent xmlns:mc="http://schemas.openxmlformats.org/markup-compatibility/2006" xmlns:a14="http://schemas.microsoft.com/office/drawing/2010/main">
      <mc:Choice Requires="a14">
        <xdr:sp macro="" textlink="">
          <xdr:nvSpPr>
            <xdr:cNvPr id="89" name="TextBox 5">
              <a:extLst>
                <a:ext uri="{FF2B5EF4-FFF2-40B4-BE49-F238E27FC236}">
                  <a16:creationId xmlns:a16="http://schemas.microsoft.com/office/drawing/2014/main" id="{00000000-0008-0000-1000-000059000000}"/>
                </a:ext>
              </a:extLst>
            </xdr:cNvPr>
            <xdr:cNvSpPr txBox="1"/>
          </xdr:nvSpPr>
          <xdr:spPr bwMode="auto">
            <a:xfrm>
              <a:off x="6627303" y="69321589"/>
              <a:ext cx="617477" cy="2117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de-DE" sz="1100" b="0" i="1">
                                <a:solidFill>
                                  <a:schemeClr val="tx1"/>
                                </a:solidFill>
                                <a:latin typeface="Cambria Math"/>
                                <a:ea typeface="+mn-ea"/>
                                <a:cs typeface="+mn-cs"/>
                              </a:rPr>
                              <m:t>𝑖</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89" name="TextBox 5">
              <a:extLst>
                <a:ext uri="{FF2B5EF4-FFF2-40B4-BE49-F238E27FC236}">
                  <a16:creationId xmlns:a16="http://schemas.microsoft.com/office/drawing/2014/main" id="{00000000-0008-0000-1000-000059000000}"/>
                </a:ext>
              </a:extLst>
            </xdr:cNvPr>
            <xdr:cNvSpPr txBox="1"/>
          </xdr:nvSpPr>
          <xdr:spPr bwMode="auto">
            <a:xfrm>
              <a:off x="6627303" y="69321589"/>
              <a:ext cx="617477" cy="2117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de-DE" sz="1100" b="0" i="0">
                  <a:solidFill>
                    <a:schemeClr val="tx1"/>
                  </a:solidFill>
                  <a:latin typeface="Cambria Math"/>
                  <a:ea typeface="+mn-ea"/>
                  <a:cs typeface="+mn-cs"/>
                </a:rPr>
                <a:t>𝑖</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𝑃𝑙𝑎𝑛,𝑑𝑦𝑛,𝑡</a:t>
              </a:r>
              <a:r>
                <a:rPr lang="de-DE" sz="1100" b="0" i="0">
                  <a:solidFill>
                    <a:schemeClr val="tx1"/>
                  </a:solidFill>
                  <a:latin typeface="Cambria Math" panose="02040503050406030204" pitchFamily="18" charset="0"/>
                  <a:ea typeface="+mn-ea"/>
                  <a:cs typeface="+mn-cs"/>
                </a:rPr>
                <a:t>)</a:t>
              </a:r>
              <a:endParaRPr lang="de-DE" sz="1100" i="1"/>
            </a:p>
          </xdr:txBody>
        </xdr:sp>
      </mc:Fallback>
    </mc:AlternateContent>
    <xdr:clientData/>
  </xdr:oneCellAnchor>
  <xdr:oneCellAnchor>
    <xdr:from>
      <xdr:col>1</xdr:col>
      <xdr:colOff>1114425</xdr:colOff>
      <xdr:row>270</xdr:row>
      <xdr:rowOff>112201</xdr:rowOff>
    </xdr:from>
    <xdr:ext cx="6452135" cy="459934"/>
    <mc:AlternateContent xmlns:mc="http://schemas.openxmlformats.org/markup-compatibility/2006" xmlns:a14="http://schemas.microsoft.com/office/drawing/2010/main">
      <mc:Choice Requires="a14">
        <xdr:sp macro="" textlink="">
          <xdr:nvSpPr>
            <xdr:cNvPr id="901" name="TextBox 6">
              <a:extLst>
                <a:ext uri="{FF2B5EF4-FFF2-40B4-BE49-F238E27FC236}">
                  <a16:creationId xmlns:a16="http://schemas.microsoft.com/office/drawing/2014/main" id="{00000000-0008-0000-1000-000085030000}"/>
                </a:ext>
              </a:extLst>
            </xdr:cNvPr>
            <xdr:cNvSpPr txBox="1"/>
          </xdr:nvSpPr>
          <xdr:spPr bwMode="auto">
            <a:xfrm>
              <a:off x="2514600" y="65720401"/>
              <a:ext cx="6452135" cy="45993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0">
                            <a:solidFill>
                              <a:schemeClr val="tx1"/>
                            </a:solidFill>
                            <a:latin typeface="Cambria Math"/>
                            <a:ea typeface="+mn-ea"/>
                            <a:cs typeface="+mn-cs"/>
                          </a:rPr>
                          <m:t>= </m:t>
                        </m:r>
                        <m:f>
                          <m:fPr>
                            <m:ctrlPr>
                              <a:rPr lang="fr-FR" sz="1100" b="0" i="1">
                                <a:solidFill>
                                  <a:schemeClr val="tx1"/>
                                </a:solidFill>
                                <a:latin typeface="Cambria Math" panose="02040503050406030204" pitchFamily="18" charset="0"/>
                                <a:ea typeface="+mn-ea"/>
                                <a:cs typeface="+mn-cs"/>
                              </a:rPr>
                            </m:ctrlPr>
                          </m:fPr>
                          <m:num>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num>
                          <m:den>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1">
                                <a:solidFill>
                                  <a:schemeClr val="tx1"/>
                                </a:solidFill>
                                <a:latin typeface="Cambria Math"/>
                                <a:ea typeface="+mn-ea"/>
                                <a:cs typeface="+mn-cs"/>
                              </a:rPr>
                              <m:t>+ </m:t>
                            </m:r>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den>
                        </m:f>
                        <m:d>
                          <m:dPr>
                            <m:ctrlPr>
                              <a:rPr lang="fr-FR" sz="1100" i="1">
                                <a:solidFill>
                                  <a:schemeClr val="tx1"/>
                                </a:solidFill>
                                <a:latin typeface="Cambria Math" panose="02040503050406030204" pitchFamily="18" charset="0"/>
                                <a:ea typeface="+mn-ea"/>
                                <a:cs typeface="+mn-cs"/>
                              </a:rPr>
                            </m:ctrlPr>
                          </m:dPr>
                          <m:e>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fr-FR"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1">
                                <a:solidFill>
                                  <a:schemeClr val="tx1"/>
                                </a:solidFill>
                                <a:latin typeface="Cambria Math"/>
                                <a:ea typeface="+mn-ea"/>
                                <a:cs typeface="+mn-cs"/>
                              </a:rPr>
                              <m:t>+ </m:t>
                            </m:r>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fr-FR"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e>
                        </m:d>
                      </m:oMath>
                    </m:oMathPara>
                  </a14:m>
                </mc:Choice>
                <mc:Fallback xmlns:m="http://schemas.openxmlformats.org/officeDocument/2006/math" xmlns:w="http://schemas.openxmlformats.org/wordprocessingml/2006/main" xmlns:r="http://schemas.openxmlformats.org/officeDocument/2006/relationships" xmlns=""/>
              </mc:AlternateContent>
              <a:endParaRPr lang="fr-FR" sz="1100"/>
            </a:p>
          </xdr:txBody>
        </xdr:sp>
      </mc:Choice>
      <mc:Fallback xmlns="">
        <xdr:sp macro="" textlink="">
          <xdr:nvSpPr>
            <xdr:cNvPr id="901" name="TextBox 6">
              <a:extLst>
                <a:ext uri="{FF2B5EF4-FFF2-40B4-BE49-F238E27FC236}">
                  <a16:creationId xmlns:a16="http://schemas.microsoft.com/office/drawing/2014/main" id="{00000000-0008-0000-1000-000085030000}"/>
                </a:ext>
              </a:extLst>
            </xdr:cNvPr>
            <xdr:cNvSpPr txBox="1"/>
          </xdr:nvSpPr>
          <xdr:spPr bwMode="auto">
            <a:xfrm>
              <a:off x="2514600" y="65720401"/>
              <a:ext cx="6452135" cy="459934"/>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𝑃𝑙𝑎𝑛,𝑑𝑦𝑛,𝑡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i="0">
                  <a:solidFill>
                    <a:schemeClr val="tx1"/>
                  </a:solidFill>
                  <a:latin typeface="Cambria Math" panose="02040503050406030204" pitchFamily="18" charset="0"/>
                  <a:ea typeface="+mn-ea"/>
                  <a:cs typeface="+mn-cs"/>
                </a:rPr>
                <a:t> </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 </a:t>
              </a:r>
              <a:r>
                <a:rPr lang="fr-FR" sz="1100" b="0" i="0">
                  <a:solidFill>
                    <a:schemeClr val="tx1"/>
                  </a:solidFill>
                  <a:latin typeface="Cambria Math" panose="02040503050406030204" pitchFamily="18" charset="0"/>
                  <a:ea typeface="+mn-ea"/>
                  <a:cs typeface="+mn-cs"/>
                </a:rPr>
                <a:t>) </a:t>
              </a:r>
              <a:r>
                <a:rPr lang="fr-FR" sz="110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a:t>
              </a:r>
              <a:r>
                <a:rPr lang="de-DE" sz="1100" b="0" i="0">
                  <a:solidFill>
                    <a:schemeClr val="tx1"/>
                  </a:solidFill>
                  <a:latin typeface="Cambria Math"/>
                  <a:ea typeface="+mn-ea"/>
                  <a:cs typeface="+mn-cs"/>
                </a:rPr>
                <a:t>,𝑑𝑦𝑛,𝑡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a:t>
              </a:r>
              <a:r>
                <a:rPr lang="de-DE" sz="1100" b="0" i="0">
                  <a:solidFill>
                    <a:schemeClr val="tx1"/>
                  </a:solidFill>
                  <a:latin typeface="Cambria Math"/>
                  <a:ea typeface="+mn-ea"/>
                  <a:cs typeface="+mn-cs"/>
                </a:rPr>
                <a:t>,𝑑𝑦𝑛,𝑡</a:t>
              </a:r>
              <a:r>
                <a:rPr lang="de-DE" sz="1100" b="0" i="0">
                  <a:solidFill>
                    <a:schemeClr val="tx1"/>
                  </a:solidFill>
                  <a:latin typeface="Cambria Math" panose="02040503050406030204" pitchFamily="18" charset="0"/>
                  <a:ea typeface="+mn-ea"/>
                  <a:cs typeface="+mn-cs"/>
                </a:rPr>
                <a:t>) )</a:t>
              </a:r>
              <a:endParaRPr lang="fr-FR" sz="1100"/>
            </a:p>
          </xdr:txBody>
        </xdr:sp>
      </mc:Fallback>
    </mc:AlternateContent>
    <xdr:clientData/>
  </xdr:oneCellAnchor>
  <xdr:oneCellAnchor>
    <xdr:from>
      <xdr:col>1</xdr:col>
      <xdr:colOff>1111250</xdr:colOff>
      <xdr:row>270</xdr:row>
      <xdr:rowOff>734501</xdr:rowOff>
    </xdr:from>
    <xdr:ext cx="6452135" cy="450957"/>
    <mc:AlternateContent xmlns:mc="http://schemas.openxmlformats.org/markup-compatibility/2006" xmlns:a14="http://schemas.microsoft.com/office/drawing/2010/main">
      <mc:Choice Requires="a14">
        <xdr:sp macro="" textlink="">
          <xdr:nvSpPr>
            <xdr:cNvPr id="903" name="TextBox 7">
              <a:extLst>
                <a:ext uri="{FF2B5EF4-FFF2-40B4-BE49-F238E27FC236}">
                  <a16:creationId xmlns:a16="http://schemas.microsoft.com/office/drawing/2014/main" id="{00000000-0008-0000-1000-000087030000}"/>
                </a:ext>
              </a:extLst>
            </xdr:cNvPr>
            <xdr:cNvSpPr txBox="1"/>
          </xdr:nvSpPr>
          <xdr:spPr bwMode="auto">
            <a:xfrm>
              <a:off x="2511425" y="66342701"/>
              <a:ext cx="6452135" cy="45095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0">
                            <a:solidFill>
                              <a:schemeClr val="tx1"/>
                            </a:solidFill>
                            <a:latin typeface="Cambria Math"/>
                            <a:ea typeface="+mn-ea"/>
                            <a:cs typeface="+mn-cs"/>
                          </a:rPr>
                          <m:t>= </m:t>
                        </m:r>
                        <m:f>
                          <m:fPr>
                            <m:ctrlPr>
                              <a:rPr lang="fr-FR" sz="1100" b="0" i="1">
                                <a:solidFill>
                                  <a:schemeClr val="tx1"/>
                                </a:solidFill>
                                <a:latin typeface="Cambria Math" panose="02040503050406030204" pitchFamily="18" charset="0"/>
                                <a:ea typeface="+mn-ea"/>
                                <a:cs typeface="+mn-cs"/>
                              </a:rPr>
                            </m:ctrlPr>
                          </m:fPr>
                          <m:num>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num>
                          <m:den>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1">
                                <a:solidFill>
                                  <a:schemeClr val="tx1"/>
                                </a:solidFill>
                                <a:latin typeface="Cambria Math"/>
                                <a:ea typeface="+mn-ea"/>
                                <a:cs typeface="+mn-cs"/>
                              </a:rPr>
                              <m:t>+ </m:t>
                            </m:r>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fr-FR" sz="1100" b="0" i="1">
                                    <a:solidFill>
                                      <a:schemeClr val="tx1"/>
                                    </a:solidFill>
                                    <a:latin typeface="Cambria Math"/>
                                    <a:ea typeface="+mn-ea"/>
                                    <a:cs typeface="+mn-cs"/>
                                  </a:rPr>
                                  <m:t>𝑟𝑒𝑎𝑙</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den>
                        </m:f>
                        <m:d>
                          <m:dPr>
                            <m:ctrlPr>
                              <a:rPr lang="fr-FR" sz="1100" i="1">
                                <a:solidFill>
                                  <a:schemeClr val="tx1"/>
                                </a:solidFill>
                                <a:latin typeface="Cambria Math" panose="02040503050406030204" pitchFamily="18" charset="0"/>
                                <a:ea typeface="+mn-ea"/>
                                <a:cs typeface="+mn-cs"/>
                              </a:rPr>
                            </m:ctrlPr>
                          </m:dPr>
                          <m:e>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𝑔𝑟</m:t>
                                </m:r>
                                <m:r>
                                  <a:rPr lang="fr-FR" sz="1100" b="0" i="1">
                                    <a:solidFill>
                                      <a:schemeClr val="tx1"/>
                                    </a:solidFill>
                                    <a:latin typeface="Cambria Math"/>
                                    <a:ea typeface="+mn-ea"/>
                                    <a:cs typeface="+mn-cs"/>
                                  </a:rPr>
                                  <m:t>ü</m:t>
                                </m:r>
                                <m:r>
                                  <a:rPr lang="fr-FR" sz="1100" b="0" i="1">
                                    <a:solidFill>
                                      <a:schemeClr val="tx1"/>
                                    </a:solidFill>
                                    <a:latin typeface="Cambria Math"/>
                                    <a:ea typeface="+mn-ea"/>
                                    <a:cs typeface="+mn-cs"/>
                                  </a:rPr>
                                  <m:t>𝑛</m:t>
                                </m:r>
                              </m:sub>
                              <m:sup>
                                <m:r>
                                  <a:rPr lang="fr-FR"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r>
                              <a:rPr lang="fr-FR" sz="1100" b="0" i="1">
                                <a:solidFill>
                                  <a:schemeClr val="tx1"/>
                                </a:solidFill>
                                <a:latin typeface="Cambria Math"/>
                                <a:ea typeface="+mn-ea"/>
                                <a:cs typeface="+mn-cs"/>
                              </a:rPr>
                              <m:t>+ </m:t>
                            </m:r>
                            <m:sSubSup>
                              <m:sSubSupPr>
                                <m:ctrlPr>
                                  <a:rPr lang="de-DE" sz="1100" i="1">
                                    <a:solidFill>
                                      <a:schemeClr val="tx1"/>
                                    </a:solidFill>
                                    <a:latin typeface="Cambria Math" panose="02040503050406030204" pitchFamily="18" charset="0"/>
                                    <a:ea typeface="+mn-ea"/>
                                    <a:cs typeface="+mn-cs"/>
                                  </a:rPr>
                                </m:ctrlPr>
                              </m:sSubSupPr>
                              <m:e>
                                <m:r>
                                  <a:rPr lang="de-DE" sz="1100" b="0" i="1">
                                    <a:solidFill>
                                      <a:schemeClr val="tx1"/>
                                    </a:solidFill>
                                    <a:latin typeface="Cambria Math"/>
                                    <a:ea typeface="+mn-ea"/>
                                    <a:cs typeface="+mn-cs"/>
                                  </a:rPr>
                                  <m:t>𝐷</m:t>
                                </m:r>
                              </m:e>
                              <m:sub>
                                <m:r>
                                  <a:rPr lang="fr-FR" sz="1100" b="0" i="1">
                                    <a:solidFill>
                                      <a:schemeClr val="tx1"/>
                                    </a:solidFill>
                                    <a:latin typeface="Cambria Math"/>
                                    <a:ea typeface="+mn-ea"/>
                                    <a:cs typeface="+mn-cs"/>
                                  </a:rPr>
                                  <m:t>𝐻</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𝐶𝑂</m:t>
                                </m:r>
                                <m:r>
                                  <a:rPr lang="fr-FR" sz="1100" b="0" i="1">
                                    <a:solidFill>
                                      <a:schemeClr val="tx1"/>
                                    </a:solidFill>
                                    <a:latin typeface="Cambria Math"/>
                                    <a:ea typeface="+mn-ea"/>
                                    <a:cs typeface="+mn-cs"/>
                                  </a:rPr>
                                  <m:t>2</m:t>
                                </m:r>
                                <m:r>
                                  <a:rPr lang="fr-FR" sz="1100" b="0" i="1">
                                    <a:solidFill>
                                      <a:schemeClr val="tx1"/>
                                    </a:solidFill>
                                    <a:latin typeface="Cambria Math"/>
                                    <a:ea typeface="+mn-ea"/>
                                    <a:cs typeface="+mn-cs"/>
                                  </a:rPr>
                                  <m:t>𝑎𝑟𝑚</m:t>
                                </m:r>
                              </m:sub>
                              <m:sup>
                                <m:r>
                                  <a:rPr lang="fr-FR"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𝑑𝑦𝑛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bSup>
                          </m:e>
                        </m:d>
                      </m:oMath>
                    </m:oMathPara>
                  </a14:m>
                </mc:Choice>
                <mc:Fallback xmlns:m="http://schemas.openxmlformats.org/officeDocument/2006/math" xmlns:w="http://schemas.openxmlformats.org/wordprocessingml/2006/main" xmlns:r="http://schemas.openxmlformats.org/officeDocument/2006/relationships" xmlns=""/>
              </mc:AlternateContent>
              <a:endParaRPr lang="fr-FR" sz="1100"/>
            </a:p>
          </xdr:txBody>
        </xdr:sp>
      </mc:Choice>
      <mc:Fallback xmlns="">
        <xdr:sp macro="" textlink="">
          <xdr:nvSpPr>
            <xdr:cNvPr id="903" name="TextBox 7">
              <a:extLst>
                <a:ext uri="{FF2B5EF4-FFF2-40B4-BE49-F238E27FC236}">
                  <a16:creationId xmlns:a16="http://schemas.microsoft.com/office/drawing/2014/main" id="{00000000-0008-0000-1000-000087030000}"/>
                </a:ext>
              </a:extLst>
            </xdr:cNvPr>
            <xdr:cNvSpPr txBox="1"/>
          </xdr:nvSpPr>
          <xdr:spPr bwMode="auto">
            <a:xfrm>
              <a:off x="2511425" y="66342701"/>
              <a:ext cx="6452135" cy="45095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square" lIns="0" tIns="0" rIns="0" bIns="0" rtlCol="0" anchor="t">
              <a:spAutoFit/>
            </a:bodyPr>
            <a:lstStyle/>
            <a:p>
              <a:pPr>
                <a:defRPr/>
              </a:pP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𝑃𝑙𝑎𝑛,𝑑𝑦𝑛,𝑡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i="0">
                  <a:solidFill>
                    <a:schemeClr val="tx1"/>
                  </a:solidFill>
                  <a:latin typeface="Cambria Math" panose="02040503050406030204" pitchFamily="18" charset="0"/>
                  <a:ea typeface="+mn-ea"/>
                  <a:cs typeface="+mn-cs"/>
                </a:rPr>
                <a:t> </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 </a:t>
              </a:r>
              <a:r>
                <a:rPr lang="fr-FR" sz="1100" b="0" i="0">
                  <a:solidFill>
                    <a:schemeClr val="tx1"/>
                  </a:solidFill>
                  <a:latin typeface="Cambria Math" panose="02040503050406030204" pitchFamily="18" charset="0"/>
                  <a:ea typeface="+mn-ea"/>
                  <a:cs typeface="+mn-cs"/>
                </a:rPr>
                <a:t>) </a:t>
              </a:r>
              <a:r>
                <a:rPr lang="fr-FR" sz="110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𝐻2−𝑔𝑟ü𝑛</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a:t>
              </a:r>
              <a:r>
                <a:rPr lang="de-DE" sz="1100" b="0" i="0">
                  <a:solidFill>
                    <a:schemeClr val="tx1"/>
                  </a:solidFill>
                  <a:latin typeface="Cambria Math"/>
                  <a:ea typeface="+mn-ea"/>
                  <a:cs typeface="+mn-cs"/>
                </a:rPr>
                <a:t>,𝑑𝑦𝑛,𝑡</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 </a:t>
              </a:r>
              <a:r>
                <a:rPr lang="de-DE" sz="1100" b="0" i="0">
                  <a:solidFill>
                    <a:schemeClr val="tx1"/>
                  </a:solidFill>
                  <a:latin typeface="Cambria Math"/>
                  <a:ea typeface="+mn-ea"/>
                  <a:cs typeface="+mn-cs"/>
                </a:rPr>
                <a:t>𝐷</a:t>
              </a:r>
              <a:r>
                <a:rPr lang="de-DE" sz="1100" b="0" i="0">
                  <a:solidFill>
                    <a:schemeClr val="tx1"/>
                  </a:solidFill>
                  <a:latin typeface="Cambria Math" panose="02040503050406030204" pitchFamily="18" charset="0"/>
                  <a:ea typeface="+mn-ea"/>
                  <a:cs typeface="+mn-cs"/>
                </a:rPr>
                <a:t>_(</a:t>
              </a:r>
              <a:r>
                <a:rPr lang="fr-FR" sz="1100" b="0" i="0">
                  <a:solidFill>
                    <a:schemeClr val="tx1"/>
                  </a:solidFill>
                  <a:latin typeface="Cambria Math"/>
                  <a:ea typeface="+mn-ea"/>
                  <a:cs typeface="+mn-cs"/>
                </a:rPr>
                <a:t>𝐻2−𝐶𝑂2𝑎𝑟𝑚</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panose="02040503050406030204" pitchFamily="18" charset="0"/>
                  <a:ea typeface="+mn-ea"/>
                  <a:cs typeface="+mn-cs"/>
                </a:rPr>
                <a:t>^</a:t>
              </a:r>
              <a:r>
                <a:rPr lang="de-DE" sz="1100" b="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𝑃𝑙𝑎𝑛</a:t>
              </a:r>
              <a:r>
                <a:rPr lang="de-DE" sz="1100" b="0" i="0">
                  <a:solidFill>
                    <a:schemeClr val="tx1"/>
                  </a:solidFill>
                  <a:latin typeface="Cambria Math"/>
                  <a:ea typeface="+mn-ea"/>
                  <a:cs typeface="+mn-cs"/>
                </a:rPr>
                <a:t>,𝑑𝑦𝑛,𝑡</a:t>
              </a:r>
              <a:r>
                <a:rPr lang="de-DE" sz="1100" b="0" i="0">
                  <a:solidFill>
                    <a:schemeClr val="tx1"/>
                  </a:solidFill>
                  <a:latin typeface="Cambria Math" panose="02040503050406030204" pitchFamily="18" charset="0"/>
                  <a:ea typeface="+mn-ea"/>
                  <a:cs typeface="+mn-cs"/>
                </a:rPr>
                <a:t>) )</a:t>
              </a:r>
              <a:endParaRPr lang="fr-FR" sz="1100"/>
            </a:p>
          </xdr:txBody>
        </xdr:sp>
      </mc:Fallback>
    </mc:AlternateContent>
    <xdr:clientData/>
  </xdr:oneCellAnchor>
  <xdr:twoCellAnchor>
    <xdr:from>
      <xdr:col>0</xdr:col>
      <xdr:colOff>40032</xdr:colOff>
      <xdr:row>268</xdr:row>
      <xdr:rowOff>37042</xdr:rowOff>
    </xdr:from>
    <xdr:to>
      <xdr:col>0</xdr:col>
      <xdr:colOff>1354350</xdr:colOff>
      <xdr:row>288</xdr:row>
      <xdr:rowOff>409574</xdr:rowOff>
    </xdr:to>
    <xdr:sp macro="" textlink="">
      <xdr:nvSpPr>
        <xdr:cNvPr id="796" name="Rechteck: abgerundete Ecken 6">
          <a:extLst>
            <a:ext uri="{FF2B5EF4-FFF2-40B4-BE49-F238E27FC236}">
              <a16:creationId xmlns:a16="http://schemas.microsoft.com/office/drawing/2014/main" id="{00000000-0008-0000-1000-00001C030000}"/>
            </a:ext>
          </a:extLst>
        </xdr:cNvPr>
        <xdr:cNvSpPr/>
      </xdr:nvSpPr>
      <xdr:spPr bwMode="auto">
        <a:xfrm>
          <a:off x="40032" y="66311992"/>
          <a:ext cx="1314318" cy="5735107"/>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Umsetzung einer  Verwaltungspraxisals Ergänzung zur FRL und zum FA: Damit bei relativen Abweichungen von den geplanten Energieträger-einsätzen (Verhältnis von grünem Wasserstoff zu CO</a:t>
          </a:r>
          <a:r>
            <a:rPr lang="de-DE" sz="1100" baseline="-25000">
              <a:solidFill>
                <a:sysClr val="windowText" lastClr="000000"/>
              </a:solidFill>
              <a:latin typeface="+mn-lt"/>
              <a:ea typeface="+mn-ea"/>
              <a:cs typeface="+mn-cs"/>
            </a:rPr>
            <a:t>2</a:t>
          </a:r>
          <a:r>
            <a:rPr lang="de-DE" sz="1100">
              <a:solidFill>
                <a:sysClr val="windowText" lastClr="000000"/>
              </a:solidFill>
              <a:latin typeface="+mn-lt"/>
              <a:ea typeface="+mn-ea"/>
              <a:cs typeface="+mn-cs"/>
            </a:rPr>
            <a:t>-armem Wasserstoff und grünen Wasserstoff-derivaten) der 3% Bonus nur auf den Anteil des tatsächlich eingesetzten grünen Wasserstoffs Anwendung findet, werden die für die Dynamisierung berücksichtigten geplanten Energieträger-einsätze  angepasst.</a:t>
          </a:r>
          <a:endParaRPr lang="de-DE">
            <a:solidFill>
              <a:sysClr val="windowText" lastClr="000000"/>
            </a:solidFill>
          </a:endParaRPr>
        </a:p>
      </xdr:txBody>
    </xdr:sp>
    <xdr:clientData/>
  </xdr:twoCellAnchor>
  <xdr:twoCellAnchor>
    <xdr:from>
      <xdr:col>0</xdr:col>
      <xdr:colOff>40032</xdr:colOff>
      <xdr:row>300</xdr:row>
      <xdr:rowOff>76808</xdr:rowOff>
    </xdr:from>
    <xdr:to>
      <xdr:col>0</xdr:col>
      <xdr:colOff>1354350</xdr:colOff>
      <xdr:row>304</xdr:row>
      <xdr:rowOff>177800</xdr:rowOff>
    </xdr:to>
    <xdr:sp macro="" textlink="">
      <xdr:nvSpPr>
        <xdr:cNvPr id="890" name="Rechteck: abgerundete Ecken 6">
          <a:extLst>
            <a:ext uri="{FF2B5EF4-FFF2-40B4-BE49-F238E27FC236}">
              <a16:creationId xmlns:a16="http://schemas.microsoft.com/office/drawing/2014/main" id="{00000000-0008-0000-1000-00007A030000}"/>
            </a:ext>
          </a:extLst>
        </xdr:cNvPr>
        <xdr:cNvSpPr/>
      </xdr:nvSpPr>
      <xdr:spPr bwMode="auto">
        <a:xfrm>
          <a:off x="40032" y="74067009"/>
          <a:ext cx="1314318" cy="786791"/>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Berücksichtigung Verwaltungspraxis zu Dynamisierung von Wasserstoff.</a:t>
          </a:r>
          <a:endParaRPr lang="de-DE">
            <a:solidFill>
              <a:sysClr val="windowText" lastClr="000000"/>
            </a:solidFill>
          </a:endParaRPr>
        </a:p>
      </xdr:txBody>
    </xdr:sp>
    <xdr:clientData/>
  </xdr:twoCellAnchor>
  <xdr:oneCellAnchor>
    <xdr:from>
      <xdr:col>2</xdr:col>
      <xdr:colOff>1629016</xdr:colOff>
      <xdr:row>370</xdr:row>
      <xdr:rowOff>18562</xdr:rowOff>
    </xdr:from>
    <xdr:ext cx="499047" cy="178832"/>
    <mc:AlternateContent xmlns:mc="http://schemas.openxmlformats.org/markup-compatibility/2006" xmlns:a14="http://schemas.microsoft.com/office/drawing/2010/main">
      <mc:Choice Requires="a14">
        <xdr:sp macro="" textlink="">
          <xdr:nvSpPr>
            <xdr:cNvPr id="17" name="TextBox 61">
              <a:extLst>
                <a:ext uri="{FF2B5EF4-FFF2-40B4-BE49-F238E27FC236}">
                  <a16:creationId xmlns:a16="http://schemas.microsoft.com/office/drawing/2014/main" id="{00000000-0008-0000-1000-000011000000}"/>
                </a:ext>
              </a:extLst>
            </xdr:cNvPr>
            <xdr:cNvSpPr txBox="1"/>
          </xdr:nvSpPr>
          <xdr:spPr bwMode="auto">
            <a:xfrm>
              <a:off x="6519059" y="8498916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𝐸</m:t>
                            </m:r>
                          </m:e>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7" name="TextBox 61">
              <a:extLst>
                <a:ext uri="{FF2B5EF4-FFF2-40B4-BE49-F238E27FC236}">
                  <a16:creationId xmlns:a16="http://schemas.microsoft.com/office/drawing/2014/main" id="{00000000-0008-0000-1000-000011000000}"/>
                </a:ext>
              </a:extLst>
            </xdr:cNvPr>
            <xdr:cNvSpPr txBox="1"/>
          </xdr:nvSpPr>
          <xdr:spPr bwMode="auto">
            <a:xfrm>
              <a:off x="6519059" y="84989160"/>
              <a:ext cx="499047"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𝐸</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1615396</xdr:colOff>
      <xdr:row>369</xdr:row>
      <xdr:rowOff>38100</xdr:rowOff>
    </xdr:from>
    <xdr:ext cx="516232" cy="178832"/>
    <mc:AlternateContent xmlns:mc="http://schemas.openxmlformats.org/markup-compatibility/2006" xmlns:a14="http://schemas.microsoft.com/office/drawing/2010/main">
      <mc:Choice Requires="a14">
        <xdr:sp macro="" textlink="">
          <xdr:nvSpPr>
            <xdr:cNvPr id="5" name="TextBox 64">
              <a:extLst>
                <a:ext uri="{FF2B5EF4-FFF2-40B4-BE49-F238E27FC236}">
                  <a16:creationId xmlns:a16="http://schemas.microsoft.com/office/drawing/2014/main" id="{00000000-0008-0000-1000-000005000000}"/>
                </a:ext>
              </a:extLst>
            </xdr:cNvPr>
            <xdr:cNvSpPr txBox="1"/>
          </xdr:nvSpPr>
          <xdr:spPr bwMode="auto">
            <a:xfrm>
              <a:off x="6509193" y="77650041"/>
              <a:ext cx="51623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𝐸</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5" name="TextBox 64">
              <a:extLst>
                <a:ext uri="{FF2B5EF4-FFF2-40B4-BE49-F238E27FC236}">
                  <a16:creationId xmlns:a16="http://schemas.microsoft.com/office/drawing/2014/main" id="{00000000-0008-0000-1000-000005000000}"/>
                </a:ext>
              </a:extLst>
            </xdr:cNvPr>
            <xdr:cNvSpPr txBox="1"/>
          </xdr:nvSpPr>
          <xdr:spPr bwMode="auto">
            <a:xfrm>
              <a:off x="6509193" y="77650041"/>
              <a:ext cx="51623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𝐸</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1626812</xdr:colOff>
      <xdr:row>389</xdr:row>
      <xdr:rowOff>24299</xdr:rowOff>
    </xdr:from>
    <xdr:ext cx="499752" cy="178832"/>
    <mc:AlternateContent xmlns:mc="http://schemas.openxmlformats.org/markup-compatibility/2006" xmlns:a14="http://schemas.microsoft.com/office/drawing/2010/main">
      <mc:Choice Requires="a14">
        <xdr:sp macro="" textlink="">
          <xdr:nvSpPr>
            <xdr:cNvPr id="19" name="TextBox 4">
              <a:extLst>
                <a:ext uri="{FF2B5EF4-FFF2-40B4-BE49-F238E27FC236}">
                  <a16:creationId xmlns:a16="http://schemas.microsoft.com/office/drawing/2014/main" id="{00000000-0008-0000-1000-000013000000}"/>
                </a:ext>
              </a:extLst>
            </xdr:cNvPr>
            <xdr:cNvSpPr txBox="1"/>
          </xdr:nvSpPr>
          <xdr:spPr bwMode="auto">
            <a:xfrm>
              <a:off x="6520524" y="87853546"/>
              <a:ext cx="4997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𝑒</m:t>
                            </m:r>
                          </m:e>
                          <m:sup>
                            <m:r>
                              <a:rPr lang="de-DE" sz="1100" b="0" i="1">
                                <a:latin typeface="Cambria Math"/>
                              </a:rPr>
                              <m:t>𝑃𝑙𝑎𝑛</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9" name="TextBox 4">
              <a:extLst>
                <a:ext uri="{FF2B5EF4-FFF2-40B4-BE49-F238E27FC236}">
                  <a16:creationId xmlns:a16="http://schemas.microsoft.com/office/drawing/2014/main" id="{00000000-0008-0000-1000-000013000000}"/>
                </a:ext>
              </a:extLst>
            </xdr:cNvPr>
            <xdr:cNvSpPr txBox="1"/>
          </xdr:nvSpPr>
          <xdr:spPr bwMode="auto">
            <a:xfrm>
              <a:off x="6520524" y="87853546"/>
              <a:ext cx="499752"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𝑒</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1625686</xdr:colOff>
      <xdr:row>390</xdr:row>
      <xdr:rowOff>28687</xdr:rowOff>
    </xdr:from>
    <xdr:ext cx="482952" cy="178832"/>
    <mc:AlternateContent xmlns:mc="http://schemas.openxmlformats.org/markup-compatibility/2006" xmlns:a14="http://schemas.microsoft.com/office/drawing/2010/main">
      <mc:Choice Requires="a14">
        <xdr:sp macro="" textlink="">
          <xdr:nvSpPr>
            <xdr:cNvPr id="24" name="TextBox 53">
              <a:extLst>
                <a:ext uri="{FF2B5EF4-FFF2-40B4-BE49-F238E27FC236}">
                  <a16:creationId xmlns:a16="http://schemas.microsoft.com/office/drawing/2014/main" id="{00000000-0008-0000-1000-000018000000}"/>
                </a:ext>
              </a:extLst>
            </xdr:cNvPr>
            <xdr:cNvSpPr txBox="1"/>
          </xdr:nvSpPr>
          <xdr:spPr bwMode="auto">
            <a:xfrm>
              <a:off x="6519399" y="88066901"/>
              <a:ext cx="482953"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latin typeface="Cambria Math" panose="02040503050406030204" pitchFamily="18" charset="0"/>
                              </a:rPr>
                            </m:ctrlPr>
                          </m:sSupPr>
                          <m:e>
                            <m:r>
                              <a:rPr lang="de-DE" sz="1100" i="1">
                                <a:latin typeface="Cambria Math"/>
                                <a:ea typeface="Cambria Math"/>
                              </a:rPr>
                              <m:t>∆</m:t>
                            </m:r>
                            <m:r>
                              <a:rPr lang="de-DE" sz="1100" b="0" i="1">
                                <a:latin typeface="Cambria Math"/>
                              </a:rPr>
                              <m:t>𝑒</m:t>
                            </m:r>
                          </m:e>
                          <m:sup>
                            <m:r>
                              <a:rPr lang="de-DE" sz="1100" b="0" i="1">
                                <a:latin typeface="Cambria Math"/>
                              </a:rPr>
                              <m:t>𝑟𝑒𝑎𝑙</m:t>
                            </m:r>
                            <m:r>
                              <a:rPr lang="fr-FR" sz="1100" b="0" i="1">
                                <a:latin typeface="Cambria Math"/>
                              </a:rPr>
                              <m:t>,</m:t>
                            </m:r>
                            <m:r>
                              <a:rPr lang="fr-FR" sz="1100" b="0" i="1">
                                <a:latin typeface="Cambria Math"/>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4" name="TextBox 53">
              <a:extLst>
                <a:ext uri="{FF2B5EF4-FFF2-40B4-BE49-F238E27FC236}">
                  <a16:creationId xmlns:a16="http://schemas.microsoft.com/office/drawing/2014/main" id="{00000000-0008-0000-1000-000018000000}"/>
                </a:ext>
              </a:extLst>
            </xdr:cNvPr>
            <xdr:cNvSpPr txBox="1"/>
          </xdr:nvSpPr>
          <xdr:spPr bwMode="auto">
            <a:xfrm>
              <a:off x="6519399" y="88066901"/>
              <a:ext cx="482953"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latin typeface="Cambria Math" panose="02040503050406030204" pitchFamily="18" charset="0"/>
                </a:rPr>
                <a:t>〖</a:t>
              </a:r>
              <a:r>
                <a:rPr lang="de-DE" sz="1100" i="0">
                  <a:latin typeface="Cambria Math"/>
                  <a:ea typeface="Cambria Math"/>
                </a:rPr>
                <a:t>∆</a:t>
              </a:r>
              <a:r>
                <a:rPr lang="de-DE" sz="1100" b="0" i="0">
                  <a:latin typeface="Cambria Math"/>
                </a:rPr>
                <a:t>𝑒</a:t>
              </a:r>
              <a:r>
                <a:rPr lang="de-DE" sz="1100" b="0" i="0">
                  <a:latin typeface="Cambria Math" panose="02040503050406030204" pitchFamily="18" charset="0"/>
                </a:rPr>
                <a:t>〗^(</a:t>
              </a:r>
              <a:r>
                <a:rPr lang="de-DE" sz="1100" b="0" i="0">
                  <a:latin typeface="Cambria Math"/>
                </a:rPr>
                <a:t>𝑟𝑒𝑎𝑙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1681370</xdr:colOff>
      <xdr:row>384</xdr:row>
      <xdr:rowOff>0</xdr:rowOff>
    </xdr:from>
    <xdr:ext cx="429668" cy="178832"/>
    <mc:AlternateContent xmlns:mc="http://schemas.openxmlformats.org/markup-compatibility/2006" xmlns:a14="http://schemas.microsoft.com/office/drawing/2010/main">
      <mc:Choice Requires="a14">
        <xdr:sp macro="" textlink="">
          <xdr:nvSpPr>
            <xdr:cNvPr id="28" name="TextBox 30">
              <a:extLst>
                <a:ext uri="{FF2B5EF4-FFF2-40B4-BE49-F238E27FC236}">
                  <a16:creationId xmlns:a16="http://schemas.microsoft.com/office/drawing/2014/main" id="{00000000-0008-0000-1000-00001C000000}"/>
                </a:ext>
              </a:extLst>
            </xdr:cNvPr>
            <xdr:cNvSpPr txBox="1"/>
          </xdr:nvSpPr>
          <xdr:spPr bwMode="auto">
            <a:xfrm>
              <a:off x="6576392" y="87638283"/>
              <a:ext cx="429668"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de-DE" sz="1100" b="0" i="1">
                                <a:solidFill>
                                  <a:schemeClr val="tx1"/>
                                </a:solidFill>
                                <a:latin typeface="Cambria Math"/>
                                <a:ea typeface="+mn-ea"/>
                                <a:cs typeface="+mn-cs"/>
                              </a:rPr>
                              <m:t>𝑃𝑙𝑎𝑛</m:t>
                            </m:r>
                            <m:r>
                              <a:rPr lang="de-DE"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28" name="TextBox 30">
              <a:extLst>
                <a:ext uri="{FF2B5EF4-FFF2-40B4-BE49-F238E27FC236}">
                  <a16:creationId xmlns:a16="http://schemas.microsoft.com/office/drawing/2014/main" id="{00000000-0008-0000-1000-00001C000000}"/>
                </a:ext>
              </a:extLst>
            </xdr:cNvPr>
            <xdr:cNvSpPr txBox="1"/>
          </xdr:nvSpPr>
          <xdr:spPr bwMode="auto">
            <a:xfrm>
              <a:off x="6576392" y="87638283"/>
              <a:ext cx="429668"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de-DE" sz="1100" b="0" i="0">
                  <a:solidFill>
                    <a:schemeClr val="tx1"/>
                  </a:solidFill>
                  <a:latin typeface="Cambria Math"/>
                  <a:ea typeface="+mn-ea"/>
                  <a:cs typeface="+mn-cs"/>
                </a:rPr>
                <a:t>𝑃𝑙𝑎𝑛,𝑡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oneCellAnchor>
    <xdr:from>
      <xdr:col>2</xdr:col>
      <xdr:colOff>1670539</xdr:colOff>
      <xdr:row>384</xdr:row>
      <xdr:rowOff>175847</xdr:rowOff>
    </xdr:from>
    <xdr:ext cx="403444" cy="178832"/>
    <mc:AlternateContent xmlns:mc="http://schemas.openxmlformats.org/markup-compatibility/2006" xmlns:a14="http://schemas.microsoft.com/office/drawing/2010/main">
      <mc:Choice Requires="a14">
        <xdr:sp macro="" textlink="">
          <xdr:nvSpPr>
            <xdr:cNvPr id="31" name="TextBox 30">
              <a:extLst>
                <a:ext uri="{FF2B5EF4-FFF2-40B4-BE49-F238E27FC236}">
                  <a16:creationId xmlns:a16="http://schemas.microsoft.com/office/drawing/2014/main" id="{00000000-0008-0000-1000-00001F000000}"/>
                </a:ext>
              </a:extLst>
            </xdr:cNvPr>
            <xdr:cNvSpPr txBox="1"/>
          </xdr:nvSpPr>
          <xdr:spPr bwMode="auto">
            <a:xfrm>
              <a:off x="6564924" y="87761885"/>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p>
                          <m:sSupPr>
                            <m:ctrlPr>
                              <a:rPr lang="de-DE" sz="1100" i="1">
                                <a:solidFill>
                                  <a:schemeClr val="tx1"/>
                                </a:solidFill>
                                <a:latin typeface="Cambria Math" panose="02040503050406030204" pitchFamily="18" charset="0"/>
                                <a:ea typeface="+mn-ea"/>
                                <a:cs typeface="+mn-cs"/>
                              </a:rPr>
                            </m:ctrlPr>
                          </m:sSupPr>
                          <m:e>
                            <m:r>
                              <a:rPr lang="de-DE" sz="1100" i="1">
                                <a:solidFill>
                                  <a:schemeClr val="tx1"/>
                                </a:solidFill>
                                <a:latin typeface="Cambria Math"/>
                                <a:ea typeface="Cambria Math"/>
                                <a:cs typeface="+mn-cs"/>
                              </a:rPr>
                              <m:t>𝜇</m:t>
                            </m:r>
                          </m:e>
                          <m:sup>
                            <m:r>
                              <a:rPr lang="fr-FR" sz="1100" b="0" i="1">
                                <a:solidFill>
                                  <a:schemeClr val="tx1"/>
                                </a:solidFill>
                                <a:latin typeface="Cambria Math"/>
                                <a:ea typeface="+mn-ea"/>
                                <a:cs typeface="+mn-cs"/>
                              </a:rPr>
                              <m:t>𝑟𝑒𝑎𝑙</m:t>
                            </m:r>
                            <m:r>
                              <a:rPr lang="fr-FR" sz="1100" b="0" i="1">
                                <a:solidFill>
                                  <a:schemeClr val="tx1"/>
                                </a:solidFill>
                                <a:latin typeface="Cambria Math"/>
                                <a:ea typeface="+mn-ea"/>
                                <a:cs typeface="+mn-cs"/>
                              </a:rPr>
                              <m:t>,</m:t>
                            </m:r>
                            <m:r>
                              <a:rPr lang="de-DE" sz="1100" b="0" i="1">
                                <a:solidFill>
                                  <a:schemeClr val="tx1"/>
                                </a:solidFill>
                                <a:latin typeface="Cambria Math"/>
                                <a:ea typeface="+mn-ea"/>
                                <a:cs typeface="+mn-cs"/>
                              </a:rPr>
                              <m:t>𝑡</m:t>
                            </m:r>
                          </m:sup>
                        </m:s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31" name="TextBox 30">
              <a:extLst>
                <a:ext uri="{FF2B5EF4-FFF2-40B4-BE49-F238E27FC236}">
                  <a16:creationId xmlns:a16="http://schemas.microsoft.com/office/drawing/2014/main" id="{00000000-0008-0000-1000-00001F000000}"/>
                </a:ext>
              </a:extLst>
            </xdr:cNvPr>
            <xdr:cNvSpPr txBox="1"/>
          </xdr:nvSpPr>
          <xdr:spPr bwMode="auto">
            <a:xfrm>
              <a:off x="6564924" y="87761885"/>
              <a:ext cx="403444" cy="17883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i="0">
                  <a:solidFill>
                    <a:schemeClr val="tx1"/>
                  </a:solidFill>
                  <a:latin typeface="Cambria Math"/>
                  <a:ea typeface="Cambria Math"/>
                  <a:cs typeface="+mn-cs"/>
                </a:rPr>
                <a:t>𝜇</a:t>
              </a:r>
              <a:r>
                <a:rPr lang="de-DE" sz="1100" i="0">
                  <a:solidFill>
                    <a:schemeClr val="tx1"/>
                  </a:solidFill>
                  <a:latin typeface="Cambria Math" panose="02040503050406030204" pitchFamily="18" charset="0"/>
                  <a:ea typeface="+mn-ea"/>
                  <a:cs typeface="+mn-cs"/>
                </a:rPr>
                <a:t>^(</a:t>
              </a:r>
              <a:r>
                <a:rPr lang="fr-FR" sz="1100" b="0" i="0">
                  <a:solidFill>
                    <a:schemeClr val="tx1"/>
                  </a:solidFill>
                  <a:latin typeface="Cambria Math"/>
                  <a:ea typeface="+mn-ea"/>
                  <a:cs typeface="+mn-cs"/>
                </a:rPr>
                <a:t>𝑟𝑒𝑎𝑙,</a:t>
              </a:r>
              <a:r>
                <a:rPr lang="de-DE" sz="1100" b="0" i="0">
                  <a:solidFill>
                    <a:schemeClr val="tx1"/>
                  </a:solidFill>
                  <a:latin typeface="Cambria Math"/>
                  <a:ea typeface="+mn-ea"/>
                  <a:cs typeface="+mn-cs"/>
                </a:rPr>
                <a:t>𝑡</a:t>
              </a:r>
              <a:r>
                <a:rPr lang="de-DE" sz="1100" b="0" i="0">
                  <a:solidFill>
                    <a:schemeClr val="tx1"/>
                  </a:solidFill>
                  <a:latin typeface="Cambria Math" panose="02040503050406030204" pitchFamily="18" charset="0"/>
                  <a:ea typeface="+mn-ea"/>
                  <a:cs typeface="+mn-cs"/>
                </a:rPr>
                <a:t>)</a:t>
              </a:r>
              <a:endParaRPr lang="de-DE" sz="1050" i="1"/>
            </a:p>
          </xdr:txBody>
        </xdr:sp>
      </mc:Fallback>
    </mc:AlternateContent>
    <xdr:clientData/>
  </xdr:oneCellAnchor>
  <xdr:twoCellAnchor>
    <xdr:from>
      <xdr:col>0</xdr:col>
      <xdr:colOff>40550</xdr:colOff>
      <xdr:row>499</xdr:row>
      <xdr:rowOff>101600</xdr:rowOff>
    </xdr:from>
    <xdr:to>
      <xdr:col>0</xdr:col>
      <xdr:colOff>1354868</xdr:colOff>
      <xdr:row>507</xdr:row>
      <xdr:rowOff>180947</xdr:rowOff>
    </xdr:to>
    <xdr:sp macro="" textlink="">
      <xdr:nvSpPr>
        <xdr:cNvPr id="4" name="Rechteck: abgerundete Ecken 6">
          <a:extLst>
            <a:ext uri="{FF2B5EF4-FFF2-40B4-BE49-F238E27FC236}">
              <a16:creationId xmlns:a16="http://schemas.microsoft.com/office/drawing/2014/main" id="{D3564CE4-80FC-43DA-BE2D-2E65D8F784CF}"/>
            </a:ext>
          </a:extLst>
        </xdr:cNvPr>
        <xdr:cNvSpPr/>
      </xdr:nvSpPr>
      <xdr:spPr bwMode="auto">
        <a:xfrm>
          <a:off x="40550" y="107667425"/>
          <a:ext cx="1314318" cy="1746222"/>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Berücksichtigung von Verwaltungspraxis (wenn keine Treibhausgasemissionsminderung erreicht oder geplant wird, gilt Z_KSV = 0).</a:t>
          </a:r>
          <a:endParaRPr lang="de-DE">
            <a:solidFill>
              <a:sysClr val="windowText" lastClr="000000"/>
            </a:solidFill>
          </a:endParaRPr>
        </a:p>
      </xdr:txBody>
    </xdr:sp>
    <xdr:clientData/>
  </xdr:twoCellAnchor>
  <xdr:oneCellAnchor>
    <xdr:from>
      <xdr:col>2</xdr:col>
      <xdr:colOff>1668523</xdr:colOff>
      <xdr:row>56</xdr:row>
      <xdr:rowOff>86823</xdr:rowOff>
    </xdr:from>
    <xdr:ext cx="403124" cy="198067"/>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4210F421-179B-46FC-DEB1-F8B2FF216DFE}"/>
                </a:ext>
              </a:extLst>
            </xdr:cNvPr>
            <xdr:cNvSpPr txBox="1"/>
          </xdr:nvSpPr>
          <xdr:spPr bwMode="auto">
            <a:xfrm>
              <a:off x="6753904" y="14939365"/>
              <a:ext cx="403124"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𝑝</m:t>
                            </m:r>
                          </m:e>
                          <m:sub>
                            <m:r>
                              <a:rPr lang="de-DE" sz="1100" b="0" i="1">
                                <a:latin typeface="Cambria Math"/>
                              </a:rPr>
                              <m:t>𝑖</m:t>
                            </m:r>
                          </m:sub>
                          <m:sup>
                            <m:r>
                              <a:rPr lang="fr-FR" sz="1100" b="0" i="1">
                                <a:latin typeface="Cambria Math"/>
                              </a:rPr>
                              <m:t>𝑟</m:t>
                            </m:r>
                            <m:r>
                              <a:rPr lang="de-DE" sz="1100" b="0" i="1">
                                <a:latin typeface="Cambria Math"/>
                              </a:rPr>
                              <m:t>𝑒𝑎𝑙</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 name="TextBox 1">
              <a:extLst>
                <a:ext uri="{FF2B5EF4-FFF2-40B4-BE49-F238E27FC236}">
                  <a16:creationId xmlns:a16="http://schemas.microsoft.com/office/drawing/2014/main" id="{4210F421-179B-46FC-DEB1-F8B2FF216DFE}"/>
                </a:ext>
              </a:extLst>
            </xdr:cNvPr>
            <xdr:cNvSpPr txBox="1"/>
          </xdr:nvSpPr>
          <xdr:spPr bwMode="auto">
            <a:xfrm>
              <a:off x="6753904" y="14939365"/>
              <a:ext cx="403124"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𝑝</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fr-FR" sz="1100" b="0" i="0">
                  <a:latin typeface="Cambria Math"/>
                </a:rPr>
                <a:t>𝑟</a:t>
              </a:r>
              <a:r>
                <a:rPr lang="de-DE" sz="1100" b="0" i="0">
                  <a:latin typeface="Cambria Math"/>
                </a:rPr>
                <a:t>𝑒𝑎𝑙</a:t>
              </a:r>
              <a:r>
                <a:rPr lang="fr-FR" sz="1100" b="0" i="0">
                  <a:latin typeface="Cambria Math"/>
                </a:rPr>
                <a:t>,𝑡</a:t>
              </a:r>
              <a:r>
                <a:rPr lang="de-DE" sz="1100" b="0" i="0">
                  <a:latin typeface="Cambria Math" panose="02040503050406030204" pitchFamily="18" charset="0"/>
                </a:rPr>
                <a:t>)</a:t>
              </a:r>
              <a:endParaRPr lang="de-DE" sz="1100" i="1"/>
            </a:p>
          </xdr:txBody>
        </xdr:sp>
      </mc:Fallback>
    </mc:AlternateContent>
    <xdr:clientData/>
  </xdr:oneCellAnchor>
  <xdr:oneCellAnchor>
    <xdr:from>
      <xdr:col>2</xdr:col>
      <xdr:colOff>1659063</xdr:colOff>
      <xdr:row>117</xdr:row>
      <xdr:rowOff>48076</xdr:rowOff>
    </xdr:from>
    <xdr:ext cx="428900" cy="198067"/>
    <mc:AlternateContent xmlns:mc="http://schemas.openxmlformats.org/markup-compatibility/2006" xmlns:a14="http://schemas.microsoft.com/office/drawing/2010/main">
      <mc:Choice Requires="a14">
        <xdr:sp macro="" textlink="">
          <xdr:nvSpPr>
            <xdr:cNvPr id="8" name="TextBox 55">
              <a:extLst>
                <a:ext uri="{FF2B5EF4-FFF2-40B4-BE49-F238E27FC236}">
                  <a16:creationId xmlns:a16="http://schemas.microsoft.com/office/drawing/2014/main" id="{DE3F331C-4D41-BAF9-DCCF-C372B41C802E}"/>
                </a:ext>
              </a:extLst>
            </xdr:cNvPr>
            <xdr:cNvSpPr txBox="1"/>
          </xdr:nvSpPr>
          <xdr:spPr bwMode="auto">
            <a:xfrm>
              <a:off x="6745413" y="29880376"/>
              <a:ext cx="428900"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𝑑</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8" name="TextBox 55">
              <a:extLst>
                <a:ext uri="{FF2B5EF4-FFF2-40B4-BE49-F238E27FC236}">
                  <a16:creationId xmlns:a16="http://schemas.microsoft.com/office/drawing/2014/main" id="{DE3F331C-4D41-BAF9-DCCF-C372B41C802E}"/>
                </a:ext>
              </a:extLst>
            </xdr:cNvPr>
            <xdr:cNvSpPr txBox="1"/>
          </xdr:nvSpPr>
          <xdr:spPr bwMode="auto">
            <a:xfrm>
              <a:off x="6745413" y="29880376"/>
              <a:ext cx="428900"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𝑑</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1648130</xdr:colOff>
      <xdr:row>126</xdr:row>
      <xdr:rowOff>46264</xdr:rowOff>
    </xdr:from>
    <xdr:ext cx="444417" cy="198067"/>
    <mc:AlternateContent xmlns:mc="http://schemas.openxmlformats.org/markup-compatibility/2006" xmlns:a14="http://schemas.microsoft.com/office/drawing/2010/main">
      <mc:Choice Requires="a14">
        <xdr:sp macro="" textlink="">
          <xdr:nvSpPr>
            <xdr:cNvPr id="11" name="TextBox 60">
              <a:extLst>
                <a:ext uri="{FF2B5EF4-FFF2-40B4-BE49-F238E27FC236}">
                  <a16:creationId xmlns:a16="http://schemas.microsoft.com/office/drawing/2014/main" id="{2FA1A91D-63A1-4D40-4123-AE69FCA7F401}"/>
                </a:ext>
              </a:extLst>
            </xdr:cNvPr>
            <xdr:cNvSpPr txBox="1"/>
          </xdr:nvSpPr>
          <xdr:spPr bwMode="auto">
            <a:xfrm>
              <a:off x="6734480" y="32355064"/>
              <a:ext cx="444417"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b="0" i="1">
                                <a:latin typeface="Cambria Math"/>
                              </a:rPr>
                              <m:t>𝐷</m:t>
                            </m:r>
                          </m:e>
                          <m:sub>
                            <m:r>
                              <a:rPr lang="de-DE" sz="1100" b="0" i="1">
                                <a:latin typeface="Cambria Math"/>
                              </a:rPr>
                              <m:t>𝑖</m:t>
                            </m:r>
                          </m:sub>
                          <m:sup>
                            <m:r>
                              <a:rPr lang="de-DE" sz="1100" b="0" i="1">
                                <a:latin typeface="Cambria Math"/>
                              </a:rPr>
                              <m:t>𝑃𝑙𝑎𝑛</m:t>
                            </m:r>
                            <m:r>
                              <a:rPr lang="fr-FR" sz="1100" b="0" i="1">
                                <a:latin typeface="Cambria Math"/>
                              </a:rPr>
                              <m:t>,</m:t>
                            </m:r>
                            <m:r>
                              <a:rPr lang="fr-FR" sz="110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0"/>
            </a:p>
          </xdr:txBody>
        </xdr:sp>
      </mc:Choice>
      <mc:Fallback xmlns="">
        <xdr:sp macro="" textlink="">
          <xdr:nvSpPr>
            <xdr:cNvPr id="11" name="TextBox 60">
              <a:extLst>
                <a:ext uri="{FF2B5EF4-FFF2-40B4-BE49-F238E27FC236}">
                  <a16:creationId xmlns:a16="http://schemas.microsoft.com/office/drawing/2014/main" id="{2FA1A91D-63A1-4D40-4123-AE69FCA7F401}"/>
                </a:ext>
              </a:extLst>
            </xdr:cNvPr>
            <xdr:cNvSpPr txBox="1"/>
          </xdr:nvSpPr>
          <xdr:spPr bwMode="auto">
            <a:xfrm>
              <a:off x="6734480" y="32355064"/>
              <a:ext cx="444417" cy="198067"/>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100" b="0" i="0">
                  <a:latin typeface="Cambria Math"/>
                </a:rPr>
                <a:t>𝐷</a:t>
              </a:r>
              <a:r>
                <a:rPr lang="de-DE" sz="1100" b="0" i="0">
                  <a:latin typeface="Cambria Math" panose="02040503050406030204" pitchFamily="18" charset="0"/>
                </a:rPr>
                <a:t>_</a:t>
              </a:r>
              <a:r>
                <a:rPr lang="de-DE" sz="1100" b="0" i="0">
                  <a:latin typeface="Cambria Math"/>
                </a:rPr>
                <a:t>𝑖</a:t>
              </a:r>
              <a:r>
                <a:rPr lang="de-DE" sz="1100" b="0" i="0">
                  <a:latin typeface="Cambria Math" panose="02040503050406030204" pitchFamily="18" charset="0"/>
                </a:rPr>
                <a:t>^(</a:t>
              </a:r>
              <a:r>
                <a:rPr lang="de-DE" sz="1100" b="0" i="0">
                  <a:latin typeface="Cambria Math"/>
                </a:rPr>
                <a:t>𝑃𝑙𝑎𝑛</a:t>
              </a:r>
              <a:r>
                <a:rPr lang="fr-FR" sz="1100" b="0" i="0">
                  <a:latin typeface="Cambria Math"/>
                </a:rPr>
                <a:t>,𝑡</a:t>
              </a:r>
              <a:r>
                <a:rPr lang="de-DE" sz="1100" b="0" i="0">
                  <a:latin typeface="Cambria Math" panose="02040503050406030204" pitchFamily="18" charset="0"/>
                </a:rPr>
                <a:t>)</a:t>
              </a:r>
              <a:endParaRPr lang="de-DE" sz="1100" i="0"/>
            </a:p>
          </xdr:txBody>
        </xdr:sp>
      </mc:Fallback>
    </mc:AlternateContent>
    <xdr:clientData/>
  </xdr:oneCellAnchor>
  <xdr:oneCellAnchor>
    <xdr:from>
      <xdr:col>2</xdr:col>
      <xdr:colOff>1658090</xdr:colOff>
      <xdr:row>262</xdr:row>
      <xdr:rowOff>177781</xdr:rowOff>
    </xdr:from>
    <xdr:ext cx="589649" cy="199542"/>
    <mc:AlternateContent xmlns:mc="http://schemas.openxmlformats.org/markup-compatibility/2006" xmlns:a14="http://schemas.microsoft.com/office/drawing/2010/main">
      <mc:Choice Requires="a14">
        <xdr:sp macro="" textlink="">
          <xdr:nvSpPr>
            <xdr:cNvPr id="13" name="TextBox 66">
              <a:extLst>
                <a:ext uri="{FF2B5EF4-FFF2-40B4-BE49-F238E27FC236}">
                  <a16:creationId xmlns:a16="http://schemas.microsoft.com/office/drawing/2014/main" id="{EAFAFEFF-4B0A-4160-8489-185B42252AD7}"/>
                </a:ext>
              </a:extLst>
            </xdr:cNvPr>
            <xdr:cNvSpPr txBox="1"/>
          </xdr:nvSpPr>
          <xdr:spPr bwMode="auto">
            <a:xfrm>
              <a:off x="6744440" y="65655806"/>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050" i="1">
                                <a:latin typeface="Cambria Math" panose="02040503050406030204" pitchFamily="18" charset="0"/>
                              </a:rPr>
                            </m:ctrlPr>
                          </m:sSubSupPr>
                          <m:e>
                            <m:r>
                              <a:rPr lang="de-DE" sz="1050" b="0" i="1">
                                <a:latin typeface="Cambria Math"/>
                              </a:rPr>
                              <m:t>𝐷</m:t>
                            </m:r>
                          </m:e>
                          <m:sub>
                            <m:r>
                              <a:rPr lang="de-DE" sz="1050" b="0" i="1">
                                <a:latin typeface="Cambria Math"/>
                              </a:rPr>
                              <m:t>𝑖</m:t>
                            </m:r>
                          </m:sub>
                          <m:sup>
                            <m:r>
                              <a:rPr lang="de-DE" sz="1050" b="0" i="1">
                                <a:latin typeface="Cambria Math"/>
                              </a:rPr>
                              <m:t>𝑅𝑒𝑓</m:t>
                            </m:r>
                            <m:r>
                              <a:rPr lang="de-DE" sz="1050" b="0" i="1">
                                <a:latin typeface="Cambria Math"/>
                              </a:rPr>
                              <m:t>, </m:t>
                            </m:r>
                            <m:r>
                              <a:rPr lang="de-DE" sz="1050" b="0" i="1">
                                <a:latin typeface="Cambria Math"/>
                              </a:rPr>
                              <m:t>𝑑𝑦𝑛</m:t>
                            </m:r>
                            <m:r>
                              <a:rPr lang="de-DE" sz="1050" b="0" i="1">
                                <a:latin typeface="Cambria Math"/>
                              </a:rPr>
                              <m:t>,</m:t>
                            </m:r>
                            <m:r>
                              <a:rPr lang="de-DE" sz="1050" b="0" i="1">
                                <a:latin typeface="Cambria Math"/>
                              </a:rPr>
                              <m:t>𝑡</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050" i="1"/>
            </a:p>
          </xdr:txBody>
        </xdr:sp>
      </mc:Choice>
      <mc:Fallback xmlns="">
        <xdr:sp macro="" textlink="">
          <xdr:nvSpPr>
            <xdr:cNvPr id="13" name="TextBox 66">
              <a:extLst>
                <a:ext uri="{FF2B5EF4-FFF2-40B4-BE49-F238E27FC236}">
                  <a16:creationId xmlns:a16="http://schemas.microsoft.com/office/drawing/2014/main" id="{EAFAFEFF-4B0A-4160-8489-185B42252AD7}"/>
                </a:ext>
              </a:extLst>
            </xdr:cNvPr>
            <xdr:cNvSpPr txBox="1"/>
          </xdr:nvSpPr>
          <xdr:spPr bwMode="auto">
            <a:xfrm>
              <a:off x="6744440" y="65655806"/>
              <a:ext cx="589649" cy="1995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t">
              <a:spAutoFit/>
            </a:bodyPr>
            <a:lstStyle/>
            <a:p>
              <a:pPr>
                <a:defRPr/>
              </a:pPr>
              <a:r>
                <a:rPr lang="de-DE" sz="1050" b="0" i="0">
                  <a:latin typeface="Cambria Math"/>
                </a:rPr>
                <a:t>𝐷</a:t>
              </a:r>
              <a:r>
                <a:rPr lang="de-DE" sz="1050" b="0" i="0">
                  <a:latin typeface="Cambria Math" panose="02040503050406030204" pitchFamily="18" charset="0"/>
                </a:rPr>
                <a:t>_</a:t>
              </a:r>
              <a:r>
                <a:rPr lang="de-DE" sz="1050" b="0" i="0">
                  <a:latin typeface="Cambria Math"/>
                </a:rPr>
                <a:t>𝑖</a:t>
              </a:r>
              <a:r>
                <a:rPr lang="de-DE" sz="1050" b="0" i="0">
                  <a:latin typeface="Cambria Math" panose="02040503050406030204" pitchFamily="18" charset="0"/>
                </a:rPr>
                <a:t>^(</a:t>
              </a:r>
              <a:r>
                <a:rPr lang="de-DE" sz="1050" b="0" i="0">
                  <a:latin typeface="Cambria Math"/>
                </a:rPr>
                <a:t>𝑅𝑒𝑓, 𝑑𝑦𝑛,𝑡</a:t>
              </a:r>
              <a:r>
                <a:rPr lang="de-DE" sz="1050" b="0" i="0">
                  <a:latin typeface="Cambria Math" panose="02040503050406030204" pitchFamily="18" charset="0"/>
                </a:rPr>
                <a:t>)</a:t>
              </a:r>
              <a:endParaRPr lang="de-DE" sz="1050" i="1"/>
            </a:p>
          </xdr:txBody>
        </xdr:sp>
      </mc:Fallback>
    </mc:AlternateContent>
    <xdr:clientData/>
  </xdr:oneCellAnchor>
  <xdr:oneCellAnchor>
    <xdr:from>
      <xdr:col>2</xdr:col>
      <xdr:colOff>1509672</xdr:colOff>
      <xdr:row>324</xdr:row>
      <xdr:rowOff>0</xdr:rowOff>
    </xdr:from>
    <xdr:ext cx="727682" cy="226219"/>
    <mc:AlternateContent xmlns:mc="http://schemas.openxmlformats.org/markup-compatibility/2006" xmlns:a14="http://schemas.microsoft.com/office/drawing/2010/main">
      <mc:Choice Requires="a14">
        <xdr:sp macro="" textlink="">
          <xdr:nvSpPr>
            <xdr:cNvPr id="14" name="Textfeld 48">
              <a:extLst>
                <a:ext uri="{FF2B5EF4-FFF2-40B4-BE49-F238E27FC236}">
                  <a16:creationId xmlns:a16="http://schemas.microsoft.com/office/drawing/2014/main" id="{9014B665-5ED3-4EF8-994D-00717A7F4041}"/>
                </a:ext>
              </a:extLst>
            </xdr:cNvPr>
            <xdr:cNvSpPr txBox="1"/>
          </xdr:nvSpPr>
          <xdr:spPr bwMode="auto">
            <a:xfrm>
              <a:off x="6599197" y="71532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4" name="Textfeld 48">
              <a:extLst>
                <a:ext uri="{FF2B5EF4-FFF2-40B4-BE49-F238E27FC236}">
                  <a16:creationId xmlns:a16="http://schemas.microsoft.com/office/drawing/2014/main" id="{9014B665-5ED3-4EF8-994D-00717A7F4041}"/>
                </a:ext>
              </a:extLst>
            </xdr:cNvPr>
            <xdr:cNvSpPr txBox="1"/>
          </xdr:nvSpPr>
          <xdr:spPr bwMode="auto">
            <a:xfrm>
              <a:off x="6599197" y="71532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1478716</xdr:colOff>
      <xdr:row>331</xdr:row>
      <xdr:rowOff>12018</xdr:rowOff>
    </xdr:from>
    <xdr:ext cx="789595" cy="247651"/>
    <mc:AlternateContent xmlns:mc="http://schemas.openxmlformats.org/markup-compatibility/2006" xmlns:a14="http://schemas.microsoft.com/office/drawing/2010/main">
      <mc:Choice Requires="a14">
        <xdr:sp macro="" textlink="">
          <xdr:nvSpPr>
            <xdr:cNvPr id="15" name="Textfeld 48">
              <a:extLst>
                <a:ext uri="{FF2B5EF4-FFF2-40B4-BE49-F238E27FC236}">
                  <a16:creationId xmlns:a16="http://schemas.microsoft.com/office/drawing/2014/main" id="{FA6721C6-D4E1-4E37-9731-92B95503E3BD}"/>
                </a:ext>
              </a:extLst>
            </xdr:cNvPr>
            <xdr:cNvSpPr txBox="1"/>
          </xdr:nvSpPr>
          <xdr:spPr bwMode="auto">
            <a:xfrm>
              <a:off x="6561891" y="8876618"/>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15" name="Textfeld 48">
              <a:extLst>
                <a:ext uri="{FF2B5EF4-FFF2-40B4-BE49-F238E27FC236}">
                  <a16:creationId xmlns:a16="http://schemas.microsoft.com/office/drawing/2014/main" id="{FA6721C6-D4E1-4E37-9731-92B95503E3BD}"/>
                </a:ext>
              </a:extLst>
            </xdr:cNvPr>
            <xdr:cNvSpPr txBox="1"/>
          </xdr:nvSpPr>
          <xdr:spPr bwMode="auto">
            <a:xfrm>
              <a:off x="6561891" y="8876618"/>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1475541</xdr:colOff>
      <xdr:row>331</xdr:row>
      <xdr:rowOff>284161</xdr:rowOff>
    </xdr:from>
    <xdr:ext cx="789595" cy="247651"/>
    <mc:AlternateContent xmlns:mc="http://schemas.openxmlformats.org/markup-compatibility/2006" xmlns:a14="http://schemas.microsoft.com/office/drawing/2010/main">
      <mc:Choice Requires="a14">
        <xdr:sp macro="" textlink="">
          <xdr:nvSpPr>
            <xdr:cNvPr id="21" name="Textfeld 48">
              <a:extLst>
                <a:ext uri="{FF2B5EF4-FFF2-40B4-BE49-F238E27FC236}">
                  <a16:creationId xmlns:a16="http://schemas.microsoft.com/office/drawing/2014/main" id="{F4CBB007-135F-4B0F-AE57-1342CDCBC941}"/>
                </a:ext>
              </a:extLst>
            </xdr:cNvPr>
            <xdr:cNvSpPr txBox="1"/>
          </xdr:nvSpPr>
          <xdr:spPr bwMode="auto">
            <a:xfrm>
              <a:off x="6561891" y="82789711"/>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1" name="Textfeld 48">
              <a:extLst>
                <a:ext uri="{FF2B5EF4-FFF2-40B4-BE49-F238E27FC236}">
                  <a16:creationId xmlns:a16="http://schemas.microsoft.com/office/drawing/2014/main" id="{F4CBB007-135F-4B0F-AE57-1342CDCBC941}"/>
                </a:ext>
              </a:extLst>
            </xdr:cNvPr>
            <xdr:cNvSpPr txBox="1"/>
          </xdr:nvSpPr>
          <xdr:spPr bwMode="auto">
            <a:xfrm>
              <a:off x="6561891" y="82789711"/>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334</xdr:row>
      <xdr:rowOff>28800</xdr:rowOff>
    </xdr:from>
    <xdr:ext cx="789595" cy="247651"/>
    <mc:AlternateContent xmlns:mc="http://schemas.openxmlformats.org/markup-compatibility/2006" xmlns:a14="http://schemas.microsoft.com/office/drawing/2010/main">
      <mc:Choice Requires="a14">
        <xdr:sp macro="" textlink="">
          <xdr:nvSpPr>
            <xdr:cNvPr id="23" name="Textfeld 48">
              <a:extLst>
                <a:ext uri="{FF2B5EF4-FFF2-40B4-BE49-F238E27FC236}">
                  <a16:creationId xmlns:a16="http://schemas.microsoft.com/office/drawing/2014/main" id="{97AD1996-1C61-434F-885D-AF930E8FD48B}"/>
                </a:ext>
              </a:extLst>
            </xdr:cNvPr>
            <xdr:cNvSpPr txBox="1"/>
          </xdr:nvSpPr>
          <xdr:spPr bwMode="auto">
            <a:xfrm>
              <a:off x="6561891" y="9464900"/>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3" name="Textfeld 48">
              <a:extLst>
                <a:ext uri="{FF2B5EF4-FFF2-40B4-BE49-F238E27FC236}">
                  <a16:creationId xmlns:a16="http://schemas.microsoft.com/office/drawing/2014/main" id="{97AD1996-1C61-434F-885D-AF930E8FD48B}"/>
                </a:ext>
              </a:extLst>
            </xdr:cNvPr>
            <xdr:cNvSpPr txBox="1"/>
          </xdr:nvSpPr>
          <xdr:spPr bwMode="auto">
            <a:xfrm>
              <a:off x="6561891" y="9464900"/>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335</xdr:row>
      <xdr:rowOff>8843</xdr:rowOff>
    </xdr:from>
    <xdr:ext cx="789595" cy="247651"/>
    <mc:AlternateContent xmlns:mc="http://schemas.openxmlformats.org/markup-compatibility/2006" xmlns:a14="http://schemas.microsoft.com/office/drawing/2010/main">
      <mc:Choice Requires="a14">
        <xdr:sp macro="" textlink="">
          <xdr:nvSpPr>
            <xdr:cNvPr id="25" name="Textfeld 48">
              <a:extLst>
                <a:ext uri="{FF2B5EF4-FFF2-40B4-BE49-F238E27FC236}">
                  <a16:creationId xmlns:a16="http://schemas.microsoft.com/office/drawing/2014/main" id="{F15D359F-21D8-4E86-A5E8-6AB79C9D1589}"/>
                </a:ext>
              </a:extLst>
            </xdr:cNvPr>
            <xdr:cNvSpPr txBox="1"/>
          </xdr:nvSpPr>
          <xdr:spPr bwMode="auto">
            <a:xfrm>
              <a:off x="6561891" y="9737043"/>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5" name="Textfeld 48">
              <a:extLst>
                <a:ext uri="{FF2B5EF4-FFF2-40B4-BE49-F238E27FC236}">
                  <a16:creationId xmlns:a16="http://schemas.microsoft.com/office/drawing/2014/main" id="{F15D359F-21D8-4E86-A5E8-6AB79C9D1589}"/>
                </a:ext>
              </a:extLst>
            </xdr:cNvPr>
            <xdr:cNvSpPr txBox="1"/>
          </xdr:nvSpPr>
          <xdr:spPr bwMode="auto">
            <a:xfrm>
              <a:off x="6561891" y="9737043"/>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336</xdr:row>
      <xdr:rowOff>12017</xdr:rowOff>
    </xdr:from>
    <xdr:ext cx="789595" cy="247651"/>
    <mc:AlternateContent xmlns:mc="http://schemas.openxmlformats.org/markup-compatibility/2006" xmlns:a14="http://schemas.microsoft.com/office/drawing/2010/main">
      <mc:Choice Requires="a14">
        <xdr:sp macro="" textlink="">
          <xdr:nvSpPr>
            <xdr:cNvPr id="27" name="Textfeld 48">
              <a:extLst>
                <a:ext uri="{FF2B5EF4-FFF2-40B4-BE49-F238E27FC236}">
                  <a16:creationId xmlns:a16="http://schemas.microsoft.com/office/drawing/2014/main" id="{CBFFAC24-960F-4F55-A103-775FD98D5AD8}"/>
                </a:ext>
              </a:extLst>
            </xdr:cNvPr>
            <xdr:cNvSpPr txBox="1"/>
          </xdr:nvSpPr>
          <xdr:spPr bwMode="auto">
            <a:xfrm>
              <a:off x="6561891" y="10019617"/>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27" name="Textfeld 48">
              <a:extLst>
                <a:ext uri="{FF2B5EF4-FFF2-40B4-BE49-F238E27FC236}">
                  <a16:creationId xmlns:a16="http://schemas.microsoft.com/office/drawing/2014/main" id="{CBFFAC24-960F-4F55-A103-775FD98D5AD8}"/>
                </a:ext>
              </a:extLst>
            </xdr:cNvPr>
            <xdr:cNvSpPr txBox="1"/>
          </xdr:nvSpPr>
          <xdr:spPr bwMode="auto">
            <a:xfrm>
              <a:off x="6561891" y="10019617"/>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1478716</xdr:colOff>
      <xdr:row>336</xdr:row>
      <xdr:rowOff>277810</xdr:rowOff>
    </xdr:from>
    <xdr:ext cx="789595" cy="247651"/>
    <mc:AlternateContent xmlns:mc="http://schemas.openxmlformats.org/markup-compatibility/2006" xmlns:a14="http://schemas.microsoft.com/office/drawing/2010/main">
      <mc:Choice Requires="a14">
        <xdr:sp macro="" textlink="">
          <xdr:nvSpPr>
            <xdr:cNvPr id="30" name="Textfeld 48">
              <a:extLst>
                <a:ext uri="{FF2B5EF4-FFF2-40B4-BE49-F238E27FC236}">
                  <a16:creationId xmlns:a16="http://schemas.microsoft.com/office/drawing/2014/main" id="{870D38E4-216A-4B19-8406-9B32756C240C}"/>
                </a:ext>
              </a:extLst>
            </xdr:cNvPr>
            <xdr:cNvSpPr txBox="1"/>
          </xdr:nvSpPr>
          <xdr:spPr bwMode="auto">
            <a:xfrm>
              <a:off x="6561891" y="10285410"/>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0" name="Textfeld 48">
              <a:extLst>
                <a:ext uri="{FF2B5EF4-FFF2-40B4-BE49-F238E27FC236}">
                  <a16:creationId xmlns:a16="http://schemas.microsoft.com/office/drawing/2014/main" id="{870D38E4-216A-4B19-8406-9B32756C240C}"/>
                </a:ext>
              </a:extLst>
            </xdr:cNvPr>
            <xdr:cNvSpPr txBox="1"/>
          </xdr:nvSpPr>
          <xdr:spPr bwMode="auto">
            <a:xfrm>
              <a:off x="6561891" y="10285410"/>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oneCellAnchor>
    <xdr:from>
      <xdr:col>2</xdr:col>
      <xdr:colOff>1509672</xdr:colOff>
      <xdr:row>325</xdr:row>
      <xdr:rowOff>30389</xdr:rowOff>
    </xdr:from>
    <xdr:ext cx="727682" cy="226219"/>
    <mc:AlternateContent xmlns:mc="http://schemas.openxmlformats.org/markup-compatibility/2006" xmlns:a14="http://schemas.microsoft.com/office/drawing/2010/main">
      <mc:Choice Requires="a14">
        <xdr:sp macro="" textlink="">
          <xdr:nvSpPr>
            <xdr:cNvPr id="32" name="Textfeld 48">
              <a:extLst>
                <a:ext uri="{FF2B5EF4-FFF2-40B4-BE49-F238E27FC236}">
                  <a16:creationId xmlns:a16="http://schemas.microsoft.com/office/drawing/2014/main" id="{A4812B99-2225-426C-8546-ECE4732639C7}"/>
                </a:ext>
              </a:extLst>
            </xdr:cNvPr>
            <xdr:cNvSpPr txBox="1"/>
          </xdr:nvSpPr>
          <xdr:spPr bwMode="auto">
            <a:xfrm>
              <a:off x="6599197" y="7466239"/>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2" name="Textfeld 48">
              <a:extLst>
                <a:ext uri="{FF2B5EF4-FFF2-40B4-BE49-F238E27FC236}">
                  <a16:creationId xmlns:a16="http://schemas.microsoft.com/office/drawing/2014/main" id="{A4812B99-2225-426C-8546-ECE4732639C7}"/>
                </a:ext>
              </a:extLst>
            </xdr:cNvPr>
            <xdr:cNvSpPr txBox="1"/>
          </xdr:nvSpPr>
          <xdr:spPr bwMode="auto">
            <a:xfrm>
              <a:off x="6599197" y="7466239"/>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327</xdr:row>
      <xdr:rowOff>0</xdr:rowOff>
    </xdr:from>
    <xdr:ext cx="727682" cy="226219"/>
    <mc:AlternateContent xmlns:mc="http://schemas.openxmlformats.org/markup-compatibility/2006" xmlns:a14="http://schemas.microsoft.com/office/drawing/2010/main">
      <mc:Choice Requires="a14">
        <xdr:sp macro="" textlink="">
          <xdr:nvSpPr>
            <xdr:cNvPr id="33" name="Textfeld 48">
              <a:extLst>
                <a:ext uri="{FF2B5EF4-FFF2-40B4-BE49-F238E27FC236}">
                  <a16:creationId xmlns:a16="http://schemas.microsoft.com/office/drawing/2014/main" id="{1240D473-7C93-4426-B673-B99898E0D084}"/>
                </a:ext>
              </a:extLst>
            </xdr:cNvPr>
            <xdr:cNvSpPr txBox="1"/>
          </xdr:nvSpPr>
          <xdr:spPr bwMode="auto">
            <a:xfrm>
              <a:off x="6599197" y="77247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3" name="Textfeld 48">
              <a:extLst>
                <a:ext uri="{FF2B5EF4-FFF2-40B4-BE49-F238E27FC236}">
                  <a16:creationId xmlns:a16="http://schemas.microsoft.com/office/drawing/2014/main" id="{1240D473-7C93-4426-B673-B99898E0D084}"/>
                </a:ext>
              </a:extLst>
            </xdr:cNvPr>
            <xdr:cNvSpPr txBox="1"/>
          </xdr:nvSpPr>
          <xdr:spPr bwMode="auto">
            <a:xfrm>
              <a:off x="6599197" y="77247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328</xdr:row>
      <xdr:rowOff>27214</xdr:rowOff>
    </xdr:from>
    <xdr:ext cx="727682" cy="226219"/>
    <mc:AlternateContent xmlns:mc="http://schemas.openxmlformats.org/markup-compatibility/2006" xmlns:a14="http://schemas.microsoft.com/office/drawing/2010/main">
      <mc:Choice Requires="a14">
        <xdr:sp macro="" textlink="">
          <xdr:nvSpPr>
            <xdr:cNvPr id="34" name="Textfeld 48">
              <a:extLst>
                <a:ext uri="{FF2B5EF4-FFF2-40B4-BE49-F238E27FC236}">
                  <a16:creationId xmlns:a16="http://schemas.microsoft.com/office/drawing/2014/main" id="{7FDA0F0D-38FF-47C8-B5D8-4D1587F9E826}"/>
                </a:ext>
              </a:extLst>
            </xdr:cNvPr>
            <xdr:cNvSpPr txBox="1"/>
          </xdr:nvSpPr>
          <xdr:spPr bwMode="auto">
            <a:xfrm>
              <a:off x="6599197" y="8040914"/>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4" name="Textfeld 48">
              <a:extLst>
                <a:ext uri="{FF2B5EF4-FFF2-40B4-BE49-F238E27FC236}">
                  <a16:creationId xmlns:a16="http://schemas.microsoft.com/office/drawing/2014/main" id="{7FDA0F0D-38FF-47C8-B5D8-4D1587F9E826}"/>
                </a:ext>
              </a:extLst>
            </xdr:cNvPr>
            <xdr:cNvSpPr txBox="1"/>
          </xdr:nvSpPr>
          <xdr:spPr bwMode="auto">
            <a:xfrm>
              <a:off x="6599197" y="8040914"/>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329</xdr:row>
      <xdr:rowOff>0</xdr:rowOff>
    </xdr:from>
    <xdr:ext cx="727682" cy="226219"/>
    <mc:AlternateContent xmlns:mc="http://schemas.openxmlformats.org/markup-compatibility/2006" xmlns:a14="http://schemas.microsoft.com/office/drawing/2010/main">
      <mc:Choice Requires="a14">
        <xdr:sp macro="" textlink="">
          <xdr:nvSpPr>
            <xdr:cNvPr id="35" name="Textfeld 48">
              <a:extLst>
                <a:ext uri="{FF2B5EF4-FFF2-40B4-BE49-F238E27FC236}">
                  <a16:creationId xmlns:a16="http://schemas.microsoft.com/office/drawing/2014/main" id="{71AF17E4-D1D4-4669-8E02-3018BFAEB8E6}"/>
                </a:ext>
              </a:extLst>
            </xdr:cNvPr>
            <xdr:cNvSpPr txBox="1"/>
          </xdr:nvSpPr>
          <xdr:spPr bwMode="auto">
            <a:xfrm>
              <a:off x="6599197" y="82962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5" name="Textfeld 48">
              <a:extLst>
                <a:ext uri="{FF2B5EF4-FFF2-40B4-BE49-F238E27FC236}">
                  <a16:creationId xmlns:a16="http://schemas.microsoft.com/office/drawing/2014/main" id="{71AF17E4-D1D4-4669-8E02-3018BFAEB8E6}"/>
                </a:ext>
              </a:extLst>
            </xdr:cNvPr>
            <xdr:cNvSpPr txBox="1"/>
          </xdr:nvSpPr>
          <xdr:spPr bwMode="auto">
            <a:xfrm>
              <a:off x="6599197" y="8296275"/>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330</xdr:row>
      <xdr:rowOff>30389</xdr:rowOff>
    </xdr:from>
    <xdr:ext cx="727682" cy="226219"/>
    <mc:AlternateContent xmlns:mc="http://schemas.openxmlformats.org/markup-compatibility/2006" xmlns:a14="http://schemas.microsoft.com/office/drawing/2010/main">
      <mc:Choice Requires="a14">
        <xdr:sp macro="" textlink="">
          <xdr:nvSpPr>
            <xdr:cNvPr id="36" name="Textfeld 48">
              <a:extLst>
                <a:ext uri="{FF2B5EF4-FFF2-40B4-BE49-F238E27FC236}">
                  <a16:creationId xmlns:a16="http://schemas.microsoft.com/office/drawing/2014/main" id="{2BCCE303-8183-49F5-A280-25B0EFEAE77F}"/>
                </a:ext>
              </a:extLst>
            </xdr:cNvPr>
            <xdr:cNvSpPr txBox="1"/>
          </xdr:nvSpPr>
          <xdr:spPr bwMode="auto">
            <a:xfrm>
              <a:off x="6599197" y="8609239"/>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6" name="Textfeld 48">
              <a:extLst>
                <a:ext uri="{FF2B5EF4-FFF2-40B4-BE49-F238E27FC236}">
                  <a16:creationId xmlns:a16="http://schemas.microsoft.com/office/drawing/2014/main" id="{2BCCE303-8183-49F5-A280-25B0EFEAE77F}"/>
                </a:ext>
              </a:extLst>
            </xdr:cNvPr>
            <xdr:cNvSpPr txBox="1"/>
          </xdr:nvSpPr>
          <xdr:spPr bwMode="auto">
            <a:xfrm>
              <a:off x="6599197" y="8609239"/>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1509672</xdr:colOff>
      <xdr:row>326</xdr:row>
      <xdr:rowOff>30389</xdr:rowOff>
    </xdr:from>
    <xdr:ext cx="727682" cy="226219"/>
    <mc:AlternateContent xmlns:mc="http://schemas.openxmlformats.org/markup-compatibility/2006" xmlns:a14="http://schemas.microsoft.com/office/drawing/2010/main">
      <mc:Choice Requires="a14">
        <xdr:sp macro="" textlink="">
          <xdr:nvSpPr>
            <xdr:cNvPr id="37" name="Textfeld 48">
              <a:extLst>
                <a:ext uri="{FF2B5EF4-FFF2-40B4-BE49-F238E27FC236}">
                  <a16:creationId xmlns:a16="http://schemas.microsoft.com/office/drawing/2014/main" id="{9F865F54-04E1-4761-9F9E-61B613D4622D}"/>
                </a:ext>
              </a:extLst>
            </xdr:cNvPr>
            <xdr:cNvSpPr txBox="1"/>
          </xdr:nvSpPr>
          <xdr:spPr bwMode="auto">
            <a:xfrm>
              <a:off x="6599197" y="80818264"/>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𝑉𝑜𝑟h𝑎𝑏𝑒𝑛</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7" name="Textfeld 48">
              <a:extLst>
                <a:ext uri="{FF2B5EF4-FFF2-40B4-BE49-F238E27FC236}">
                  <a16:creationId xmlns:a16="http://schemas.microsoft.com/office/drawing/2014/main" id="{9F865F54-04E1-4761-9F9E-61B613D4622D}"/>
                </a:ext>
              </a:extLst>
            </xdr:cNvPr>
            <xdr:cNvSpPr txBox="1"/>
          </xdr:nvSpPr>
          <xdr:spPr bwMode="auto">
            <a:xfrm>
              <a:off x="6599197" y="80818264"/>
              <a:ext cx="727682" cy="226219"/>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𝑉𝑜𝑟ℎ𝑎𝑏𝑒𝑛</a:t>
              </a:r>
              <a:endParaRPr lang="de-DE" sz="1100" i="1"/>
            </a:p>
          </xdr:txBody>
        </xdr:sp>
      </mc:Fallback>
    </mc:AlternateContent>
    <xdr:clientData/>
  </xdr:oneCellAnchor>
  <xdr:oneCellAnchor>
    <xdr:from>
      <xdr:col>2</xdr:col>
      <xdr:colOff>1478716</xdr:colOff>
      <xdr:row>333</xdr:row>
      <xdr:rowOff>7936</xdr:rowOff>
    </xdr:from>
    <xdr:ext cx="789595" cy="247651"/>
    <mc:AlternateContent xmlns:mc="http://schemas.openxmlformats.org/markup-compatibility/2006" xmlns:a14="http://schemas.microsoft.com/office/drawing/2010/main">
      <mc:Choice Requires="a14">
        <xdr:sp macro="" textlink="">
          <xdr:nvSpPr>
            <xdr:cNvPr id="39" name="Textfeld 48">
              <a:extLst>
                <a:ext uri="{FF2B5EF4-FFF2-40B4-BE49-F238E27FC236}">
                  <a16:creationId xmlns:a16="http://schemas.microsoft.com/office/drawing/2014/main" id="{41E18705-DC7A-CC88-B7DB-68B41E6A79B2}"/>
                </a:ext>
              </a:extLst>
            </xdr:cNvPr>
            <xdr:cNvSpPr txBox="1"/>
          </xdr:nvSpPr>
          <xdr:spPr bwMode="auto">
            <a:xfrm>
              <a:off x="6565066" y="83084986"/>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mc:AlternateContent>
                <mc:Choice Requires="a14">
                  <a14:m>
                    <m:oMathPara xmlns:m="http://schemas.openxmlformats.org/officeDocument/2006/math">
                      <m:oMathParaPr>
                        <m:jc m:val="centerGroup"/>
                      </m:oMathParaPr>
                      <m:oMath xmlns:m="http://schemas.openxmlformats.org/officeDocument/2006/math">
                        <m:sSubSup>
                          <m:sSubSupPr>
                            <m:ctrlPr>
                              <a:rPr lang="de-DE" sz="1100" i="1">
                                <a:latin typeface="Cambria Math" panose="02040503050406030204" pitchFamily="18" charset="0"/>
                              </a:rPr>
                            </m:ctrlPr>
                          </m:sSubSupPr>
                          <m:e>
                            <m:r>
                              <a:rPr lang="de-DE" sz="1100" i="1">
                                <a:latin typeface="Cambria Math"/>
                                <a:ea typeface="Cambria Math"/>
                              </a:rPr>
                              <m:t>𝛽</m:t>
                            </m:r>
                          </m:e>
                          <m:sub>
                            <m:r>
                              <a:rPr lang="de-DE" sz="1100" b="0" i="1">
                                <a:latin typeface="Cambria Math"/>
                              </a:rPr>
                              <m:t>𝑖</m:t>
                            </m:r>
                          </m:sub>
                          <m:sup>
                            <m:r>
                              <a:rPr lang="de-DE" sz="1100" b="0" i="1">
                                <a:latin typeface="Cambria Math"/>
                              </a:rPr>
                              <m:t>𝑅𝑒𝑓</m:t>
                            </m:r>
                          </m:sup>
                        </m:sSubSup>
                      </m:oMath>
                    </m:oMathPara>
                  </a14:m>
                </mc:Choice>
                <mc:Fallback xmlns:m="http://schemas.openxmlformats.org/officeDocument/2006/math" xmlns:w="http://schemas.openxmlformats.org/wordprocessingml/2006/main" xmlns:r="http://schemas.openxmlformats.org/officeDocument/2006/relationships" xmlns=""/>
              </mc:AlternateContent>
              <a:endParaRPr lang="de-DE" sz="1100" i="1"/>
            </a:p>
          </xdr:txBody>
        </xdr:sp>
      </mc:Choice>
      <mc:Fallback xmlns="">
        <xdr:sp macro="" textlink="">
          <xdr:nvSpPr>
            <xdr:cNvPr id="39" name="Textfeld 48">
              <a:extLst>
                <a:ext uri="{FF2B5EF4-FFF2-40B4-BE49-F238E27FC236}">
                  <a16:creationId xmlns:a16="http://schemas.microsoft.com/office/drawing/2014/main" id="{41E18705-DC7A-CC88-B7DB-68B41E6A79B2}"/>
                </a:ext>
              </a:extLst>
            </xdr:cNvPr>
            <xdr:cNvSpPr txBox="1"/>
          </xdr:nvSpPr>
          <xdr:spPr bwMode="auto">
            <a:xfrm>
              <a:off x="6565066" y="83084986"/>
              <a:ext cx="789595" cy="247651"/>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lIns="0" tIns="0" rIns="0" bIns="0" rtlCol="0" anchor="ctr">
              <a:noAutofit/>
            </a:bodyPr>
            <a:lstStyle/>
            <a:p>
              <a:pPr>
                <a:defRPr/>
              </a:pPr>
              <a:r>
                <a:rPr lang="de-DE" sz="1100" i="0">
                  <a:latin typeface="Cambria Math"/>
                  <a:ea typeface="Cambria Math"/>
                </a:rPr>
                <a:t>𝛽</a:t>
              </a:r>
              <a:r>
                <a:rPr lang="de-DE" sz="1100" i="0">
                  <a:latin typeface="Cambria Math" panose="02040503050406030204" pitchFamily="18" charset="0"/>
                  <a:ea typeface="Cambria Math"/>
                </a:rPr>
                <a:t>_</a:t>
              </a:r>
              <a:r>
                <a:rPr lang="de-DE" sz="1100" b="0" i="0">
                  <a:latin typeface="Cambria Math"/>
                </a:rPr>
                <a:t>𝑖</a:t>
              </a:r>
              <a:r>
                <a:rPr lang="de-DE" sz="1100" b="0" i="0">
                  <a:latin typeface="Cambria Math" panose="02040503050406030204" pitchFamily="18" charset="0"/>
                </a:rPr>
                <a:t>^</a:t>
              </a:r>
              <a:r>
                <a:rPr lang="de-DE" sz="1100" b="0" i="0">
                  <a:latin typeface="Cambria Math"/>
                </a:rPr>
                <a:t>𝑅𝑒𝑓</a:t>
              </a:r>
              <a:endParaRPr lang="de-DE" sz="1100" i="1"/>
            </a:p>
          </xdr:txBody>
        </xdr:sp>
      </mc:Fallback>
    </mc:AlternateContent>
    <xdr:clientData/>
  </xdr:oneCellAnchor>
  <xdr:twoCellAnchor>
    <xdr:from>
      <xdr:col>0</xdr:col>
      <xdr:colOff>40032</xdr:colOff>
      <xdr:row>52</xdr:row>
      <xdr:rowOff>1</xdr:rowOff>
    </xdr:from>
    <xdr:to>
      <xdr:col>0</xdr:col>
      <xdr:colOff>1354350</xdr:colOff>
      <xdr:row>57</xdr:row>
      <xdr:rowOff>154685</xdr:rowOff>
    </xdr:to>
    <xdr:sp macro="" textlink="">
      <xdr:nvSpPr>
        <xdr:cNvPr id="12" name="Rechteck: abgerundete Ecken 6">
          <a:extLst>
            <a:ext uri="{FF2B5EF4-FFF2-40B4-BE49-F238E27FC236}">
              <a16:creationId xmlns:a16="http://schemas.microsoft.com/office/drawing/2014/main" id="{863B5784-A833-6193-A7C0-040113F9050D}"/>
            </a:ext>
          </a:extLst>
        </xdr:cNvPr>
        <xdr:cNvSpPr/>
      </xdr:nvSpPr>
      <xdr:spPr bwMode="auto">
        <a:xfrm>
          <a:off x="40032" y="13687426"/>
          <a:ext cx="1314318" cy="1602484"/>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Berücksichtigung</a:t>
          </a:r>
          <a:r>
            <a:rPr lang="de-DE" sz="1100" baseline="0">
              <a:solidFill>
                <a:sysClr val="windowText" lastClr="000000"/>
              </a:solidFill>
              <a:latin typeface="+mn-lt"/>
              <a:ea typeface="+mn-ea"/>
              <a:cs typeface="+mn-cs"/>
            </a:rPr>
            <a:t> von </a:t>
          </a:r>
          <a:r>
            <a:rPr lang="de-DE" sz="1100">
              <a:solidFill>
                <a:sysClr val="windowText" lastClr="000000"/>
              </a:solidFill>
              <a:latin typeface="+mn-lt"/>
              <a:ea typeface="+mn-ea"/>
              <a:cs typeface="+mn-cs"/>
            </a:rPr>
            <a:t>7.2(e) FRL KSV</a:t>
          </a:r>
          <a:r>
            <a:rPr lang="de-DE" sz="1100" baseline="0">
              <a:solidFill>
                <a:sysClr val="windowText" lastClr="000000"/>
              </a:solidFill>
              <a:latin typeface="+mn-lt"/>
              <a:ea typeface="+mn-ea"/>
              <a:cs typeface="+mn-cs"/>
            </a:rPr>
            <a:t>, wobei der 3% Bonus nicht auf den Einsatz grüner Wasserstoff-derivate angewendet wird.</a:t>
          </a:r>
          <a:endParaRPr lang="de-DE">
            <a:solidFill>
              <a:sysClr val="windowText" lastClr="000000"/>
            </a:solidFill>
          </a:endParaRPr>
        </a:p>
      </xdr:txBody>
    </xdr:sp>
    <xdr:clientData/>
  </xdr:twoCellAnchor>
  <xdr:twoCellAnchor>
    <xdr:from>
      <xdr:col>0</xdr:col>
      <xdr:colOff>40032</xdr:colOff>
      <xdr:row>112</xdr:row>
      <xdr:rowOff>295274</xdr:rowOff>
    </xdr:from>
    <xdr:to>
      <xdr:col>0</xdr:col>
      <xdr:colOff>1354350</xdr:colOff>
      <xdr:row>134</xdr:row>
      <xdr:rowOff>142875</xdr:rowOff>
    </xdr:to>
    <xdr:sp macro="" textlink="">
      <xdr:nvSpPr>
        <xdr:cNvPr id="38" name="Rechteck: abgerundete Ecken 6">
          <a:extLst>
            <a:ext uri="{FF2B5EF4-FFF2-40B4-BE49-F238E27FC236}">
              <a16:creationId xmlns:a16="http://schemas.microsoft.com/office/drawing/2014/main" id="{7B4B1111-6E23-CBCD-74E5-779B5CD6ED97}"/>
            </a:ext>
          </a:extLst>
        </xdr:cNvPr>
        <xdr:cNvSpPr/>
      </xdr:nvSpPr>
      <xdr:spPr bwMode="auto">
        <a:xfrm>
          <a:off x="40032" y="28860749"/>
          <a:ext cx="1314318" cy="5648326"/>
        </a:xfrm>
        <a:prstGeom prst="roundRect">
          <a:avLst>
            <a:gd name="adj" fmla="val 8156"/>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lstStyle/>
        <a:p>
          <a:pPr algn="ctr">
            <a:defRPr/>
          </a:pPr>
          <a:r>
            <a:rPr lang="de-DE" sz="1100">
              <a:solidFill>
                <a:sysClr val="windowText" lastClr="000000"/>
              </a:solidFill>
              <a:latin typeface="+mn-lt"/>
              <a:ea typeface="+mn-ea"/>
              <a:cs typeface="+mn-cs"/>
            </a:rPr>
            <a:t>Der</a:t>
          </a:r>
          <a:r>
            <a:rPr lang="de-DE" sz="1100" baseline="0">
              <a:solidFill>
                <a:sysClr val="windowText" lastClr="000000"/>
              </a:solidFill>
              <a:latin typeface="+mn-lt"/>
              <a:ea typeface="+mn-ea"/>
              <a:cs typeface="+mn-cs"/>
            </a:rPr>
            <a:t> bei der Dynamisierung zu berücksichtigende 3% Bonus auf den Einsatz von grünem Wasserstoff nach 7.2(e) FRL KSV gilt nicht </a:t>
          </a:r>
          <a:r>
            <a:rPr lang="de-DE" sz="1100">
              <a:solidFill>
                <a:sysClr val="windowText" lastClr="000000"/>
              </a:solidFill>
              <a:latin typeface="+mn-lt"/>
              <a:ea typeface="+mn-ea"/>
              <a:cs typeface="+mn-cs"/>
            </a:rPr>
            <a:t>für </a:t>
          </a:r>
          <a:r>
            <a:rPr lang="de-DE" sz="1100" baseline="0">
              <a:solidFill>
                <a:sysClr val="windowText" lastClr="000000"/>
              </a:solidFill>
              <a:latin typeface="+mn-lt"/>
              <a:ea typeface="+mn-ea"/>
              <a:cs typeface="+mn-cs"/>
            </a:rPr>
            <a:t>den Einsatz von grünen Wasserstoff-derivaten. Daher wird in allen die Dynamisierung betreffenden Berechnungen zwischen grünem Wasserstoff und grünen Wasserstoff-derivaten differenziert. Bei CO</a:t>
          </a:r>
          <a:r>
            <a:rPr lang="de-DE" sz="1100" baseline="-25000">
              <a:solidFill>
                <a:sysClr val="windowText" lastClr="000000"/>
              </a:solidFill>
              <a:latin typeface="+mn-lt"/>
              <a:ea typeface="+mn-ea"/>
              <a:cs typeface="+mn-cs"/>
            </a:rPr>
            <a:t>2</a:t>
          </a:r>
          <a:r>
            <a:rPr lang="de-DE" sz="1100" baseline="0">
              <a:solidFill>
                <a:sysClr val="windowText" lastClr="000000"/>
              </a:solidFill>
              <a:latin typeface="+mn-lt"/>
              <a:ea typeface="+mn-ea"/>
              <a:cs typeface="+mn-cs"/>
            </a:rPr>
            <a:t>-armem Wasserstoff wird in der Dynamisierung nicht zwischen Wasserstoff und Wasserstoff-derivaten differenziert.</a:t>
          </a:r>
          <a:endParaRPr lang="de-DE">
            <a:solidFill>
              <a:sysClr val="windowText" lastClr="000000"/>
            </a:solidFill>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mailto:fragen@klimaschutzvertraege.info"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6"/>
    <pageSetUpPr fitToPage="1"/>
  </sheetPr>
  <dimension ref="A1:E34"/>
  <sheetViews>
    <sheetView tabSelected="1" zoomScaleNormal="100" workbookViewId="0"/>
  </sheetViews>
  <sheetFormatPr defaultColWidth="12.54296875" defaultRowHeight="14.5" x14ac:dyDescent="0.35"/>
  <cols>
    <col min="1" max="1" width="2.7265625" style="1" customWidth="1"/>
    <col min="2" max="2" width="30.54296875" style="1" customWidth="1"/>
    <col min="3" max="3" width="41.81640625" style="1" customWidth="1"/>
    <col min="4" max="4" width="132" style="1" customWidth="1"/>
    <col min="5" max="5" width="8" style="1" customWidth="1"/>
    <col min="6" max="16384" width="12.54296875" style="1"/>
  </cols>
  <sheetData>
    <row r="1" spans="1:5" ht="11.25" customHeight="1" x14ac:dyDescent="0.35">
      <c r="A1" s="2"/>
    </row>
    <row r="2" spans="1:5" ht="18.5" x14ac:dyDescent="0.45">
      <c r="B2" s="3"/>
      <c r="C2" s="4"/>
      <c r="D2" s="4"/>
      <c r="E2" s="5"/>
    </row>
    <row r="3" spans="1:5" ht="18.5" x14ac:dyDescent="0.45">
      <c r="B3" s="6"/>
      <c r="C3" s="7"/>
      <c r="D3" s="8"/>
      <c r="E3" s="9"/>
    </row>
    <row r="4" spans="1:5" x14ac:dyDescent="0.35">
      <c r="A4" s="10"/>
      <c r="B4" s="6"/>
      <c r="C4" s="11"/>
      <c r="D4" s="11"/>
      <c r="E4" s="9"/>
    </row>
    <row r="5" spans="1:5" x14ac:dyDescent="0.35">
      <c r="A5" s="10"/>
      <c r="B5" s="6"/>
      <c r="C5" s="12" t="s">
        <v>0</v>
      </c>
      <c r="D5" s="12" t="s">
        <v>1</v>
      </c>
      <c r="E5" s="9"/>
    </row>
    <row r="6" spans="1:5" x14ac:dyDescent="0.35">
      <c r="A6" s="10"/>
      <c r="B6" s="6"/>
      <c r="C6" s="13"/>
      <c r="D6" s="14"/>
      <c r="E6" s="9"/>
    </row>
    <row r="7" spans="1:5" ht="25.9" customHeight="1" x14ac:dyDescent="0.35">
      <c r="A7" s="10"/>
      <c r="B7" s="6"/>
      <c r="C7" s="15" t="s">
        <v>2</v>
      </c>
      <c r="D7" s="1492" t="s">
        <v>614</v>
      </c>
      <c r="E7" s="9"/>
    </row>
    <row r="8" spans="1:5" ht="13.5" customHeight="1" x14ac:dyDescent="0.35">
      <c r="A8" s="10"/>
      <c r="B8" s="6"/>
      <c r="C8" s="16"/>
      <c r="D8" s="1492"/>
      <c r="E8" s="9"/>
    </row>
    <row r="9" spans="1:5" ht="18" customHeight="1" x14ac:dyDescent="0.35">
      <c r="A9" s="10"/>
      <c r="B9" s="6"/>
      <c r="C9" s="15" t="s">
        <v>3</v>
      </c>
      <c r="D9" s="1039" t="s">
        <v>4</v>
      </c>
      <c r="E9" s="9"/>
    </row>
    <row r="10" spans="1:5" ht="18" customHeight="1" x14ac:dyDescent="0.35">
      <c r="A10" s="10"/>
      <c r="B10" s="6"/>
      <c r="C10" s="16"/>
      <c r="D10" s="1039"/>
      <c r="E10" s="9"/>
    </row>
    <row r="11" spans="1:5" ht="18" customHeight="1" x14ac:dyDescent="0.35">
      <c r="A11" s="10"/>
      <c r="B11" s="6"/>
      <c r="C11" s="15" t="s">
        <v>5</v>
      </c>
      <c r="D11" s="1492" t="s">
        <v>6</v>
      </c>
      <c r="E11" s="9"/>
    </row>
    <row r="12" spans="1:5" ht="18" customHeight="1" x14ac:dyDescent="0.35">
      <c r="A12" s="10"/>
      <c r="B12" s="6"/>
      <c r="C12" s="16"/>
      <c r="D12" s="1492"/>
      <c r="E12" s="9"/>
    </row>
    <row r="13" spans="1:5" ht="18" customHeight="1" x14ac:dyDescent="0.35">
      <c r="A13" s="10"/>
      <c r="B13" s="6"/>
      <c r="C13" s="15" t="s">
        <v>7</v>
      </c>
      <c r="D13" s="1492" t="s">
        <v>8</v>
      </c>
      <c r="E13" s="9"/>
    </row>
    <row r="14" spans="1:5" ht="18" customHeight="1" x14ac:dyDescent="0.35">
      <c r="A14" s="10"/>
      <c r="B14" s="6"/>
      <c r="C14" s="16"/>
      <c r="D14" s="1492"/>
      <c r="E14" s="9"/>
    </row>
    <row r="15" spans="1:5" ht="39.65" customHeight="1" x14ac:dyDescent="0.35">
      <c r="B15" s="6"/>
      <c r="C15" s="15" t="s">
        <v>9</v>
      </c>
      <c r="D15" s="18" t="s">
        <v>10</v>
      </c>
      <c r="E15" s="9"/>
    </row>
    <row r="16" spans="1:5" ht="39.65" customHeight="1" x14ac:dyDescent="0.35">
      <c r="B16" s="6"/>
      <c r="C16" s="15" t="s">
        <v>11</v>
      </c>
      <c r="D16" s="1039" t="s">
        <v>12</v>
      </c>
      <c r="E16" s="9"/>
    </row>
    <row r="17" spans="1:5" ht="39.65" customHeight="1" x14ac:dyDescent="0.35">
      <c r="B17" s="6"/>
      <c r="C17" s="17" t="s">
        <v>13</v>
      </c>
      <c r="D17" s="18" t="s">
        <v>14</v>
      </c>
      <c r="E17" s="9"/>
    </row>
    <row r="18" spans="1:5" ht="35.5" customHeight="1" x14ac:dyDescent="0.35">
      <c r="B18" s="6"/>
      <c r="C18" s="17" t="s">
        <v>15</v>
      </c>
      <c r="D18" s="18" t="s">
        <v>613</v>
      </c>
      <c r="E18" s="9"/>
    </row>
    <row r="19" spans="1:5" ht="35.5" customHeight="1" x14ac:dyDescent="0.35">
      <c r="B19" s="6"/>
      <c r="C19" s="17" t="s">
        <v>16</v>
      </c>
      <c r="D19" s="18" t="s">
        <v>17</v>
      </c>
      <c r="E19" s="9"/>
    </row>
    <row r="20" spans="1:5" ht="35.5" customHeight="1" x14ac:dyDescent="0.35">
      <c r="B20" s="6"/>
      <c r="C20" s="17" t="s">
        <v>18</v>
      </c>
      <c r="D20" s="1039" t="s">
        <v>19</v>
      </c>
      <c r="E20" s="9"/>
    </row>
    <row r="21" spans="1:5" ht="35.5" customHeight="1" x14ac:dyDescent="0.35">
      <c r="B21" s="6"/>
      <c r="C21" s="17" t="s">
        <v>20</v>
      </c>
      <c r="D21" s="18" t="s">
        <v>21</v>
      </c>
      <c r="E21" s="9"/>
    </row>
    <row r="22" spans="1:5" ht="35.5" customHeight="1" x14ac:dyDescent="0.35">
      <c r="B22" s="6"/>
      <c r="C22" s="17" t="s">
        <v>22</v>
      </c>
      <c r="D22" s="18" t="s">
        <v>23</v>
      </c>
      <c r="E22" s="9"/>
    </row>
    <row r="23" spans="1:5" ht="27" customHeight="1" x14ac:dyDescent="0.35">
      <c r="B23" s="6"/>
      <c r="C23" s="1491" t="s">
        <v>24</v>
      </c>
      <c r="D23" s="18" t="s">
        <v>25</v>
      </c>
      <c r="E23" s="9"/>
    </row>
    <row r="24" spans="1:5" x14ac:dyDescent="0.35">
      <c r="B24" s="6"/>
      <c r="C24" s="19"/>
      <c r="D24" s="20"/>
      <c r="E24" s="9"/>
    </row>
    <row r="25" spans="1:5" ht="23.15" customHeight="1" x14ac:dyDescent="0.35">
      <c r="B25" s="6"/>
      <c r="C25" s="21"/>
      <c r="D25" s="11"/>
      <c r="E25" s="9"/>
    </row>
    <row r="26" spans="1:5" x14ac:dyDescent="0.35">
      <c r="B26" s="22"/>
      <c r="C26" s="23"/>
      <c r="D26" s="22"/>
      <c r="E26" s="22"/>
    </row>
    <row r="27" spans="1:5" x14ac:dyDescent="0.35">
      <c r="C27" s="2"/>
    </row>
    <row r="28" spans="1:5" x14ac:dyDescent="0.35">
      <c r="A28" s="2"/>
      <c r="D28" s="24"/>
    </row>
    <row r="29" spans="1:5" x14ac:dyDescent="0.35">
      <c r="A29" s="2"/>
    </row>
    <row r="30" spans="1:5" x14ac:dyDescent="0.35">
      <c r="A30" s="2"/>
    </row>
    <row r="31" spans="1:5" x14ac:dyDescent="0.35">
      <c r="A31" s="2"/>
    </row>
    <row r="32" spans="1:5" x14ac:dyDescent="0.35">
      <c r="A32" s="2"/>
    </row>
    <row r="33" spans="1:1" x14ac:dyDescent="0.35">
      <c r="A33" s="2"/>
    </row>
    <row r="34" spans="1:1" x14ac:dyDescent="0.35">
      <c r="A34" s="2"/>
    </row>
  </sheetData>
  <sheetProtection algorithmName="SHA-512" hashValue="ie4r8zoXKNskQ9Gx3opyZdQz473Gc/lDWKv9p0POzDdH9oo97n9XN233mCAJVgWBwK7fj0lcddbBavhLyZR89w==" saltValue="E85SJzsjkHSFmR+EXAmHfw==" spinCount="100000" sheet="1" objects="1" scenarios="1"/>
  <mergeCells count="3">
    <mergeCell ref="D7:D8"/>
    <mergeCell ref="D11:D12"/>
    <mergeCell ref="D13:D14"/>
  </mergeCells>
  <hyperlinks>
    <hyperlink ref="C9" location="'2a) Preisannahmen'!A1" display="2a) Preisannahmen" xr:uid="{38F5DC12-E09A-4D9A-B7B8-C95A6C9D15B6}"/>
    <hyperlink ref="C23" location="'5) Eingabeprüfung'!A1" display="5) Eingabeprüfung" xr:uid="{00000000-0004-0000-0000-00000B000000}"/>
    <hyperlink ref="C22" location="'4d) Berechnungen_Auszahlung'!A1" display="4d) Berechnung_Auszahlung" xr:uid="{00000000-0004-0000-0000-00000A000000}"/>
    <hyperlink ref="C21" location="'4c) Berechnungen_MFS'!A1" display="4c) Berechnung_MFS" xr:uid="{00000000-0004-0000-0000-000009000000}"/>
    <hyperlink ref="C20" location="'4b) Berechnungen zu real. Wert.'!A1" display="4b) Berechnungen zu realisierten Werten" xr:uid="{00000000-0004-0000-0000-000008000000}"/>
    <hyperlink ref="C19" location="'4a) Berechnungen zu Planwerten'!A1" display="4a) Berechnungen zu Planwerten" xr:uid="{00000000-0004-0000-0000-000007000000}"/>
    <hyperlink ref="C18" location="'3b) Referenzsysteme'!A1" display="3b) Referenzsysteme" xr:uid="{00000000-0004-0000-0000-000006000000}"/>
    <hyperlink ref="C17" location="'3a) KSV Parameter'!A1" display="3a) KSV Parameter" xr:uid="{00000000-0004-0000-0000-000005000000}"/>
    <hyperlink ref="C16" location="'2e) Realisierte Werte (Anlage)'!A1" display="2e) Realisierte Werte (Anlage)" xr:uid="{00000000-0004-0000-0000-000004000000}"/>
    <hyperlink ref="C15" location="'2d) Planwerte (Anlage)'!A1" display="2d) Planwerte (Anlage)" xr:uid="{00000000-0004-0000-0000-000003000000}"/>
    <hyperlink ref="C13" location="'2c) Elektrolyseurförderung'!A1" display="2c) Elektrolyseurförderung" xr:uid="{00000000-0004-0000-0000-000002000000}"/>
    <hyperlink ref="C11" location="'2b) Allg. Inputs'!A1" display="2b) Allg. Inputs" xr:uid="{00000000-0004-0000-0000-000001000000}"/>
    <hyperlink ref="C7" location="'1) Gesamtübersicht'!A1" display="1) Gesamtübersicht" xr:uid="{00000000-0004-0000-0000-000000000000}"/>
  </hyperlinks>
  <printOptions headings="1"/>
  <pageMargins left="0.70866141732283472" right="0.70866141732283472" top="0.74803149606299213" bottom="0.74803149606299213" header="0.31496062992125984" footer="0.31496062992125984"/>
  <pageSetup paperSize="9" scale="37" orientation="landscape"/>
  <headerFooter>
    <oddHeader>&amp;A</oddHeader>
  </headerFooter>
  <colBreaks count="1" manualBreakCount="1">
    <brk id="3" max="30" man="1"/>
  </colBreaks>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6"/>
    <pageSetUpPr fitToPage="1"/>
  </sheetPr>
  <dimension ref="A1:E26"/>
  <sheetViews>
    <sheetView zoomScaleNormal="100" workbookViewId="0"/>
  </sheetViews>
  <sheetFormatPr defaultColWidth="12.54296875" defaultRowHeight="14.5" x14ac:dyDescent="0.35"/>
  <cols>
    <col min="1" max="1" width="2.7265625" style="1" customWidth="1"/>
    <col min="2" max="2" width="30.54296875" style="1" customWidth="1"/>
    <col min="3" max="3" width="33.7265625" style="1" customWidth="1"/>
    <col min="4" max="4" width="144.81640625" style="1" customWidth="1"/>
    <col min="5" max="5" width="8" style="1" customWidth="1"/>
    <col min="6" max="16384" width="12.54296875" style="1"/>
  </cols>
  <sheetData>
    <row r="1" spans="1:5" ht="11.25" customHeight="1" x14ac:dyDescent="0.35">
      <c r="A1" s="2"/>
    </row>
    <row r="2" spans="1:5" ht="18.5" x14ac:dyDescent="0.45">
      <c r="B2" s="3"/>
      <c r="C2" s="4"/>
      <c r="D2" s="4"/>
      <c r="E2" s="5"/>
    </row>
    <row r="3" spans="1:5" ht="18.5" x14ac:dyDescent="0.45">
      <c r="B3" s="6"/>
      <c r="C3" s="7"/>
      <c r="D3" s="8"/>
      <c r="E3" s="9"/>
    </row>
    <row r="4" spans="1:5" x14ac:dyDescent="0.35">
      <c r="A4" s="10"/>
      <c r="B4" s="6"/>
      <c r="C4" s="11"/>
      <c r="D4" s="11"/>
      <c r="E4" s="9"/>
    </row>
    <row r="5" spans="1:5" x14ac:dyDescent="0.35">
      <c r="A5" s="2"/>
      <c r="B5" s="6"/>
      <c r="C5" s="11"/>
      <c r="D5" s="11"/>
      <c r="E5" s="9"/>
    </row>
    <row r="6" spans="1:5" ht="90" customHeight="1" x14ac:dyDescent="0.35">
      <c r="B6" s="6"/>
      <c r="C6" s="25" t="s">
        <v>26</v>
      </c>
      <c r="D6" s="26" t="s">
        <v>609</v>
      </c>
      <c r="E6" s="9"/>
    </row>
    <row r="7" spans="1:5" x14ac:dyDescent="0.35">
      <c r="B7" s="6"/>
      <c r="C7" s="27"/>
      <c r="D7" s="28"/>
      <c r="E7" s="9"/>
    </row>
    <row r="8" spans="1:5" ht="159" customHeight="1" x14ac:dyDescent="0.35">
      <c r="B8" s="6"/>
      <c r="C8" s="27" t="s">
        <v>27</v>
      </c>
      <c r="D8" s="29" t="s">
        <v>604</v>
      </c>
      <c r="E8" s="9"/>
    </row>
    <row r="9" spans="1:5" x14ac:dyDescent="0.35">
      <c r="B9" s="6"/>
      <c r="C9" s="27"/>
      <c r="D9" s="28"/>
      <c r="E9" s="9"/>
    </row>
    <row r="10" spans="1:5" ht="397.5" customHeight="1" x14ac:dyDescent="0.35">
      <c r="B10" s="6"/>
      <c r="C10" s="27" t="s">
        <v>28</v>
      </c>
      <c r="D10" s="30" t="s">
        <v>29</v>
      </c>
      <c r="E10" s="9"/>
    </row>
    <row r="11" spans="1:5" x14ac:dyDescent="0.35">
      <c r="B11" s="6"/>
      <c r="C11" s="27"/>
      <c r="D11" s="28"/>
      <c r="E11" s="9"/>
    </row>
    <row r="12" spans="1:5" ht="73.5" customHeight="1" x14ac:dyDescent="0.35">
      <c r="B12" s="6"/>
      <c r="C12" s="27" t="s">
        <v>30</v>
      </c>
      <c r="D12" s="28" t="s">
        <v>31</v>
      </c>
      <c r="E12" s="9"/>
    </row>
    <row r="13" spans="1:5" x14ac:dyDescent="0.35">
      <c r="B13" s="6"/>
      <c r="C13" s="31"/>
      <c r="D13" s="32"/>
      <c r="E13" s="9"/>
    </row>
    <row r="14" spans="1:5" x14ac:dyDescent="0.35">
      <c r="B14" s="6"/>
      <c r="C14" s="33" t="s">
        <v>32</v>
      </c>
      <c r="D14" s="884" t="s">
        <v>33</v>
      </c>
      <c r="E14" s="9"/>
    </row>
    <row r="15" spans="1:5" x14ac:dyDescent="0.35">
      <c r="B15" s="6"/>
      <c r="C15" s="33"/>
      <c r="D15" s="34"/>
      <c r="E15" s="9"/>
    </row>
    <row r="16" spans="1:5" x14ac:dyDescent="0.35">
      <c r="B16" s="6"/>
      <c r="C16" s="35" t="s">
        <v>34</v>
      </c>
      <c r="D16" s="1489" t="s">
        <v>618</v>
      </c>
      <c r="E16" s="9"/>
    </row>
    <row r="17" spans="1:5" ht="23.15" customHeight="1" x14ac:dyDescent="0.35">
      <c r="B17" s="6"/>
      <c r="C17" s="21"/>
      <c r="D17" s="11"/>
      <c r="E17" s="9"/>
    </row>
    <row r="18" spans="1:5" x14ac:dyDescent="0.35">
      <c r="B18" s="22"/>
      <c r="C18" s="23"/>
      <c r="D18" s="22"/>
      <c r="E18" s="22"/>
    </row>
    <row r="19" spans="1:5" x14ac:dyDescent="0.35">
      <c r="C19" s="2"/>
    </row>
    <row r="20" spans="1:5" x14ac:dyDescent="0.35">
      <c r="A20" s="2"/>
      <c r="D20" s="24"/>
    </row>
    <row r="21" spans="1:5" x14ac:dyDescent="0.35">
      <c r="A21" s="2"/>
    </row>
    <row r="22" spans="1:5" x14ac:dyDescent="0.35">
      <c r="A22" s="2"/>
    </row>
    <row r="23" spans="1:5" x14ac:dyDescent="0.35">
      <c r="A23" s="2"/>
    </row>
    <row r="24" spans="1:5" x14ac:dyDescent="0.35">
      <c r="A24" s="2"/>
    </row>
    <row r="25" spans="1:5" x14ac:dyDescent="0.35">
      <c r="A25" s="2"/>
    </row>
    <row r="26" spans="1:5" x14ac:dyDescent="0.35">
      <c r="A26" s="2"/>
    </row>
  </sheetData>
  <sheetProtection algorithmName="SHA-512" hashValue="WSO0B8HTULnKmDVaKevMdktQx2nIoAc7YoHkyLWYkOsh9NYCkwIRms6nuDwSbw4YjAFeSDcMtv0UWJwUH77HUA==" saltValue="dYpaVVcOOyZZWuLejHcs9g==" spinCount="100000" sheet="1" objects="1" scenarios="1"/>
  <hyperlinks>
    <hyperlink ref="D14" r:id="rId1" xr:uid="{00000000-0004-0000-0100-000000000000}"/>
  </hyperlinks>
  <printOptions headings="1"/>
  <pageMargins left="0.70866141732283472" right="0.70866141732283472" top="0.74803149606299213" bottom="0.74803149606299213" header="0.31496062992125984" footer="0.31496062992125984"/>
  <pageSetup paperSize="9" scale="37" orientation="landscape" r:id="rId2"/>
  <headerFooter>
    <oddHeader>&amp;A</oddHeader>
  </headerFooter>
  <rowBreaks count="1" manualBreakCount="1">
    <brk id="9" max="5" man="1"/>
  </rowBreaks>
  <colBreaks count="1" manualBreakCount="1">
    <brk id="3" max="30" man="1"/>
  </col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theme="5" tint="-0.249977111117893"/>
    <pageSetUpPr fitToPage="1"/>
  </sheetPr>
  <dimension ref="A1:U120"/>
  <sheetViews>
    <sheetView showGridLines="0" zoomScaleNormal="100" workbookViewId="0"/>
  </sheetViews>
  <sheetFormatPr defaultColWidth="0" defaultRowHeight="14.5" zeroHeight="1" x14ac:dyDescent="0.35"/>
  <cols>
    <col min="1" max="1" width="2.1796875" customWidth="1"/>
    <col min="2" max="2" width="104.453125" bestFit="1" customWidth="1"/>
    <col min="3" max="3" width="15.453125" customWidth="1"/>
    <col min="4" max="4" width="16.453125" customWidth="1"/>
    <col min="5" max="5" width="25.1796875" bestFit="1" customWidth="1"/>
    <col min="6" max="20" width="15.7265625" customWidth="1"/>
    <col min="21" max="21" width="4.81640625" customWidth="1"/>
    <col min="22" max="16384" width="2.1796875" hidden="1"/>
  </cols>
  <sheetData>
    <row r="1" spans="2:20" x14ac:dyDescent="0.35"/>
    <row r="2" spans="2:20" ht="28.5" customHeight="1" x14ac:dyDescent="0.65">
      <c r="B2" s="38" t="s">
        <v>35</v>
      </c>
      <c r="H2" s="39"/>
    </row>
    <row r="3" spans="2:20" ht="37.5" customHeight="1" x14ac:dyDescent="0.35">
      <c r="B3" s="1495" t="s">
        <v>617</v>
      </c>
      <c r="C3" s="1495"/>
      <c r="D3" s="1495"/>
      <c r="E3" s="1495"/>
      <c r="F3" s="991"/>
      <c r="G3" s="991"/>
      <c r="H3" s="991"/>
      <c r="I3" s="991"/>
      <c r="J3" s="991"/>
      <c r="K3" s="991"/>
      <c r="L3" s="991"/>
      <c r="M3" s="991"/>
      <c r="N3" s="991"/>
      <c r="O3" s="991"/>
      <c r="P3" s="991"/>
      <c r="Q3" s="991"/>
      <c r="R3" s="991"/>
      <c r="S3" s="991"/>
      <c r="T3" s="991"/>
    </row>
    <row r="4" spans="2:20" x14ac:dyDescent="0.35"/>
    <row r="5" spans="2:20" ht="15.5" x14ac:dyDescent="0.35">
      <c r="B5" s="1493" t="s">
        <v>36</v>
      </c>
      <c r="C5" s="1494"/>
    </row>
    <row r="6" spans="2:20" x14ac:dyDescent="0.35">
      <c r="B6" s="40" t="s">
        <v>37</v>
      </c>
      <c r="C6" s="41" t="s">
        <v>38</v>
      </c>
    </row>
    <row r="7" spans="2:20" x14ac:dyDescent="0.35">
      <c r="B7" s="42" t="s">
        <v>39</v>
      </c>
      <c r="C7" s="1045" t="str">
        <f>'5) Eingabeprüfung'!C7</f>
        <v>Nicht befüllt</v>
      </c>
      <c r="D7" s="43"/>
      <c r="E7" s="11"/>
      <c r="F7" s="11"/>
      <c r="G7" s="11"/>
      <c r="H7" s="11"/>
      <c r="I7" s="11"/>
    </row>
    <row r="8" spans="2:20" x14ac:dyDescent="0.35">
      <c r="B8" s="44" t="s">
        <v>40</v>
      </c>
      <c r="C8" s="1046" t="str">
        <f>'5) Eingabeprüfung'!C8</f>
        <v>Nicht befüllt</v>
      </c>
      <c r="D8" s="43"/>
      <c r="E8" s="11"/>
      <c r="F8" s="11"/>
      <c r="G8" s="11"/>
      <c r="H8" s="11"/>
      <c r="I8" s="11"/>
    </row>
    <row r="9" spans="2:20" x14ac:dyDescent="0.35">
      <c r="B9" s="45" t="s">
        <v>41</v>
      </c>
      <c r="C9" s="46" t="str">
        <f>'5) Eingabeprüfung'!C9</f>
        <v>Nicht befüllt</v>
      </c>
      <c r="E9" s="11"/>
      <c r="F9" s="11"/>
      <c r="G9" s="11"/>
      <c r="H9" s="11"/>
      <c r="I9" s="11"/>
    </row>
    <row r="10" spans="2:20" x14ac:dyDescent="0.35">
      <c r="B10" s="44" t="s">
        <v>42</v>
      </c>
      <c r="C10" s="47" t="str">
        <f>'5) Eingabeprüfung'!C10</f>
        <v>Nicht befüllt</v>
      </c>
      <c r="E10" s="11"/>
      <c r="F10" s="11"/>
      <c r="G10" s="11"/>
      <c r="H10" s="11"/>
      <c r="I10" s="11"/>
    </row>
    <row r="11" spans="2:20" x14ac:dyDescent="0.35">
      <c r="B11" s="45" t="s">
        <v>43</v>
      </c>
      <c r="C11" s="1047" t="str">
        <f>'5) Eingabeprüfung'!C11</f>
        <v>Nicht befüllt</v>
      </c>
      <c r="D11" s="43"/>
      <c r="E11" s="11"/>
      <c r="F11" s="11"/>
      <c r="G11" s="11"/>
      <c r="H11" s="11"/>
      <c r="I11" s="11"/>
    </row>
    <row r="12" spans="2:20" x14ac:dyDescent="0.35">
      <c r="B12" s="44" t="s">
        <v>44</v>
      </c>
      <c r="C12" s="1046" t="str">
        <f>'5) Eingabeprüfung'!C12</f>
        <v>Nicht befüllt</v>
      </c>
      <c r="D12" s="43"/>
      <c r="E12" s="11"/>
      <c r="F12" s="11"/>
      <c r="G12" s="11"/>
      <c r="H12" s="11"/>
      <c r="I12" s="11"/>
    </row>
    <row r="13" spans="2:20" x14ac:dyDescent="0.35">
      <c r="B13" s="48" t="s">
        <v>45</v>
      </c>
      <c r="C13" s="1048" t="str">
        <f>'5) Eingabeprüfung'!C13</f>
        <v>-</v>
      </c>
      <c r="D13" s="43"/>
    </row>
    <row r="14" spans="2:20" x14ac:dyDescent="0.35">
      <c r="B14" s="49" t="s">
        <v>46</v>
      </c>
      <c r="C14" s="50" t="str">
        <f>'5) Eingabeprüfung'!C14</f>
        <v>-</v>
      </c>
      <c r="D14" s="43"/>
    </row>
    <row r="15" spans="2:20" x14ac:dyDescent="0.35"/>
    <row r="16" spans="2:20" ht="15.5" x14ac:dyDescent="0.35">
      <c r="B16" s="1493" t="s">
        <v>47</v>
      </c>
      <c r="C16" s="1494"/>
    </row>
    <row r="17" spans="2:20" x14ac:dyDescent="0.35">
      <c r="B17" s="1049" t="s">
        <v>48</v>
      </c>
      <c r="C17" s="1050" t="str">
        <f>'2e) Realisierte Werte (Anlage)'!$C$6</f>
        <v>Nein</v>
      </c>
    </row>
    <row r="18" spans="2:20" x14ac:dyDescent="0.35"/>
    <row r="19" spans="2:20" ht="30" customHeight="1" x14ac:dyDescent="0.35">
      <c r="B19" s="1493" t="s">
        <v>49</v>
      </c>
      <c r="C19" s="1494"/>
      <c r="D19" s="912"/>
    </row>
    <row r="20" spans="2:20" x14ac:dyDescent="0.35">
      <c r="B20" s="51" t="s">
        <v>37</v>
      </c>
      <c r="C20" s="52" t="s">
        <v>50</v>
      </c>
      <c r="D20" s="913"/>
      <c r="E20" s="11"/>
      <c r="F20" s="11"/>
      <c r="G20" s="11"/>
      <c r="H20" s="11"/>
      <c r="I20" s="11"/>
      <c r="J20" s="11"/>
      <c r="K20" s="11"/>
      <c r="L20" s="11"/>
      <c r="M20" s="11"/>
      <c r="N20" s="11"/>
      <c r="O20" s="11"/>
      <c r="P20" s="11"/>
      <c r="Q20" s="11"/>
      <c r="R20" s="11"/>
      <c r="S20" s="11"/>
      <c r="T20" s="11"/>
    </row>
    <row r="21" spans="2:20" s="917" customFormat="1" ht="25.9" customHeight="1" x14ac:dyDescent="0.35">
      <c r="B21" s="914" t="s">
        <v>39</v>
      </c>
      <c r="C21" s="915" t="s">
        <v>51</v>
      </c>
      <c r="D21" s="916" t="str">
        <f>IF(ISBLANK('2b) Allg. Inputs'!C7),"",'2b) Allg. Inputs'!C7)</f>
        <v/>
      </c>
    </row>
    <row r="22" spans="2:20" s="917" customFormat="1" ht="25.9" customHeight="1" x14ac:dyDescent="0.35">
      <c r="B22" s="918" t="s">
        <v>52</v>
      </c>
      <c r="C22" s="919" t="s">
        <v>53</v>
      </c>
      <c r="D22" s="920" t="str">
        <f>IF(ISBLANK('2b) Allg. Inputs'!C9),"",'2b) Allg. Inputs'!C9)</f>
        <v/>
      </c>
    </row>
    <row r="23" spans="2:20" s="917" customFormat="1" ht="25.9" customHeight="1" x14ac:dyDescent="0.35">
      <c r="B23" s="45" t="s">
        <v>54</v>
      </c>
      <c r="C23" s="921" t="s">
        <v>55</v>
      </c>
      <c r="D23" s="922">
        <f>IF(ISBLANK('4c) Berechnungen_MFS'!E119),"",'4c) Berechnungen_MFS'!E119)</f>
        <v>0</v>
      </c>
    </row>
    <row r="24" spans="2:20" s="917" customFormat="1" ht="25.9" customHeight="1" x14ac:dyDescent="0.35">
      <c r="B24" s="44" t="s">
        <v>56</v>
      </c>
      <c r="C24" s="53" t="s">
        <v>57</v>
      </c>
      <c r="D24" s="923" t="str">
        <f>IFERROR('4c) Berechnungen_MFS'!E110,"")</f>
        <v/>
      </c>
    </row>
    <row r="25" spans="2:20" s="917" customFormat="1" ht="25.9" customHeight="1" x14ac:dyDescent="0.35">
      <c r="B25" s="45" t="s">
        <v>58</v>
      </c>
      <c r="C25" s="54" t="s">
        <v>51</v>
      </c>
      <c r="D25" s="924" t="str">
        <f>IFERROR(IF('4c) Berechnungen_MFS'!E110&gt;=15000000,"Erreicht","Nicht erreicht"),"")</f>
        <v/>
      </c>
    </row>
    <row r="26" spans="2:20" s="917" customFormat="1" ht="25.9" customHeight="1" x14ac:dyDescent="0.35">
      <c r="B26" s="44" t="s">
        <v>59</v>
      </c>
      <c r="C26" s="55" t="s">
        <v>51</v>
      </c>
      <c r="D26" s="920" t="str">
        <f>IFERROR(IF('4c) Berechnungen_MFS'!E110&gt;1000000000,"Nicht erreicht","Erreicht"),"")</f>
        <v/>
      </c>
    </row>
    <row r="27" spans="2:20" s="917" customFormat="1" ht="25.5" customHeight="1" x14ac:dyDescent="0.35">
      <c r="B27" s="925" t="s">
        <v>60</v>
      </c>
      <c r="C27" s="926" t="s">
        <v>51</v>
      </c>
      <c r="D27" s="927" t="str">
        <f>IFERROR(IF('4c) Berechnungen_MFS'!E114="Nein",IF(MIN('4a) Berechnungen zu Planwerten'!G22:S22)&gt;=60%,"Erreicht","Nicht erreicht"),IF(AND(MIN('4a) Berechnungen zu Planwerten'!H22:R22)&gt;=60%, (('4a) Berechnungen zu Planwerten'!S21 + '4a) Berechnungen zu Planwerten'!T21)/('4a) Berechnungen zu Planwerten'!S93 + '4a) Berechnungen zu Planwerten'!T93))&gt;=60%, ('4a) Berechnungen zu Planwerten'!U22)&gt;=60%),"Erreicht","Nicht erreicht")),"-")</f>
        <v>Nicht erreicht</v>
      </c>
    </row>
    <row r="28" spans="2:20" s="917" customFormat="1" ht="25.9" customHeight="1" x14ac:dyDescent="0.35">
      <c r="B28" s="928" t="s">
        <v>61</v>
      </c>
      <c r="C28" s="929" t="s">
        <v>51</v>
      </c>
      <c r="D28" s="930" t="str">
        <f>IFERROR(IF('4c) Berechnungen_MFS'!E114="Nein",IF('4a) Berechnungen zu Planwerten'!S22&gt;=0.9,"Erreicht","Nicht erreicht"),IF(SUM('4a) Berechnungen zu Planwerten'!T21:U21)/SUM('4a) Berechnungen zu Planwerten'!T93:U93)&gt;=0.9,"Erreicht","Nicht erreicht")),"-")</f>
        <v>Nicht erreicht</v>
      </c>
      <c r="E28" s="931"/>
    </row>
    <row r="29" spans="2:20" s="917" customFormat="1" ht="33" customHeight="1" x14ac:dyDescent="0.35">
      <c r="B29" s="56" t="s">
        <v>62</v>
      </c>
      <c r="C29" s="932" t="s">
        <v>51</v>
      </c>
      <c r="D29" s="933" t="str">
        <f>IFERROR(IF('4c) Berechnungen_MFS'!E114="Nein", IF(MIN('4a) Berechnungen zu Planwerten'!J22:S22) &lt; '4a) Berechnungen zu Planwerten'!I22 - 0.001, "Nicht erreicht", "Erreicht"), IF(OR(('4a) Berechnungen zu Planwerten'!S21+'4a) Berechnungen zu Planwerten'!T21)/('4a) Berechnungen zu Planwerten'!S93+'4a) Berechnungen zu Planwerten'!T93) &lt; '4a) Berechnungen zu Planwerten'!J22 - 0.001, MIN('4a) Berechnungen zu Planwerten'!K22:R22, '4a) Berechnungen zu Planwerten'!U22) &lt; '4a) Berechnungen zu Planwerten'!J22 - 0.001), "Nicht erreicht", "Erreicht")),"-")</f>
        <v>Erreicht</v>
      </c>
      <c r="E29" s="931"/>
    </row>
    <row r="30" spans="2:20" s="917" customFormat="1" ht="25.9" customHeight="1" x14ac:dyDescent="0.35">
      <c r="B30" s="934" t="s">
        <v>63</v>
      </c>
      <c r="C30" s="935" t="s">
        <v>51</v>
      </c>
      <c r="D30" s="936" t="str">
        <f>IF(SUM( '4c) Berechnungen_MFS'!E39:T39)/15&gt;=10000,"Erreicht","Nicht erreicht")</f>
        <v>Nicht erreicht</v>
      </c>
      <c r="F30" s="11"/>
      <c r="G30" s="57"/>
      <c r="H30" s="57"/>
      <c r="I30" s="57"/>
    </row>
    <row r="31" spans="2:20" x14ac:dyDescent="0.35">
      <c r="F31" s="1449"/>
      <c r="M31" s="1449" t="s">
        <v>64</v>
      </c>
    </row>
    <row r="32" spans="2:20" ht="30" customHeight="1" x14ac:dyDescent="0.35">
      <c r="B32" s="1493" t="s">
        <v>65</v>
      </c>
      <c r="C32" s="1494"/>
      <c r="D32" s="912"/>
      <c r="S32" s="11"/>
      <c r="T32" s="11"/>
    </row>
    <row r="33" spans="2:20" x14ac:dyDescent="0.35">
      <c r="B33" s="937" t="s">
        <v>37</v>
      </c>
      <c r="C33" s="58" t="s">
        <v>50</v>
      </c>
      <c r="D33" s="58" t="s">
        <v>66</v>
      </c>
      <c r="E33" s="938">
        <f>YEAR('2b) Allg. Inputs'!C7)</f>
        <v>1900</v>
      </c>
      <c r="F33" s="938">
        <f>E44+1</f>
        <v>1901</v>
      </c>
      <c r="G33" s="938">
        <f t="shared" ref="G33:S33" si="0">F44+1</f>
        <v>1902</v>
      </c>
      <c r="H33" s="938">
        <f t="shared" si="0"/>
        <v>1903</v>
      </c>
      <c r="I33" s="938">
        <f t="shared" si="0"/>
        <v>1904</v>
      </c>
      <c r="J33" s="938">
        <f t="shared" si="0"/>
        <v>1905</v>
      </c>
      <c r="K33" s="938">
        <f t="shared" si="0"/>
        <v>1906</v>
      </c>
      <c r="L33" s="938">
        <f t="shared" si="0"/>
        <v>1907</v>
      </c>
      <c r="M33" s="938">
        <f t="shared" si="0"/>
        <v>1908</v>
      </c>
      <c r="N33" s="938">
        <f t="shared" si="0"/>
        <v>1909</v>
      </c>
      <c r="O33" s="938">
        <f t="shared" si="0"/>
        <v>1910</v>
      </c>
      <c r="P33" s="938">
        <f t="shared" si="0"/>
        <v>1911</v>
      </c>
      <c r="Q33" s="938">
        <f t="shared" si="0"/>
        <v>1912</v>
      </c>
      <c r="R33" s="938">
        <f t="shared" si="0"/>
        <v>1913</v>
      </c>
      <c r="S33" s="938">
        <f t="shared" si="0"/>
        <v>1914</v>
      </c>
      <c r="T33" s="939" t="str">
        <f>IF('4c) Berechnungen_MFS'!E114="Nein","",S33+1)</f>
        <v/>
      </c>
    </row>
    <row r="34" spans="2:20" ht="29.15" customHeight="1" x14ac:dyDescent="0.35">
      <c r="B34" s="59" t="s">
        <v>67</v>
      </c>
      <c r="C34" s="940" t="s">
        <v>51</v>
      </c>
      <c r="D34" s="941" t="str">
        <f t="shared" ref="D34:D37" si="1">IF(AND(COUNTIF(E34:T34,"Nicht erfüllt")=0,COUNTIF(E34:T34,"Erfüllt")=0),"",IF(COUNTIF(E34:T34,"Nicht erfüllt")&gt;0,"Nicht erfüllt","Erfüllt"))</f>
        <v/>
      </c>
      <c r="E34" s="942" t="str">
        <f>IFERROR('4d) Berechnungen_Auszahlung'!E372,"")</f>
        <v/>
      </c>
      <c r="F34" s="942" t="str">
        <f>IFERROR('4d) Berechnungen_Auszahlung'!F372,"")</f>
        <v/>
      </c>
      <c r="G34" s="942" t="str">
        <f>IFERROR('4d) Berechnungen_Auszahlung'!G372,"")</f>
        <v/>
      </c>
      <c r="H34" s="942" t="str">
        <f>IFERROR('4d) Berechnungen_Auszahlung'!H372,"")</f>
        <v/>
      </c>
      <c r="I34" s="942" t="str">
        <f>IFERROR('4d) Berechnungen_Auszahlung'!I372,"")</f>
        <v/>
      </c>
      <c r="J34" s="942" t="str">
        <f>IFERROR('4d) Berechnungen_Auszahlung'!J372,"")</f>
        <v/>
      </c>
      <c r="K34" s="942" t="str">
        <f>IFERROR('4d) Berechnungen_Auszahlung'!K372,"")</f>
        <v/>
      </c>
      <c r="L34" s="942" t="str">
        <f>IFERROR('4d) Berechnungen_Auszahlung'!L372,"")</f>
        <v/>
      </c>
      <c r="M34" s="942" t="str">
        <f>IFERROR('4d) Berechnungen_Auszahlung'!M372,"")</f>
        <v/>
      </c>
      <c r="N34" s="942" t="str">
        <f>IFERROR('4d) Berechnungen_Auszahlung'!N372,"")</f>
        <v/>
      </c>
      <c r="O34" s="942" t="str">
        <f>IFERROR('4d) Berechnungen_Auszahlung'!O372,"")</f>
        <v/>
      </c>
      <c r="P34" s="942" t="str">
        <f>IFERROR('4d) Berechnungen_Auszahlung'!P372,"")</f>
        <v/>
      </c>
      <c r="Q34" s="942" t="str">
        <f>IFERROR('4d) Berechnungen_Auszahlung'!Q372,"")</f>
        <v/>
      </c>
      <c r="R34" s="942" t="str">
        <f>IFERROR('4d) Berechnungen_Auszahlung'!R372,"")</f>
        <v/>
      </c>
      <c r="S34" s="942" t="str">
        <f>IFERROR('4d) Berechnungen_Auszahlung'!S372,"")</f>
        <v/>
      </c>
      <c r="T34" s="943" t="str">
        <f>IFERROR('4d) Berechnungen_Auszahlung'!T372,"")</f>
        <v/>
      </c>
    </row>
    <row r="35" spans="2:20" ht="29.15" customHeight="1" x14ac:dyDescent="0.35">
      <c r="B35" s="944" t="s">
        <v>68</v>
      </c>
      <c r="C35" s="945" t="s">
        <v>51</v>
      </c>
      <c r="D35" s="946" t="str">
        <f t="shared" si="1"/>
        <v>Nicht erfüllt</v>
      </c>
      <c r="E35" s="947" t="str">
        <f>IFERROR('4d) Berechnungen_Auszahlung'!E376,"")</f>
        <v>-</v>
      </c>
      <c r="F35" s="947" t="str">
        <f>IFERROR('4d) Berechnungen_Auszahlung'!F376,"")</f>
        <v>-</v>
      </c>
      <c r="G35" s="947" t="str">
        <f>IFERROR('4d) Berechnungen_Auszahlung'!G376,"")</f>
        <v>Nicht erfüllt</v>
      </c>
      <c r="H35" s="947" t="str">
        <f>IFERROR('4d) Berechnungen_Auszahlung'!H376,"")</f>
        <v>Nicht erfüllt</v>
      </c>
      <c r="I35" s="947" t="str">
        <f>IFERROR('4d) Berechnungen_Auszahlung'!I376,"")</f>
        <v>Nicht erfüllt</v>
      </c>
      <c r="J35" s="947" t="str">
        <f>IFERROR('4d) Berechnungen_Auszahlung'!J376,"")</f>
        <v>Nicht erfüllt</v>
      </c>
      <c r="K35" s="947" t="str">
        <f>IFERROR('4d) Berechnungen_Auszahlung'!K376,"")</f>
        <v>Nicht erfüllt</v>
      </c>
      <c r="L35" s="947" t="str">
        <f>IFERROR('4d) Berechnungen_Auszahlung'!L376,"")</f>
        <v>Nicht erfüllt</v>
      </c>
      <c r="M35" s="947" t="str">
        <f>IFERROR('4d) Berechnungen_Auszahlung'!M376,"")</f>
        <v>Nicht erfüllt</v>
      </c>
      <c r="N35" s="947" t="str">
        <f>IFERROR('4d) Berechnungen_Auszahlung'!N376,"")</f>
        <v>Nicht erfüllt</v>
      </c>
      <c r="O35" s="947" t="str">
        <f>IFERROR('4d) Berechnungen_Auszahlung'!O376,"")</f>
        <v>Nicht erfüllt</v>
      </c>
      <c r="P35" s="947" t="str">
        <f>IFERROR('4d) Berechnungen_Auszahlung'!P376,"")</f>
        <v>Nicht erfüllt</v>
      </c>
      <c r="Q35" s="947" t="str">
        <f>IFERROR('4d) Berechnungen_Auszahlung'!Q376,"")</f>
        <v>Nicht erfüllt</v>
      </c>
      <c r="R35" s="947" t="str">
        <f>IFERROR('4d) Berechnungen_Auszahlung'!R376,"")</f>
        <v>Nicht erfüllt</v>
      </c>
      <c r="S35" s="947" t="str">
        <f>IFERROR('4d) Berechnungen_Auszahlung'!S376,"")</f>
        <v>Nicht erfüllt</v>
      </c>
      <c r="T35" s="923" t="str">
        <f>IFERROR('4d) Berechnungen_Auszahlung'!T376,"")</f>
        <v/>
      </c>
    </row>
    <row r="36" spans="2:20" ht="29.15" customHeight="1" x14ac:dyDescent="0.35">
      <c r="B36" s="948" t="s">
        <v>69</v>
      </c>
      <c r="C36" s="949" t="s">
        <v>51</v>
      </c>
      <c r="D36" s="950" t="str">
        <f>IF(AND(COUNTIF(E36:T36,"Nicht erfüllt")=0,COUNTIF(E36:T36,"Erfüllt")=0),"",IF(COUNTIF(E36:T36,"Nicht erfüllt")&gt;0,"Nicht erfüllt","Erfüllt"))</f>
        <v>Nicht erfüllt</v>
      </c>
      <c r="E36" s="1501" t="str">
        <f>IFERROR(IF('4c) Berechnungen_MFS'!$E$114="Nein",'4d) Berechnungen_Auszahlung'!$S$381,'4d) Berechnungen_Auszahlung'!$T$381),"")</f>
        <v>Nicht erfüllt</v>
      </c>
      <c r="F36" s="1502"/>
      <c r="G36" s="1502"/>
      <c r="H36" s="1502"/>
      <c r="I36" s="1502"/>
      <c r="J36" s="1502"/>
      <c r="K36" s="1502"/>
      <c r="L36" s="1502"/>
      <c r="M36" s="1502"/>
      <c r="N36" s="1502"/>
      <c r="O36" s="1502"/>
      <c r="P36" s="1502"/>
      <c r="Q36" s="1502"/>
      <c r="R36" s="1502"/>
      <c r="S36" s="1502"/>
      <c r="T36" s="1503"/>
    </row>
    <row r="37" spans="2:20" ht="29.15" customHeight="1" x14ac:dyDescent="0.35">
      <c r="B37" s="944" t="s">
        <v>70</v>
      </c>
      <c r="C37" s="945" t="s">
        <v>51</v>
      </c>
      <c r="D37" s="946" t="str">
        <f t="shared" si="1"/>
        <v>Erfüllt</v>
      </c>
      <c r="E37" s="951" t="str">
        <f>IFERROR('4d) Berechnungen_Auszahlung'!E387,"")</f>
        <v>-</v>
      </c>
      <c r="F37" s="951" t="str">
        <f>IFERROR('4d) Berechnungen_Auszahlung'!F387,"")</f>
        <v>-</v>
      </c>
      <c r="G37" s="951" t="str">
        <f>IFERROR('4d) Berechnungen_Auszahlung'!G387,"")</f>
        <v>-</v>
      </c>
      <c r="H37" s="951" t="str">
        <f>IFERROR('4d) Berechnungen_Auszahlung'!H387,"")</f>
        <v>-</v>
      </c>
      <c r="I37" s="951" t="str">
        <f>IFERROR('4d) Berechnungen_Auszahlung'!I387,"")</f>
        <v>-</v>
      </c>
      <c r="J37" s="951" t="str">
        <f>IFERROR('4d) Berechnungen_Auszahlung'!J387,"")</f>
        <v>Erfüllt</v>
      </c>
      <c r="K37" s="951" t="str">
        <f>IFERROR('4d) Berechnungen_Auszahlung'!K387,"")</f>
        <v>Erfüllt</v>
      </c>
      <c r="L37" s="951" t="str">
        <f>IFERROR('4d) Berechnungen_Auszahlung'!L387,"")</f>
        <v>Erfüllt</v>
      </c>
      <c r="M37" s="951" t="str">
        <f>IFERROR('4d) Berechnungen_Auszahlung'!M387,"")</f>
        <v>Erfüllt</v>
      </c>
      <c r="N37" s="951" t="str">
        <f>IFERROR('4d) Berechnungen_Auszahlung'!N387,"")</f>
        <v>Erfüllt</v>
      </c>
      <c r="O37" s="951" t="str">
        <f>IFERROR('4d) Berechnungen_Auszahlung'!O387,"")</f>
        <v>Erfüllt</v>
      </c>
      <c r="P37" s="951" t="str">
        <f>IFERROR('4d) Berechnungen_Auszahlung'!P387,"")</f>
        <v>Erfüllt</v>
      </c>
      <c r="Q37" s="951" t="str">
        <f>IFERROR('4d) Berechnungen_Auszahlung'!Q387,"")</f>
        <v>Erfüllt</v>
      </c>
      <c r="R37" s="951" t="str">
        <f>IFERROR('4d) Berechnungen_Auszahlung'!R387,"")</f>
        <v>Erfüllt</v>
      </c>
      <c r="S37" s="951" t="str">
        <f>IFERROR('4d) Berechnungen_Auszahlung'!S387,"")</f>
        <v>Erfüllt</v>
      </c>
      <c r="T37" s="952" t="str">
        <f>IFERROR('4d) Berechnungen_Auszahlung'!T387,"")</f>
        <v/>
      </c>
    </row>
    <row r="38" spans="2:20" ht="29.15" customHeight="1" x14ac:dyDescent="0.35">
      <c r="B38" s="953" t="s">
        <v>71</v>
      </c>
      <c r="C38" s="954" t="s">
        <v>51</v>
      </c>
      <c r="D38" s="955" t="str">
        <f>IF(AND(COUNTIF(E38:T38,"Nicht erfüllt")=0,COUNTIF(E38:T38,"Erfüllt")=0),"",IF(COUNTIF(E38:T38,"Nicht erfüllt")&gt;0,"Nicht erfüllt",IF(COUNTIF(E38:T38,"Nicht erfüllt, aber unkritisch")&gt;0,"Nicht erfüllt, aber unkritisch","Erfüllt")))</f>
        <v/>
      </c>
      <c r="E38" s="956" t="str">
        <f>IFERROR('4d) Berechnungen_Auszahlung'!E393,"")</f>
        <v/>
      </c>
      <c r="F38" s="956" t="str">
        <f>IFERROR('4d) Berechnungen_Auszahlung'!F393,"")</f>
        <v/>
      </c>
      <c r="G38" s="956" t="str">
        <f>IFERROR('4d) Berechnungen_Auszahlung'!G393,"")</f>
        <v/>
      </c>
      <c r="H38" s="956" t="str">
        <f>IFERROR('4d) Berechnungen_Auszahlung'!H393,"")</f>
        <v/>
      </c>
      <c r="I38" s="956" t="str">
        <f>IFERROR('4d) Berechnungen_Auszahlung'!I393,"")</f>
        <v/>
      </c>
      <c r="J38" s="956" t="str">
        <f>IFERROR('4d) Berechnungen_Auszahlung'!J393,"")</f>
        <v/>
      </c>
      <c r="K38" s="956" t="str">
        <f>IFERROR('4d) Berechnungen_Auszahlung'!K393,"")</f>
        <v/>
      </c>
      <c r="L38" s="956" t="str">
        <f>IFERROR('4d) Berechnungen_Auszahlung'!L393,"")</f>
        <v/>
      </c>
      <c r="M38" s="956" t="str">
        <f>IFERROR('4d) Berechnungen_Auszahlung'!M393,"")</f>
        <v/>
      </c>
      <c r="N38" s="956" t="str">
        <f>IFERROR('4d) Berechnungen_Auszahlung'!N393,"")</f>
        <v/>
      </c>
      <c r="O38" s="956" t="str">
        <f>IFERROR('4d) Berechnungen_Auszahlung'!O393,"")</f>
        <v/>
      </c>
      <c r="P38" s="956" t="str">
        <f>IFERROR('4d) Berechnungen_Auszahlung'!P393,"")</f>
        <v/>
      </c>
      <c r="Q38" s="956" t="str">
        <f>IFERROR('4d) Berechnungen_Auszahlung'!Q393,"")</f>
        <v/>
      </c>
      <c r="R38" s="956" t="str">
        <f>IFERROR('4d) Berechnungen_Auszahlung'!R393,"")</f>
        <v/>
      </c>
      <c r="S38" s="956" t="str">
        <f>IFERROR('4d) Berechnungen_Auszahlung'!S393,"")</f>
        <v/>
      </c>
      <c r="T38" s="957" t="str">
        <f>IFERROR('4d) Berechnungen_Auszahlung'!T393,"")</f>
        <v/>
      </c>
    </row>
    <row r="39" spans="2:20" ht="29.15" customHeight="1" x14ac:dyDescent="0.35">
      <c r="B39" s="958" t="s">
        <v>72</v>
      </c>
      <c r="C39" s="945" t="s">
        <v>51</v>
      </c>
      <c r="D39" s="946" t="str">
        <f t="shared" ref="D39:D41" si="2">IF(AND(COUNTIF(E39:T39,"Nicht erfüllt")=0,COUNTIF(E39:T39,"Erfüllt")=0),"",IF(COUNTIF(E39:T39,"Nicht erfüllt")&gt;0,"Nicht erfüllt","Erfüllt"))</f>
        <v>Erfüllt</v>
      </c>
      <c r="E39" s="951" t="str">
        <f>IFERROR('4d) Berechnungen_Auszahlung'!E398,"")</f>
        <v>Erfüllt</v>
      </c>
      <c r="F39" s="951" t="str">
        <f>IFERROR('4d) Berechnungen_Auszahlung'!F398,"")</f>
        <v>Erfüllt</v>
      </c>
      <c r="G39" s="951" t="str">
        <f>IFERROR('4d) Berechnungen_Auszahlung'!G398,"")</f>
        <v>Erfüllt</v>
      </c>
      <c r="H39" s="951" t="str">
        <f>IFERROR('4d) Berechnungen_Auszahlung'!H398,"")</f>
        <v>Erfüllt</v>
      </c>
      <c r="I39" s="951" t="str">
        <f>IFERROR('4d) Berechnungen_Auszahlung'!I398,"")</f>
        <v>Erfüllt</v>
      </c>
      <c r="J39" s="951" t="str">
        <f>IFERROR('4d) Berechnungen_Auszahlung'!J398,"")</f>
        <v>Erfüllt</v>
      </c>
      <c r="K39" s="951" t="str">
        <f>IFERROR('4d) Berechnungen_Auszahlung'!K398,"")</f>
        <v>Erfüllt</v>
      </c>
      <c r="L39" s="951" t="str">
        <f>IFERROR('4d) Berechnungen_Auszahlung'!L398,"")</f>
        <v>Erfüllt</v>
      </c>
      <c r="M39" s="951" t="str">
        <f>IFERROR('4d) Berechnungen_Auszahlung'!M398,"")</f>
        <v>Erfüllt</v>
      </c>
      <c r="N39" s="951" t="str">
        <f>IFERROR('4d) Berechnungen_Auszahlung'!N398,"")</f>
        <v>Erfüllt</v>
      </c>
      <c r="O39" s="951" t="str">
        <f>IFERROR('4d) Berechnungen_Auszahlung'!O398,"")</f>
        <v>Erfüllt</v>
      </c>
      <c r="P39" s="951" t="str">
        <f>IFERROR('4d) Berechnungen_Auszahlung'!P398,"")</f>
        <v>Erfüllt</v>
      </c>
      <c r="Q39" s="951" t="str">
        <f>IFERROR('4d) Berechnungen_Auszahlung'!Q398,"")</f>
        <v>Erfüllt</v>
      </c>
      <c r="R39" s="951" t="str">
        <f>IFERROR('4d) Berechnungen_Auszahlung'!R398,"")</f>
        <v>Erfüllt</v>
      </c>
      <c r="S39" s="951" t="str">
        <f>IFERROR('4d) Berechnungen_Auszahlung'!S398,"")</f>
        <v>Erfüllt</v>
      </c>
      <c r="T39" s="952" t="str">
        <f>IFERROR('4d) Berechnungen_Auszahlung'!T398,"")</f>
        <v/>
      </c>
    </row>
    <row r="40" spans="2:20" ht="29" x14ac:dyDescent="0.35">
      <c r="B40" s="953" t="s">
        <v>73</v>
      </c>
      <c r="C40" s="954" t="s">
        <v>51</v>
      </c>
      <c r="D40" s="959" t="str">
        <f>IF(AND(COUNTIF(E40:T40,"Nicht erfüllt")=0,COUNTIF(E40:T40,"Erfüllt")=0),"",IF(COUNTIF(E40:T40,"Nicht erfüllt")&gt;0,"Nicht erfüllt","Erfüllt"))</f>
        <v>Erfüllt</v>
      </c>
      <c r="E40" s="1496" t="str">
        <f>IFERROR('4d) Berechnungen_Auszahlung'!E401,"")</f>
        <v>Erfüllt</v>
      </c>
      <c r="F40" s="1497"/>
      <c r="G40" s="1497"/>
      <c r="H40" s="1497"/>
      <c r="I40" s="1497"/>
      <c r="J40" s="1497"/>
      <c r="K40" s="1497"/>
      <c r="L40" s="1497"/>
      <c r="M40" s="1497"/>
      <c r="N40" s="1497"/>
      <c r="O40" s="1497"/>
      <c r="P40" s="1497"/>
      <c r="Q40" s="1497"/>
      <c r="R40" s="1497"/>
      <c r="S40" s="1497"/>
      <c r="T40" s="1498"/>
    </row>
    <row r="41" spans="2:20" ht="29.15" customHeight="1" thickBot="1" x14ac:dyDescent="0.4">
      <c r="B41" s="60" t="s">
        <v>74</v>
      </c>
      <c r="C41" s="960" t="s">
        <v>51</v>
      </c>
      <c r="D41" s="961" t="str">
        <f t="shared" si="2"/>
        <v/>
      </c>
      <c r="E41" s="962" t="str">
        <f>IFERROR('4d) Berechnungen_Auszahlung'!E493,"")</f>
        <v/>
      </c>
      <c r="F41" s="962" t="str">
        <f>IFERROR('4d) Berechnungen_Auszahlung'!F493,"")</f>
        <v/>
      </c>
      <c r="G41" s="962" t="str">
        <f>IFERROR('4d) Berechnungen_Auszahlung'!G493,"")</f>
        <v/>
      </c>
      <c r="H41" s="962" t="str">
        <f>IFERROR('4d) Berechnungen_Auszahlung'!H493,"")</f>
        <v/>
      </c>
      <c r="I41" s="962" t="str">
        <f>IFERROR('4d) Berechnungen_Auszahlung'!I493,"")</f>
        <v/>
      </c>
      <c r="J41" s="962" t="str">
        <f>IFERROR('4d) Berechnungen_Auszahlung'!J493,"")</f>
        <v/>
      </c>
      <c r="K41" s="962" t="str">
        <f>IFERROR('4d) Berechnungen_Auszahlung'!K493,"")</f>
        <v/>
      </c>
      <c r="L41" s="962" t="str">
        <f>IFERROR('4d) Berechnungen_Auszahlung'!L493,"")</f>
        <v/>
      </c>
      <c r="M41" s="962" t="str">
        <f>IFERROR('4d) Berechnungen_Auszahlung'!M493,"")</f>
        <v/>
      </c>
      <c r="N41" s="962" t="str">
        <f>IFERROR('4d) Berechnungen_Auszahlung'!N493,"")</f>
        <v/>
      </c>
      <c r="O41" s="962" t="str">
        <f>IFERROR('4d) Berechnungen_Auszahlung'!O493,"")</f>
        <v/>
      </c>
      <c r="P41" s="962" t="str">
        <f>IFERROR('4d) Berechnungen_Auszahlung'!P493,"")</f>
        <v/>
      </c>
      <c r="Q41" s="962" t="str">
        <f>IFERROR('4d) Berechnungen_Auszahlung'!Q493,"")</f>
        <v/>
      </c>
      <c r="R41" s="962" t="str">
        <f>IFERROR('4d) Berechnungen_Auszahlung'!R493,"")</f>
        <v/>
      </c>
      <c r="S41" s="962" t="str">
        <f>IFERROR('4d) Berechnungen_Auszahlung'!S493,"")</f>
        <v/>
      </c>
      <c r="T41" s="963" t="str">
        <f>IFERROR('4d) Berechnungen_Auszahlung'!T493,"")</f>
        <v/>
      </c>
    </row>
    <row r="42" spans="2:20" ht="15" thickBot="1" x14ac:dyDescent="0.4">
      <c r="D42" t="str">
        <f>IF(AND(COUNTIF(E42:T42,"Nicht erfüllt")=0,COUNTIF(E42:T42,"Erfüllt")=0),"",IF(COUNTIF(E42:T42,"Nicht erfüllt")&gt;0,"Nicht erfüllt","Erfüllt"))</f>
        <v/>
      </c>
      <c r="T42" s="805"/>
    </row>
    <row r="43" spans="2:20" ht="30" customHeight="1" thickBot="1" x14ac:dyDescent="0.4">
      <c r="B43" s="1499" t="s">
        <v>605</v>
      </c>
      <c r="C43" s="1500"/>
      <c r="D43" s="964"/>
      <c r="R43" s="805"/>
      <c r="S43" s="805"/>
    </row>
    <row r="44" spans="2:20" ht="15" customHeight="1" thickBot="1" x14ac:dyDescent="0.4">
      <c r="B44" s="937" t="s">
        <v>37</v>
      </c>
      <c r="C44" s="58" t="s">
        <v>50</v>
      </c>
      <c r="D44" s="58" t="s">
        <v>66</v>
      </c>
      <c r="E44" s="938">
        <f>YEAR('2b) Allg. Inputs'!C7)</f>
        <v>1900</v>
      </c>
      <c r="F44" s="938">
        <f>E44+1</f>
        <v>1901</v>
      </c>
      <c r="G44" s="938">
        <f t="shared" ref="G44:O44" si="3">F44+1</f>
        <v>1902</v>
      </c>
      <c r="H44" s="938">
        <f t="shared" si="3"/>
        <v>1903</v>
      </c>
      <c r="I44" s="938">
        <f t="shared" si="3"/>
        <v>1904</v>
      </c>
      <c r="J44" s="938">
        <f t="shared" si="3"/>
        <v>1905</v>
      </c>
      <c r="K44" s="938">
        <f t="shared" si="3"/>
        <v>1906</v>
      </c>
      <c r="L44" s="938">
        <f t="shared" si="3"/>
        <v>1907</v>
      </c>
      <c r="M44" s="938">
        <f t="shared" si="3"/>
        <v>1908</v>
      </c>
      <c r="N44" s="938">
        <f t="shared" si="3"/>
        <v>1909</v>
      </c>
      <c r="O44" s="938">
        <f t="shared" si="3"/>
        <v>1910</v>
      </c>
      <c r="P44" s="938">
        <f>O44+1</f>
        <v>1911</v>
      </c>
      <c r="Q44" s="938">
        <f>P44+1</f>
        <v>1912</v>
      </c>
      <c r="R44" s="938">
        <f>Q44+1</f>
        <v>1913</v>
      </c>
      <c r="S44" s="938">
        <f>R44+1</f>
        <v>1914</v>
      </c>
      <c r="T44" s="939" t="str">
        <f>IF('4c) Berechnungen_MFS'!E114="Nein","",S44+1)</f>
        <v/>
      </c>
    </row>
    <row r="45" spans="2:20" ht="25.9" customHeight="1" x14ac:dyDescent="0.35">
      <c r="B45" s="61" t="s">
        <v>75</v>
      </c>
      <c r="C45" s="62" t="s">
        <v>76</v>
      </c>
      <c r="D45" s="965" t="str">
        <f>IF(SUM(E45:T45)=0,"",SUM(E45:T45))</f>
        <v/>
      </c>
      <c r="E45" s="966" t="str">
        <f>IF('4c) Berechnungen_MFS'!E44=TRUE,IFERROR('4c) Berechnungen_MFS'!E$109,""),"")</f>
        <v/>
      </c>
      <c r="F45" s="966" t="str">
        <f>IF('4c) Berechnungen_MFS'!F44=TRUE,IFERROR('4c) Berechnungen_MFS'!F$109,""),"")</f>
        <v/>
      </c>
      <c r="G45" s="966" t="str">
        <f>IF('4c) Berechnungen_MFS'!G44=TRUE,IFERROR('4c) Berechnungen_MFS'!G$109,""),"")</f>
        <v/>
      </c>
      <c r="H45" s="966" t="str">
        <f>IF('4c) Berechnungen_MFS'!H44=TRUE,IFERROR('4c) Berechnungen_MFS'!H$109,""),"")</f>
        <v/>
      </c>
      <c r="I45" s="966" t="str">
        <f>IF('4c) Berechnungen_MFS'!I44=TRUE,IFERROR('4c) Berechnungen_MFS'!I$109,""),"")</f>
        <v/>
      </c>
      <c r="J45" s="966" t="str">
        <f>IF('4c) Berechnungen_MFS'!J44=TRUE,IFERROR('4c) Berechnungen_MFS'!J$109,""),"")</f>
        <v/>
      </c>
      <c r="K45" s="966" t="str">
        <f>IF('4c) Berechnungen_MFS'!K44=TRUE,IFERROR('4c) Berechnungen_MFS'!K$109,""),"")</f>
        <v/>
      </c>
      <c r="L45" s="966" t="str">
        <f>IF('4c) Berechnungen_MFS'!L44=TRUE,IFERROR('4c) Berechnungen_MFS'!L$109,""),"")</f>
        <v/>
      </c>
      <c r="M45" s="966" t="str">
        <f>IF('4c) Berechnungen_MFS'!M44=TRUE,IFERROR('4c) Berechnungen_MFS'!M$109,""),"")</f>
        <v/>
      </c>
      <c r="N45" s="966" t="str">
        <f>IF('4c) Berechnungen_MFS'!N44=TRUE,IFERROR('4c) Berechnungen_MFS'!N$109,""),"")</f>
        <v/>
      </c>
      <c r="O45" s="966" t="str">
        <f>IF('4c) Berechnungen_MFS'!O44=TRUE,IFERROR('4c) Berechnungen_MFS'!O$109,""),"")</f>
        <v/>
      </c>
      <c r="P45" s="966" t="str">
        <f>IF('4c) Berechnungen_MFS'!P44=TRUE,IFERROR('4c) Berechnungen_MFS'!P$109,""),"")</f>
        <v/>
      </c>
      <c r="Q45" s="966" t="str">
        <f>IF('4c) Berechnungen_MFS'!Q44=TRUE,IFERROR('4c) Berechnungen_MFS'!Q$109,""),"")</f>
        <v/>
      </c>
      <c r="R45" s="966" t="str">
        <f>IF('4c) Berechnungen_MFS'!R44=TRUE,IFERROR('4c) Berechnungen_MFS'!R$109,""),"")</f>
        <v/>
      </c>
      <c r="S45" s="966" t="str">
        <f>IF('4c) Berechnungen_MFS'!S44=TRUE,IFERROR('4c) Berechnungen_MFS'!S$109,""),"")</f>
        <v/>
      </c>
      <c r="T45" s="967" t="str">
        <f>IF('4c) Berechnungen_MFS'!T44=TRUE,IFERROR('4c) Berechnungen_MFS'!T$109,""),"")</f>
        <v/>
      </c>
    </row>
    <row r="46" spans="2:20" ht="25.5" customHeight="1" x14ac:dyDescent="0.45">
      <c r="B46" s="63" t="s">
        <v>77</v>
      </c>
      <c r="C46" s="64" t="s">
        <v>78</v>
      </c>
      <c r="D46" s="64" t="str">
        <f t="shared" ref="D46" si="4">IF(SUM(E46:T46)=0,"",SUM(E46:T46))</f>
        <v/>
      </c>
      <c r="E46" s="65" t="str">
        <f>IF('4c) Berechnungen_MFS'!E44=TRUE,IFERROR('4d) Berechnungen_Auszahlung'!E501,""),"")</f>
        <v/>
      </c>
      <c r="F46" s="65" t="str">
        <f>IF('4c) Berechnungen_MFS'!F44=TRUE,IFERROR('4d) Berechnungen_Auszahlung'!F501,""),"")</f>
        <v/>
      </c>
      <c r="G46" s="65" t="str">
        <f>IF('4c) Berechnungen_MFS'!G44=TRUE,IFERROR('4d) Berechnungen_Auszahlung'!G501,""),"")</f>
        <v/>
      </c>
      <c r="H46" s="65" t="str">
        <f>IF('4c) Berechnungen_MFS'!H44=TRUE,IFERROR('4d) Berechnungen_Auszahlung'!H501,""),"")</f>
        <v/>
      </c>
      <c r="I46" s="65" t="str">
        <f>IF('4c) Berechnungen_MFS'!I44=TRUE,IFERROR('4d) Berechnungen_Auszahlung'!I501,""),"")</f>
        <v/>
      </c>
      <c r="J46" s="65" t="str">
        <f>IF('4c) Berechnungen_MFS'!J44=TRUE,IFERROR('4d) Berechnungen_Auszahlung'!J501,""),"")</f>
        <v/>
      </c>
      <c r="K46" s="65" t="str">
        <f>IF('4c) Berechnungen_MFS'!K44=TRUE,IFERROR('4d) Berechnungen_Auszahlung'!K501,""),"")</f>
        <v/>
      </c>
      <c r="L46" s="65" t="str">
        <f>IF('4c) Berechnungen_MFS'!L44=TRUE,IFERROR('4d) Berechnungen_Auszahlung'!L501,""),"")</f>
        <v/>
      </c>
      <c r="M46" s="65" t="str">
        <f>IF('4c) Berechnungen_MFS'!M44=TRUE,IFERROR('4d) Berechnungen_Auszahlung'!M501,""),"")</f>
        <v/>
      </c>
      <c r="N46" s="65" t="str">
        <f>IF('4c) Berechnungen_MFS'!N44=TRUE,IFERROR('4d) Berechnungen_Auszahlung'!N501,""),"")</f>
        <v/>
      </c>
      <c r="O46" s="65" t="str">
        <f>IF('4c) Berechnungen_MFS'!O44=TRUE,IFERROR('4d) Berechnungen_Auszahlung'!O501,""),"")</f>
        <v/>
      </c>
      <c r="P46" s="65" t="str">
        <f>IF('4c) Berechnungen_MFS'!P44=TRUE,IFERROR('4d) Berechnungen_Auszahlung'!P501,""),"")</f>
        <v/>
      </c>
      <c r="Q46" s="65" t="str">
        <f>IF('4c) Berechnungen_MFS'!Q44=TRUE,IFERROR('4d) Berechnungen_Auszahlung'!Q501,""),"")</f>
        <v/>
      </c>
      <c r="R46" s="65" t="str">
        <f>IF('4c) Berechnungen_MFS'!R44=TRUE,IFERROR('4d) Berechnungen_Auszahlung'!R501,""),"")</f>
        <v/>
      </c>
      <c r="S46" s="65" t="str">
        <f>IF('4c) Berechnungen_MFS'!S44=TRUE,IFERROR('4d) Berechnungen_Auszahlung'!S501,""),"")</f>
        <v/>
      </c>
      <c r="T46" s="66" t="str">
        <f>IF('4c) Berechnungen_MFS'!T44=TRUE,IFERROR('4d) Berechnungen_Auszahlung'!T501,""),"")</f>
        <v/>
      </c>
    </row>
    <row r="47" spans="2:20" ht="25.9" customHeight="1" x14ac:dyDescent="0.35">
      <c r="B47" s="67" t="s">
        <v>79</v>
      </c>
      <c r="C47" s="54" t="s">
        <v>51</v>
      </c>
      <c r="D47" s="968" t="str">
        <f>IF(AND(COUNTIF(E47:T47,"Nein")=0,COUNTIF(E47:T47,"Ja")=0),"",IF(COUNTIF(E47:T47,"Nein")&gt;0,"Nein","Ja"))</f>
        <v/>
      </c>
      <c r="E47" s="969" t="str">
        <f>IF('4d) Berechnungen_Auszahlung'!E7=TRUE,IFERROR('4d) Berechnungen_Auszahlung'!E507,""),"")</f>
        <v/>
      </c>
      <c r="F47" s="969" t="str">
        <f>IF('4d) Berechnungen_Auszahlung'!F7=TRUE,IFERROR('4d) Berechnungen_Auszahlung'!F507,""),"")</f>
        <v/>
      </c>
      <c r="G47" s="969" t="str">
        <f>IF('4d) Berechnungen_Auszahlung'!G7=TRUE,IFERROR('4d) Berechnungen_Auszahlung'!G507,""),"")</f>
        <v/>
      </c>
      <c r="H47" s="969" t="str">
        <f>IF('4d) Berechnungen_Auszahlung'!H7=TRUE,IFERROR('4d) Berechnungen_Auszahlung'!H507,""),"")</f>
        <v/>
      </c>
      <c r="I47" s="969" t="str">
        <f>IF('4d) Berechnungen_Auszahlung'!I7=TRUE,IFERROR('4d) Berechnungen_Auszahlung'!I507,""),"")</f>
        <v/>
      </c>
      <c r="J47" s="969" t="str">
        <f>IF('4d) Berechnungen_Auszahlung'!J7=TRUE,IFERROR('4d) Berechnungen_Auszahlung'!J507,""),"")</f>
        <v/>
      </c>
      <c r="K47" s="969" t="str">
        <f>IF('4d) Berechnungen_Auszahlung'!K7=TRUE,IFERROR('4d) Berechnungen_Auszahlung'!K507,""),"")</f>
        <v/>
      </c>
      <c r="L47" s="969" t="str">
        <f>IF('4d) Berechnungen_Auszahlung'!L7=TRUE,IFERROR('4d) Berechnungen_Auszahlung'!L507,""),"")</f>
        <v/>
      </c>
      <c r="M47" s="969" t="str">
        <f>IF('4d) Berechnungen_Auszahlung'!M7=TRUE,IFERROR('4d) Berechnungen_Auszahlung'!M507,""),"")</f>
        <v/>
      </c>
      <c r="N47" s="969" t="str">
        <f>IF('4d) Berechnungen_Auszahlung'!N7=TRUE,IFERROR('4d) Berechnungen_Auszahlung'!N507,""),"")</f>
        <v/>
      </c>
      <c r="O47" s="969" t="str">
        <f>IF('4d) Berechnungen_Auszahlung'!O7=TRUE,IFERROR('4d) Berechnungen_Auszahlung'!O507,""),"")</f>
        <v/>
      </c>
      <c r="P47" s="969" t="str">
        <f>IF('4d) Berechnungen_Auszahlung'!P7=TRUE,IFERROR('4d) Berechnungen_Auszahlung'!P507,""),"")</f>
        <v/>
      </c>
      <c r="Q47" s="969" t="str">
        <f>IF('4d) Berechnungen_Auszahlung'!Q7=TRUE,IFERROR('4d) Berechnungen_Auszahlung'!Q507,""),"")</f>
        <v/>
      </c>
      <c r="R47" s="969" t="str">
        <f>IF('4d) Berechnungen_Auszahlung'!R7=TRUE,IFERROR('4d) Berechnungen_Auszahlung'!R507,""),"")</f>
        <v/>
      </c>
      <c r="S47" s="970" t="str">
        <f>IF('4d) Berechnungen_Auszahlung'!S7=TRUE,IFERROR('4d) Berechnungen_Auszahlung'!S507,""),"")</f>
        <v/>
      </c>
      <c r="T47" s="971" t="str">
        <f>IF('4d) Berechnungen_Auszahlung'!T7=TRUE,IFERROR('4d) Berechnungen_Auszahlung'!T507,""),"")</f>
        <v/>
      </c>
    </row>
    <row r="48" spans="2:20" ht="25.9" customHeight="1" x14ac:dyDescent="0.35">
      <c r="B48" s="972" t="s">
        <v>606</v>
      </c>
      <c r="C48" s="973" t="s">
        <v>76</v>
      </c>
      <c r="D48" s="974" t="str">
        <f>IF(SUM(E48:T48)=0,"",SUM(E48:T48))</f>
        <v/>
      </c>
      <c r="E48" s="974" t="str">
        <f>IF('4d) Berechnungen_Auszahlung'!E7=TRUE,IFERROR('4d) Berechnungen_Auszahlung'!E508,""),"")</f>
        <v/>
      </c>
      <c r="F48" s="974" t="str">
        <f>IF('4d) Berechnungen_Auszahlung'!F7=TRUE,IFERROR('4d) Berechnungen_Auszahlung'!F508,""),"")</f>
        <v/>
      </c>
      <c r="G48" s="974" t="str">
        <f>IF('4d) Berechnungen_Auszahlung'!G7=TRUE,IFERROR('4d) Berechnungen_Auszahlung'!G508,""),"")</f>
        <v/>
      </c>
      <c r="H48" s="974" t="str">
        <f>IF('4d) Berechnungen_Auszahlung'!H7=TRUE,IFERROR('4d) Berechnungen_Auszahlung'!H508,""),"")</f>
        <v/>
      </c>
      <c r="I48" s="974" t="str">
        <f>IF('4d) Berechnungen_Auszahlung'!I7=TRUE,IFERROR('4d) Berechnungen_Auszahlung'!I508,""),"")</f>
        <v/>
      </c>
      <c r="J48" s="974" t="str">
        <f>IF('4d) Berechnungen_Auszahlung'!J7=TRUE,IFERROR('4d) Berechnungen_Auszahlung'!J508,""),"")</f>
        <v/>
      </c>
      <c r="K48" s="974" t="str">
        <f>IF('4d) Berechnungen_Auszahlung'!K7=TRUE,IFERROR('4d) Berechnungen_Auszahlung'!K508,""),"")</f>
        <v/>
      </c>
      <c r="L48" s="974" t="str">
        <f>IF('4d) Berechnungen_Auszahlung'!L7=TRUE,IFERROR('4d) Berechnungen_Auszahlung'!L508,""),"")</f>
        <v/>
      </c>
      <c r="M48" s="974" t="str">
        <f>IF('4d) Berechnungen_Auszahlung'!M7=TRUE,IFERROR('4d) Berechnungen_Auszahlung'!M508,""),"")</f>
        <v/>
      </c>
      <c r="N48" s="974" t="str">
        <f>IF('4d) Berechnungen_Auszahlung'!N7=TRUE,IFERROR('4d) Berechnungen_Auszahlung'!N508,""),"")</f>
        <v/>
      </c>
      <c r="O48" s="974" t="str">
        <f>IF('4d) Berechnungen_Auszahlung'!O7=TRUE,IFERROR('4d) Berechnungen_Auszahlung'!O508,""),"")</f>
        <v/>
      </c>
      <c r="P48" s="974" t="str">
        <f>IF('4d) Berechnungen_Auszahlung'!P7=TRUE,IFERROR('4d) Berechnungen_Auszahlung'!P508,""),"")</f>
        <v/>
      </c>
      <c r="Q48" s="974" t="str">
        <f>IF('4d) Berechnungen_Auszahlung'!Q7=TRUE,IFERROR('4d) Berechnungen_Auszahlung'!Q508,""),"")</f>
        <v/>
      </c>
      <c r="R48" s="974" t="str">
        <f>IF('4d) Berechnungen_Auszahlung'!R7=TRUE,IFERROR('4d) Berechnungen_Auszahlung'!R508,""),"")</f>
        <v/>
      </c>
      <c r="S48" s="974" t="str">
        <f>IF('4d) Berechnungen_Auszahlung'!S7=TRUE,IFERROR('4d) Berechnungen_Auszahlung'!S508,""),"")</f>
        <v/>
      </c>
      <c r="T48" s="975" t="str">
        <f>IF('4d) Berechnungen_Auszahlung'!T7=TRUE,IFERROR('4d) Berechnungen_Auszahlung'!T508,""),"")</f>
        <v/>
      </c>
    </row>
    <row r="49" spans="2:21" x14ac:dyDescent="0.35"/>
    <row r="50" spans="2:21" x14ac:dyDescent="0.35">
      <c r="E50" s="1051"/>
      <c r="F50" s="1051"/>
      <c r="G50" s="1051"/>
      <c r="H50" s="1051"/>
      <c r="I50" s="1051"/>
      <c r="J50" s="1051"/>
      <c r="K50" s="1051"/>
      <c r="L50" s="1051"/>
      <c r="M50" s="1051"/>
      <c r="N50" s="1051"/>
      <c r="O50" s="1051"/>
      <c r="P50" s="1051"/>
      <c r="Q50" s="1051"/>
      <c r="R50" s="1051"/>
      <c r="S50" s="1051"/>
    </row>
    <row r="51" spans="2:21" x14ac:dyDescent="0.35">
      <c r="B51" s="68"/>
      <c r="C51" s="68"/>
      <c r="D51" s="68"/>
      <c r="E51" s="68"/>
      <c r="F51" s="68"/>
      <c r="G51" s="68"/>
      <c r="H51" s="68"/>
      <c r="I51" s="68"/>
      <c r="J51" s="68"/>
      <c r="K51" s="68"/>
      <c r="L51" s="68"/>
      <c r="M51" s="68"/>
      <c r="N51" s="68"/>
      <c r="O51" s="68"/>
      <c r="P51" s="68"/>
      <c r="Q51" s="68"/>
      <c r="R51" s="68"/>
      <c r="S51" s="68"/>
      <c r="T51" s="68"/>
      <c r="U51" s="68"/>
    </row>
    <row r="52" spans="2:21" x14ac:dyDescent="0.35">
      <c r="B52" s="68"/>
      <c r="C52" s="68"/>
      <c r="D52" s="68"/>
      <c r="E52" s="68"/>
      <c r="F52" s="68"/>
      <c r="G52" s="68"/>
      <c r="H52" s="68"/>
      <c r="I52" s="68"/>
      <c r="J52" s="68"/>
      <c r="K52" s="68"/>
      <c r="L52" s="68"/>
      <c r="M52" s="68"/>
      <c r="N52" s="68"/>
      <c r="O52" s="68"/>
      <c r="P52" s="68"/>
      <c r="Q52" s="68"/>
      <c r="R52" s="68"/>
      <c r="S52" s="68"/>
      <c r="T52" s="68"/>
      <c r="U52" s="68"/>
    </row>
    <row r="53" spans="2:21" x14ac:dyDescent="0.35">
      <c r="B53" s="68"/>
      <c r="C53" s="68"/>
      <c r="D53" s="68"/>
      <c r="E53" s="68"/>
      <c r="F53" s="68"/>
      <c r="G53" s="68"/>
      <c r="H53" s="68"/>
      <c r="I53" s="68"/>
      <c r="J53" s="68"/>
      <c r="K53" s="68"/>
      <c r="L53" s="68"/>
      <c r="M53" s="68"/>
      <c r="N53" s="68"/>
      <c r="O53" s="68"/>
      <c r="P53" s="68"/>
      <c r="Q53" s="68"/>
      <c r="R53" s="68"/>
      <c r="S53" s="68"/>
      <c r="T53" s="68"/>
      <c r="U53" s="68"/>
    </row>
    <row r="54" spans="2:21" x14ac:dyDescent="0.35">
      <c r="B54" s="68"/>
      <c r="C54" s="68"/>
      <c r="D54" s="68"/>
      <c r="E54" s="68"/>
      <c r="F54" s="68"/>
      <c r="G54" s="68"/>
      <c r="H54" s="68"/>
      <c r="I54" s="68"/>
      <c r="J54" s="68"/>
      <c r="K54" s="68"/>
      <c r="L54" s="68"/>
      <c r="M54" s="68"/>
      <c r="N54" s="68"/>
      <c r="O54" s="68"/>
      <c r="P54" s="68"/>
      <c r="Q54" s="68"/>
      <c r="R54" s="68"/>
      <c r="S54" s="68"/>
      <c r="T54" s="68"/>
      <c r="U54" s="68"/>
    </row>
    <row r="55" spans="2:21" x14ac:dyDescent="0.35">
      <c r="B55" s="68"/>
      <c r="E55" s="68"/>
      <c r="F55" s="68"/>
      <c r="G55" s="68"/>
      <c r="H55" s="68"/>
      <c r="I55" s="68"/>
      <c r="J55" s="68"/>
      <c r="K55" s="68"/>
      <c r="L55" s="68"/>
      <c r="M55" s="68"/>
      <c r="N55" s="68"/>
      <c r="O55" s="68"/>
      <c r="P55" s="68"/>
      <c r="Q55" s="68"/>
      <c r="R55" s="68"/>
      <c r="S55" s="68"/>
      <c r="T55" s="68"/>
      <c r="U55" s="68"/>
    </row>
    <row r="56" spans="2:21" x14ac:dyDescent="0.35">
      <c r="B56" s="68"/>
      <c r="C56" s="68"/>
      <c r="D56" s="68"/>
      <c r="E56" s="1052"/>
      <c r="F56" s="1052"/>
      <c r="H56" s="1052"/>
      <c r="I56" s="1052"/>
      <c r="J56" s="1052"/>
      <c r="K56" s="1052"/>
      <c r="L56" s="1052"/>
      <c r="N56" s="1052"/>
      <c r="O56" s="1052"/>
      <c r="P56" s="1052"/>
      <c r="Q56" s="1052"/>
      <c r="R56" s="1052"/>
      <c r="S56" s="1052"/>
      <c r="T56" s="68"/>
      <c r="U56" s="68"/>
    </row>
    <row r="57" spans="2:21" x14ac:dyDescent="0.35">
      <c r="B57" s="68"/>
      <c r="C57" s="68"/>
      <c r="D57" s="68"/>
      <c r="E57" s="1052"/>
      <c r="F57" s="1052"/>
      <c r="G57" s="1052"/>
      <c r="H57" s="1052"/>
      <c r="I57" s="1052"/>
      <c r="J57" s="1052"/>
      <c r="K57" s="1052"/>
      <c r="L57" s="1052"/>
      <c r="M57" s="1052"/>
      <c r="N57" s="1052"/>
      <c r="O57" s="1052"/>
      <c r="P57" s="1052"/>
      <c r="Q57" s="1052"/>
      <c r="R57" s="1052"/>
      <c r="S57" s="1052"/>
      <c r="T57" s="68"/>
      <c r="U57" s="68"/>
    </row>
    <row r="58" spans="2:21" x14ac:dyDescent="0.35">
      <c r="B58" s="68"/>
      <c r="C58" s="68"/>
      <c r="D58" s="68"/>
      <c r="E58" s="1052"/>
      <c r="F58" s="1052"/>
      <c r="G58" s="1052"/>
      <c r="H58" s="1052"/>
      <c r="I58" s="1052"/>
      <c r="J58" s="1052"/>
      <c r="K58" s="1052"/>
      <c r="L58" s="1052"/>
      <c r="M58" s="1052"/>
      <c r="N58" s="1052"/>
      <c r="O58" s="1052"/>
      <c r="P58" s="1052"/>
      <c r="Q58" s="1052"/>
      <c r="R58" s="1052"/>
      <c r="S58" s="1052"/>
      <c r="T58" s="68"/>
      <c r="U58" s="68"/>
    </row>
    <row r="59" spans="2:21" x14ac:dyDescent="0.35">
      <c r="B59" s="68"/>
      <c r="C59" s="68"/>
      <c r="D59" s="68"/>
      <c r="E59" s="68"/>
      <c r="F59" s="68"/>
      <c r="G59" s="68"/>
      <c r="H59" s="68"/>
      <c r="I59" s="68"/>
      <c r="J59" s="68"/>
      <c r="K59" s="68"/>
      <c r="L59" s="68"/>
      <c r="M59" s="68"/>
      <c r="N59" s="68"/>
      <c r="O59" s="68"/>
      <c r="P59" s="68"/>
      <c r="Q59" s="68"/>
      <c r="R59" s="68"/>
      <c r="S59" s="68"/>
      <c r="T59" s="68"/>
      <c r="U59" s="68"/>
    </row>
    <row r="60" spans="2:21" x14ac:dyDescent="0.35">
      <c r="B60" s="68"/>
      <c r="C60" s="68"/>
      <c r="D60" s="68"/>
      <c r="E60" s="68"/>
      <c r="F60" s="68"/>
      <c r="G60" s="68"/>
      <c r="H60" s="68"/>
      <c r="I60" s="68"/>
      <c r="J60" s="68"/>
      <c r="K60" s="68"/>
      <c r="L60" s="68"/>
      <c r="M60" s="68"/>
      <c r="N60" s="68"/>
      <c r="O60" s="68"/>
      <c r="P60" s="68"/>
      <c r="Q60" s="68"/>
      <c r="R60" s="68"/>
      <c r="S60" s="68"/>
      <c r="T60" s="68"/>
      <c r="U60" s="68"/>
    </row>
    <row r="61" spans="2:21" x14ac:dyDescent="0.35">
      <c r="B61" s="68"/>
      <c r="C61" s="68"/>
      <c r="D61" s="68"/>
      <c r="E61" s="68"/>
      <c r="F61" s="68"/>
      <c r="G61" s="68"/>
      <c r="H61" s="68"/>
      <c r="I61" s="68"/>
      <c r="J61" s="68"/>
      <c r="K61" s="68"/>
      <c r="L61" s="68"/>
      <c r="M61" s="68"/>
      <c r="N61" s="68"/>
      <c r="O61" s="68"/>
      <c r="P61" s="68"/>
      <c r="Q61" s="68"/>
      <c r="R61" s="68"/>
      <c r="S61" s="68"/>
      <c r="T61" s="68"/>
      <c r="U61" s="68"/>
    </row>
    <row r="62" spans="2:21" x14ac:dyDescent="0.35">
      <c r="B62" s="68"/>
      <c r="C62" s="68"/>
      <c r="D62" s="68"/>
      <c r="E62" s="68"/>
      <c r="F62" s="68"/>
      <c r="G62" s="68"/>
      <c r="H62" s="68"/>
      <c r="I62" s="68"/>
      <c r="J62" s="68"/>
      <c r="K62" s="68"/>
      <c r="L62" s="68"/>
      <c r="M62" s="68"/>
      <c r="N62" s="68"/>
      <c r="O62" s="68"/>
      <c r="P62" s="68"/>
      <c r="Q62" s="68"/>
      <c r="R62" s="68"/>
      <c r="S62" s="68"/>
      <c r="T62" s="68"/>
      <c r="U62" s="68"/>
    </row>
    <row r="64" spans="2:21" hidden="1" x14ac:dyDescent="0.35">
      <c r="B64" s="69"/>
    </row>
    <row r="66" spans="1:20" s="11" customFormat="1" ht="28.5" hidden="1" x14ac:dyDescent="0.65">
      <c r="B66" s="37" t="s">
        <v>80</v>
      </c>
    </row>
    <row r="67" spans="1:20" s="11" customFormat="1" ht="28.5" hidden="1" x14ac:dyDescent="0.65">
      <c r="B67" s="37"/>
    </row>
    <row r="68" spans="1:20" s="1012" customFormat="1" hidden="1" x14ac:dyDescent="0.35">
      <c r="A68" s="11"/>
      <c r="B68" s="11" t="s">
        <v>37</v>
      </c>
      <c r="C68" s="11" t="s">
        <v>50</v>
      </c>
      <c r="D68" s="11"/>
    </row>
    <row r="69" spans="1:20" s="1012" customFormat="1" hidden="1" x14ac:dyDescent="0.35">
      <c r="A69" s="11"/>
      <c r="B69" s="11" t="s">
        <v>81</v>
      </c>
      <c r="C69" s="11"/>
      <c r="D69" s="11"/>
    </row>
    <row r="70" spans="1:20" s="1012" customFormat="1" hidden="1" x14ac:dyDescent="0.35">
      <c r="A70" s="11"/>
      <c r="B70" s="11" t="s">
        <v>82</v>
      </c>
      <c r="C70" s="11"/>
      <c r="D70" s="11"/>
      <c r="E70" s="1053">
        <f>YEAR('2b) Allg. Inputs'!C7)</f>
        <v>1900</v>
      </c>
      <c r="F70" s="1053">
        <f>E70+1</f>
        <v>1901</v>
      </c>
      <c r="G70" s="1053">
        <f t="shared" ref="G70:T70" si="5">F70+1</f>
        <v>1902</v>
      </c>
      <c r="H70" s="1053">
        <f t="shared" si="5"/>
        <v>1903</v>
      </c>
      <c r="I70" s="1053">
        <f t="shared" si="5"/>
        <v>1904</v>
      </c>
      <c r="J70" s="1053">
        <f t="shared" si="5"/>
        <v>1905</v>
      </c>
      <c r="K70" s="1053">
        <f t="shared" si="5"/>
        <v>1906</v>
      </c>
      <c r="L70" s="1053">
        <f t="shared" si="5"/>
        <v>1907</v>
      </c>
      <c r="M70" s="1053">
        <f t="shared" si="5"/>
        <v>1908</v>
      </c>
      <c r="N70" s="1053">
        <f t="shared" si="5"/>
        <v>1909</v>
      </c>
      <c r="O70" s="1053">
        <f t="shared" si="5"/>
        <v>1910</v>
      </c>
      <c r="P70" s="1053">
        <f t="shared" si="5"/>
        <v>1911</v>
      </c>
      <c r="Q70" s="1053">
        <f t="shared" si="5"/>
        <v>1912</v>
      </c>
      <c r="R70" s="1053">
        <f t="shared" si="5"/>
        <v>1913</v>
      </c>
      <c r="S70" s="1053">
        <f t="shared" si="5"/>
        <v>1914</v>
      </c>
      <c r="T70" s="1053">
        <f t="shared" si="5"/>
        <v>1915</v>
      </c>
    </row>
    <row r="71" spans="1:20" s="11" customFormat="1" hidden="1" x14ac:dyDescent="0.35">
      <c r="B71" s="11" t="s">
        <v>52</v>
      </c>
      <c r="C71" s="11" t="s">
        <v>76</v>
      </c>
      <c r="E71" s="70" t="str">
        <f t="shared" ref="E71:T71" si="6">$D$22</f>
        <v/>
      </c>
      <c r="F71" s="70" t="str">
        <f t="shared" si="6"/>
        <v/>
      </c>
      <c r="G71" s="70" t="str">
        <f t="shared" si="6"/>
        <v/>
      </c>
      <c r="H71" s="70" t="str">
        <f t="shared" si="6"/>
        <v/>
      </c>
      <c r="I71" s="70" t="str">
        <f t="shared" si="6"/>
        <v/>
      </c>
      <c r="J71" s="70" t="str">
        <f t="shared" si="6"/>
        <v/>
      </c>
      <c r="K71" s="70" t="str">
        <f t="shared" si="6"/>
        <v/>
      </c>
      <c r="L71" s="70" t="str">
        <f t="shared" si="6"/>
        <v/>
      </c>
      <c r="M71" s="70" t="str">
        <f t="shared" si="6"/>
        <v/>
      </c>
      <c r="N71" s="70" t="str">
        <f t="shared" si="6"/>
        <v/>
      </c>
      <c r="O71" s="70" t="str">
        <f t="shared" si="6"/>
        <v/>
      </c>
      <c r="P71" s="70" t="str">
        <f t="shared" si="6"/>
        <v/>
      </c>
      <c r="Q71" s="70" t="str">
        <f t="shared" si="6"/>
        <v/>
      </c>
      <c r="R71" s="70" t="str">
        <f t="shared" si="6"/>
        <v/>
      </c>
      <c r="S71" s="70" t="str">
        <f t="shared" si="6"/>
        <v/>
      </c>
      <c r="T71" s="70" t="str">
        <f t="shared" si="6"/>
        <v/>
      </c>
    </row>
    <row r="72" spans="1:20" s="11" customFormat="1" hidden="1" x14ac:dyDescent="0.35">
      <c r="B72" s="11" t="s">
        <v>83</v>
      </c>
      <c r="C72" s="11" t="s">
        <v>84</v>
      </c>
      <c r="E72" s="70" t="e">
        <f>'4d) Berechnungen_Auszahlung'!E502/'4d) Berechnungen_Auszahlung'!E501</f>
        <v>#DIV/0!</v>
      </c>
      <c r="F72" s="70" t="e">
        <f>'4d) Berechnungen_Auszahlung'!F502/'4d) Berechnungen_Auszahlung'!F501</f>
        <v>#DIV/0!</v>
      </c>
      <c r="G72" s="70" t="e">
        <f>'4d) Berechnungen_Auszahlung'!G502/'4d) Berechnungen_Auszahlung'!G501</f>
        <v>#DIV/0!</v>
      </c>
      <c r="H72" s="70" t="e">
        <f>'4d) Berechnungen_Auszahlung'!H502/'4d) Berechnungen_Auszahlung'!H501</f>
        <v>#DIV/0!</v>
      </c>
      <c r="I72" s="70" t="e">
        <f>'4d) Berechnungen_Auszahlung'!I502/'4d) Berechnungen_Auszahlung'!I501</f>
        <v>#DIV/0!</v>
      </c>
      <c r="J72" s="70" t="e">
        <f>'4d) Berechnungen_Auszahlung'!J502/'4d) Berechnungen_Auszahlung'!J501</f>
        <v>#DIV/0!</v>
      </c>
      <c r="K72" s="70" t="e">
        <f>'4d) Berechnungen_Auszahlung'!K502/'4d) Berechnungen_Auszahlung'!K501</f>
        <v>#DIV/0!</v>
      </c>
      <c r="L72" s="70" t="e">
        <f>'4d) Berechnungen_Auszahlung'!L502/'4d) Berechnungen_Auszahlung'!L501</f>
        <v>#DIV/0!</v>
      </c>
      <c r="M72" s="70" t="e">
        <f>'4d) Berechnungen_Auszahlung'!M502/'4d) Berechnungen_Auszahlung'!M501</f>
        <v>#DIV/0!</v>
      </c>
      <c r="N72" s="70" t="e">
        <f>'4d) Berechnungen_Auszahlung'!N502/'4d) Berechnungen_Auszahlung'!N501</f>
        <v>#DIV/0!</v>
      </c>
      <c r="O72" s="70" t="e">
        <f>'4d) Berechnungen_Auszahlung'!O502/'4d) Berechnungen_Auszahlung'!O501</f>
        <v>#DIV/0!</v>
      </c>
      <c r="P72" s="70" t="e">
        <f>'4d) Berechnungen_Auszahlung'!P502/'4d) Berechnungen_Auszahlung'!P501</f>
        <v>#DIV/0!</v>
      </c>
      <c r="Q72" s="70" t="e">
        <f>'4d) Berechnungen_Auszahlung'!Q502/'4d) Berechnungen_Auszahlung'!Q501</f>
        <v>#DIV/0!</v>
      </c>
      <c r="R72" s="70" t="e">
        <f>'4d) Berechnungen_Auszahlung'!R502/'4d) Berechnungen_Auszahlung'!R501</f>
        <v>#DIV/0!</v>
      </c>
      <c r="S72" s="70" t="e">
        <f>'4d) Berechnungen_Auszahlung'!S502/'4d) Berechnungen_Auszahlung'!S501</f>
        <v>#DIV/0!</v>
      </c>
      <c r="T72" s="70" t="e">
        <f>'4d) Berechnungen_Auszahlung'!T502/'4d) Berechnungen_Auszahlung'!T501</f>
        <v>#DIV/0!</v>
      </c>
    </row>
    <row r="73" spans="1:20" s="11" customFormat="1" hidden="1" x14ac:dyDescent="0.35">
      <c r="B73" s="11" t="s">
        <v>85</v>
      </c>
      <c r="C73" s="11" t="s">
        <v>84</v>
      </c>
      <c r="E73" s="70" t="e">
        <f>'4d) Berechnungen_Auszahlung'!E503/'4d) Berechnungen_Auszahlung'!E501</f>
        <v>#DIV/0!</v>
      </c>
      <c r="F73" s="70" t="e">
        <f>'4d) Berechnungen_Auszahlung'!F503/'4d) Berechnungen_Auszahlung'!F501</f>
        <v>#DIV/0!</v>
      </c>
      <c r="G73" s="70" t="e">
        <f>'4d) Berechnungen_Auszahlung'!G503/'4d) Berechnungen_Auszahlung'!G501</f>
        <v>#DIV/0!</v>
      </c>
      <c r="H73" s="70" t="e">
        <f>'4d) Berechnungen_Auszahlung'!H503/'4d) Berechnungen_Auszahlung'!H501</f>
        <v>#DIV/0!</v>
      </c>
      <c r="I73" s="70" t="e">
        <f>'4d) Berechnungen_Auszahlung'!I503/'4d) Berechnungen_Auszahlung'!I501</f>
        <v>#DIV/0!</v>
      </c>
      <c r="J73" s="70" t="e">
        <f>'4d) Berechnungen_Auszahlung'!J503/'4d) Berechnungen_Auszahlung'!J501</f>
        <v>#DIV/0!</v>
      </c>
      <c r="K73" s="70" t="e">
        <f>'4d) Berechnungen_Auszahlung'!K503/'4d) Berechnungen_Auszahlung'!K501</f>
        <v>#DIV/0!</v>
      </c>
      <c r="L73" s="70" t="e">
        <f>'4d) Berechnungen_Auszahlung'!L503/'4d) Berechnungen_Auszahlung'!L501</f>
        <v>#DIV/0!</v>
      </c>
      <c r="M73" s="70" t="e">
        <f>'4d) Berechnungen_Auszahlung'!M503/'4d) Berechnungen_Auszahlung'!M501</f>
        <v>#DIV/0!</v>
      </c>
      <c r="N73" s="70" t="e">
        <f>'4d) Berechnungen_Auszahlung'!N503/'4d) Berechnungen_Auszahlung'!N501</f>
        <v>#DIV/0!</v>
      </c>
      <c r="O73" s="70" t="e">
        <f>'4d) Berechnungen_Auszahlung'!O503/'4d) Berechnungen_Auszahlung'!O501</f>
        <v>#DIV/0!</v>
      </c>
      <c r="P73" s="70" t="e">
        <f>'4d) Berechnungen_Auszahlung'!P503/'4d) Berechnungen_Auszahlung'!P501</f>
        <v>#DIV/0!</v>
      </c>
      <c r="Q73" s="70" t="e">
        <f>'4d) Berechnungen_Auszahlung'!Q503/'4d) Berechnungen_Auszahlung'!Q501</f>
        <v>#DIV/0!</v>
      </c>
      <c r="R73" s="70" t="e">
        <f>'4d) Berechnungen_Auszahlung'!R503/'4d) Berechnungen_Auszahlung'!R501</f>
        <v>#DIV/0!</v>
      </c>
      <c r="S73" s="70" t="e">
        <f>'4d) Berechnungen_Auszahlung'!S503/'4d) Berechnungen_Auszahlung'!S501</f>
        <v>#DIV/0!</v>
      </c>
      <c r="T73" s="70" t="e">
        <f>'4d) Berechnungen_Auszahlung'!T503/'4d) Berechnungen_Auszahlung'!T501</f>
        <v>#DIV/0!</v>
      </c>
    </row>
    <row r="74" spans="1:20" s="11" customFormat="1" hidden="1" x14ac:dyDescent="0.35">
      <c r="B74" s="11" t="s">
        <v>86</v>
      </c>
      <c r="C74" s="11" t="s">
        <v>84</v>
      </c>
      <c r="E74" s="70" t="e">
        <f>E71+E72+E73</f>
        <v>#VALUE!</v>
      </c>
      <c r="F74" s="70" t="e">
        <f t="shared" ref="F74:T74" si="7">F71+F72+F73</f>
        <v>#VALUE!</v>
      </c>
      <c r="G74" s="70" t="e">
        <f t="shared" si="7"/>
        <v>#VALUE!</v>
      </c>
      <c r="H74" s="70" t="e">
        <f t="shared" si="7"/>
        <v>#VALUE!</v>
      </c>
      <c r="I74" s="70" t="e">
        <f t="shared" si="7"/>
        <v>#VALUE!</v>
      </c>
      <c r="J74" s="70" t="e">
        <f t="shared" si="7"/>
        <v>#VALUE!</v>
      </c>
      <c r="K74" s="70" t="e">
        <f t="shared" si="7"/>
        <v>#VALUE!</v>
      </c>
      <c r="L74" s="70" t="e">
        <f t="shared" si="7"/>
        <v>#VALUE!</v>
      </c>
      <c r="M74" s="70" t="e">
        <f t="shared" si="7"/>
        <v>#VALUE!</v>
      </c>
      <c r="N74" s="70" t="e">
        <f t="shared" si="7"/>
        <v>#VALUE!</v>
      </c>
      <c r="O74" s="70" t="e">
        <f t="shared" si="7"/>
        <v>#VALUE!</v>
      </c>
      <c r="P74" s="70" t="e">
        <f t="shared" si="7"/>
        <v>#VALUE!</v>
      </c>
      <c r="Q74" s="70" t="e">
        <f t="shared" si="7"/>
        <v>#VALUE!</v>
      </c>
      <c r="R74" s="70" t="e">
        <f t="shared" si="7"/>
        <v>#VALUE!</v>
      </c>
      <c r="S74" s="70" t="e">
        <f t="shared" si="7"/>
        <v>#VALUE!</v>
      </c>
      <c r="T74" s="70" t="e">
        <f t="shared" si="7"/>
        <v>#VALUE!</v>
      </c>
    </row>
    <row r="75" spans="1:20" s="11" customFormat="1" hidden="1" x14ac:dyDescent="0.35">
      <c r="B75" s="11" t="s">
        <v>87</v>
      </c>
      <c r="C75" s="11" t="s">
        <v>84</v>
      </c>
      <c r="E75" s="70" t="e">
        <f>E74-'4d) Berechnungen_Auszahlung'!E505/'4d) Berechnungen_Auszahlung'!E501</f>
        <v>#VALUE!</v>
      </c>
      <c r="F75" s="70" t="e">
        <f>F74-'4d) Berechnungen_Auszahlung'!F505/'4d) Berechnungen_Auszahlung'!F501</f>
        <v>#VALUE!</v>
      </c>
      <c r="G75" s="70" t="e">
        <f>G74-'4d) Berechnungen_Auszahlung'!G505/'4d) Berechnungen_Auszahlung'!G501</f>
        <v>#VALUE!</v>
      </c>
      <c r="H75" s="70" t="e">
        <f>H74-'4d) Berechnungen_Auszahlung'!H505/'4d) Berechnungen_Auszahlung'!H501</f>
        <v>#VALUE!</v>
      </c>
      <c r="I75" s="70" t="e">
        <f>I74-'4d) Berechnungen_Auszahlung'!I505/'4d) Berechnungen_Auszahlung'!I501</f>
        <v>#VALUE!</v>
      </c>
      <c r="J75" s="70" t="e">
        <f>J74-'4d) Berechnungen_Auszahlung'!J505/'4d) Berechnungen_Auszahlung'!J501</f>
        <v>#VALUE!</v>
      </c>
      <c r="K75" s="70" t="e">
        <f>K74-'4d) Berechnungen_Auszahlung'!K505/'4d) Berechnungen_Auszahlung'!K501</f>
        <v>#VALUE!</v>
      </c>
      <c r="L75" s="70" t="e">
        <f>L74-'4d) Berechnungen_Auszahlung'!L505/'4d) Berechnungen_Auszahlung'!L501</f>
        <v>#VALUE!</v>
      </c>
      <c r="M75" s="70" t="e">
        <f>M74-'4d) Berechnungen_Auszahlung'!M505/'4d) Berechnungen_Auszahlung'!M501</f>
        <v>#VALUE!</v>
      </c>
      <c r="N75" s="70" t="e">
        <f>N74-'4d) Berechnungen_Auszahlung'!N505/'4d) Berechnungen_Auszahlung'!N501</f>
        <v>#VALUE!</v>
      </c>
      <c r="O75" s="70" t="e">
        <f>O74-'4d) Berechnungen_Auszahlung'!O505/'4d) Berechnungen_Auszahlung'!O501</f>
        <v>#VALUE!</v>
      </c>
      <c r="P75" s="70" t="e">
        <f>P74-'4d) Berechnungen_Auszahlung'!P505/'4d) Berechnungen_Auszahlung'!P501</f>
        <v>#VALUE!</v>
      </c>
      <c r="Q75" s="70" t="e">
        <f>Q74-'4d) Berechnungen_Auszahlung'!Q505/'4d) Berechnungen_Auszahlung'!Q501</f>
        <v>#VALUE!</v>
      </c>
      <c r="R75" s="70" t="e">
        <f>R74-'4d) Berechnungen_Auszahlung'!R505/'4d) Berechnungen_Auszahlung'!R501</f>
        <v>#VALUE!</v>
      </c>
      <c r="S75" s="70" t="e">
        <f>S74-'4d) Berechnungen_Auszahlung'!S505/'4d) Berechnungen_Auszahlung'!S501</f>
        <v>#VALUE!</v>
      </c>
      <c r="T75" s="70" t="e">
        <f>T74-'4d) Berechnungen_Auszahlung'!T505/'4d) Berechnungen_Auszahlung'!T501</f>
        <v>#VALUE!</v>
      </c>
    </row>
    <row r="76" spans="1:20" s="11" customFormat="1" ht="16.5" hidden="1" x14ac:dyDescent="0.45">
      <c r="B76" s="1450" t="s">
        <v>88</v>
      </c>
      <c r="C76" s="11" t="s">
        <v>84</v>
      </c>
      <c r="E76" s="70">
        <f>'4d) Berechnungen_Auszahlung'!E504</f>
        <v>0</v>
      </c>
      <c r="F76" s="70">
        <f>'4d) Berechnungen_Auszahlung'!F504</f>
        <v>0</v>
      </c>
      <c r="G76" s="70">
        <f>'4d) Berechnungen_Auszahlung'!G504</f>
        <v>0</v>
      </c>
      <c r="H76" s="70">
        <f>'4d) Berechnungen_Auszahlung'!H504</f>
        <v>0</v>
      </c>
      <c r="I76" s="70">
        <f>'4d) Berechnungen_Auszahlung'!I504</f>
        <v>0</v>
      </c>
      <c r="J76" s="70">
        <f>'4d) Berechnungen_Auszahlung'!J504</f>
        <v>0</v>
      </c>
      <c r="K76" s="70">
        <f>'4d) Berechnungen_Auszahlung'!K504</f>
        <v>0</v>
      </c>
      <c r="L76" s="70">
        <f>'4d) Berechnungen_Auszahlung'!L504</f>
        <v>0</v>
      </c>
      <c r="M76" s="70">
        <f>'4d) Berechnungen_Auszahlung'!M504</f>
        <v>0</v>
      </c>
      <c r="N76" s="70">
        <f>'4d) Berechnungen_Auszahlung'!N504</f>
        <v>0</v>
      </c>
      <c r="O76" s="70">
        <f>'4d) Berechnungen_Auszahlung'!O504</f>
        <v>0</v>
      </c>
      <c r="P76" s="70">
        <f>'4d) Berechnungen_Auszahlung'!P504</f>
        <v>0</v>
      </c>
      <c r="Q76" s="70">
        <f>'4d) Berechnungen_Auszahlung'!Q504</f>
        <v>0</v>
      </c>
      <c r="R76" s="70">
        <f>'4d) Berechnungen_Auszahlung'!R504</f>
        <v>0</v>
      </c>
      <c r="S76" s="70">
        <f>'4d) Berechnungen_Auszahlung'!S504</f>
        <v>0</v>
      </c>
      <c r="T76" s="70">
        <f>'4d) Berechnungen_Auszahlung'!T504</f>
        <v>0</v>
      </c>
    </row>
    <row r="77" spans="1:20" s="11" customFormat="1" hidden="1" x14ac:dyDescent="0.35">
      <c r="B77" s="1054" t="s">
        <v>89</v>
      </c>
      <c r="C77" s="11" t="s">
        <v>84</v>
      </c>
      <c r="E77" s="70" t="e">
        <f>IF(OR(HLOOKUP(E70,'4d) Berechnungen_Auszahlung'!$E$95:$T$96,2)&lt;=0,HLOOKUP(E70,'4d) Berechnungen_Auszahlung'!$E$499:$T$501,3)&lt;=0),0,MAX(E76-E74,0))</f>
        <v>#DIV/0!</v>
      </c>
      <c r="F77" s="70" t="e">
        <f>IF(OR(HLOOKUP(F70,'4d) Berechnungen_Auszahlung'!$E$95:$T$96,2)&lt;=0,HLOOKUP(F70,'4d) Berechnungen_Auszahlung'!$E$499:$T$501,3)&lt;=0),0,MAX(F76-F74,0))</f>
        <v>#DIV/0!</v>
      </c>
      <c r="G77" s="70" t="e">
        <f>IF(OR(HLOOKUP(G70,'4d) Berechnungen_Auszahlung'!$E$95:$T$96,2)&lt;=0,HLOOKUP(G70,'4d) Berechnungen_Auszahlung'!$E$499:$T$501,3)&lt;=0),0,MAX(G76-G74,0))</f>
        <v>#DIV/0!</v>
      </c>
      <c r="H77" s="70" t="e">
        <f>IF(OR(HLOOKUP(H70,'4d) Berechnungen_Auszahlung'!$E$95:$T$96,2)&lt;=0,HLOOKUP(H70,'4d) Berechnungen_Auszahlung'!$E$499:$T$501,3)&lt;=0),0,MAX(H76-H74,0))</f>
        <v>#DIV/0!</v>
      </c>
      <c r="I77" s="70" t="e">
        <f>IF(OR(HLOOKUP(I70,'4d) Berechnungen_Auszahlung'!$E$95:$T$96,2)&lt;=0,HLOOKUP(I70,'4d) Berechnungen_Auszahlung'!$E$499:$T$501,3)&lt;=0),0,MAX(I76-I74,0))</f>
        <v>#DIV/0!</v>
      </c>
      <c r="J77" s="70" t="e">
        <f>IF(OR(HLOOKUP(J70,'4d) Berechnungen_Auszahlung'!$E$95:$T$96,2)&lt;=0,HLOOKUP(J70,'4d) Berechnungen_Auszahlung'!$E$499:$T$501,3)&lt;=0),0,MAX(J76-J74,0))</f>
        <v>#DIV/0!</v>
      </c>
      <c r="K77" s="70" t="e">
        <f>IF(OR(HLOOKUP(K70,'4d) Berechnungen_Auszahlung'!$E$95:$T$96,2)&lt;=0,HLOOKUP(K70,'4d) Berechnungen_Auszahlung'!$E$499:$T$501,3)&lt;=0),0,MAX(K76-K74,0))</f>
        <v>#DIV/0!</v>
      </c>
      <c r="L77" s="70" t="e">
        <f>IF(OR(HLOOKUP(L70,'4d) Berechnungen_Auszahlung'!$E$95:$T$96,2)&lt;=0,HLOOKUP(L70,'4d) Berechnungen_Auszahlung'!$E$499:$T$501,3)&lt;=0),0,MAX(L76-L74,0))</f>
        <v>#DIV/0!</v>
      </c>
      <c r="M77" s="70" t="e">
        <f>IF(OR(HLOOKUP(M70,'4d) Berechnungen_Auszahlung'!$E$95:$T$96,2)&lt;=0,HLOOKUP(M70,'4d) Berechnungen_Auszahlung'!$E$499:$T$501,3)&lt;=0),0,MAX(M76-M74,0))</f>
        <v>#DIV/0!</v>
      </c>
      <c r="N77" s="70" t="e">
        <f>IF(OR(HLOOKUP(N70,'4d) Berechnungen_Auszahlung'!$E$95:$T$96,2)&lt;=0,HLOOKUP(N70,'4d) Berechnungen_Auszahlung'!$E$499:$T$501,3)&lt;=0),0,MAX(N76-N74,0))</f>
        <v>#DIV/0!</v>
      </c>
      <c r="O77" s="70" t="e">
        <f>IF(OR(HLOOKUP(O70,'4d) Berechnungen_Auszahlung'!$E$95:$T$96,2)&lt;=0,HLOOKUP(O70,'4d) Berechnungen_Auszahlung'!$E$499:$T$501,3)&lt;=0),0,MAX(O76-O74,0))</f>
        <v>#DIV/0!</v>
      </c>
      <c r="P77" s="70" t="e">
        <f>IF(OR(HLOOKUP(P70,'4d) Berechnungen_Auszahlung'!$E$95:$T$96,2)&lt;=0,HLOOKUP(P70,'4d) Berechnungen_Auszahlung'!$E$499:$T$501,3)&lt;=0),0,MAX(P76-P74,0))</f>
        <v>#DIV/0!</v>
      </c>
      <c r="Q77" s="70" t="e">
        <f>IF(OR(HLOOKUP(Q70,'4d) Berechnungen_Auszahlung'!$E$95:$T$96,2)&lt;=0,HLOOKUP(Q70,'4d) Berechnungen_Auszahlung'!$E$499:$T$501,3)&lt;=0),0,MAX(Q76-Q74,0))</f>
        <v>#DIV/0!</v>
      </c>
      <c r="R77" s="70" t="e">
        <f>IF(OR(HLOOKUP(R70,'4d) Berechnungen_Auszahlung'!$E$95:$T$96,2)&lt;=0,HLOOKUP(R70,'4d) Berechnungen_Auszahlung'!$E$499:$T$501,3)&lt;=0),0,MAX(R76-R74,0))</f>
        <v>#DIV/0!</v>
      </c>
      <c r="S77" s="70" t="e">
        <f>IF(OR(HLOOKUP(S70,'4d) Berechnungen_Auszahlung'!$E$95:$T$96,2)&lt;=0,HLOOKUP(S70,'4d) Berechnungen_Auszahlung'!$E$499:$T$501,3)&lt;=0),0,MAX(S76-S74,0))</f>
        <v>#DIV/0!</v>
      </c>
      <c r="T77" s="70">
        <f>IF(OR(HLOOKUP(T70,'4d) Berechnungen_Auszahlung'!$E$95:$T$96,2)&lt;=0,HLOOKUP(T70,'4d) Berechnungen_Auszahlung'!$E$499:$T$501,3)&lt;=0),0,MAX(T76-T74,0))</f>
        <v>0</v>
      </c>
    </row>
    <row r="78" spans="1:20" s="11" customFormat="1" hidden="1" x14ac:dyDescent="0.35">
      <c r="B78" s="1054" t="s">
        <v>90</v>
      </c>
      <c r="C78" s="11" t="s">
        <v>84</v>
      </c>
      <c r="E78" s="70" t="e">
        <f>IF(OR(HLOOKUP(E70,'4d) Berechnungen_Auszahlung'!$E$95:$T$96,2)&lt;=0,HLOOKUP(E70,'4d) Berechnungen_Auszahlung'!$E$499:$T$501,3)&lt;=0),0,MAX(E74-E76,0))</f>
        <v>#DIV/0!</v>
      </c>
      <c r="F78" s="70" t="e">
        <f>IF(OR(HLOOKUP(F70,'4d) Berechnungen_Auszahlung'!$E$95:$T$96,2)&lt;=0,HLOOKUP(F70,'4d) Berechnungen_Auszahlung'!$E$499:$T$501,3)&lt;=0),0,MAX(F74-F76,0))</f>
        <v>#DIV/0!</v>
      </c>
      <c r="G78" s="70" t="e">
        <f>IF(OR(HLOOKUP(G70,'4d) Berechnungen_Auszahlung'!$E$95:$T$96,2)&lt;=0,HLOOKUP(G70,'4d) Berechnungen_Auszahlung'!$E$499:$T$501,3)&lt;=0),0,MAX(G74-G76,0))</f>
        <v>#DIV/0!</v>
      </c>
      <c r="H78" s="70" t="e">
        <f>IF(OR(HLOOKUP(H70,'4d) Berechnungen_Auszahlung'!$E$95:$T$96,2)&lt;=0,HLOOKUP(H70,'4d) Berechnungen_Auszahlung'!$E$499:$T$501,3)&lt;=0),0,MAX(H74-H76,0))</f>
        <v>#DIV/0!</v>
      </c>
      <c r="I78" s="70" t="e">
        <f>IF(OR(HLOOKUP(I70,'4d) Berechnungen_Auszahlung'!$E$95:$T$96,2)&lt;=0,HLOOKUP(I70,'4d) Berechnungen_Auszahlung'!$E$499:$T$501,3)&lt;=0),0,MAX(I74-I76,0))</f>
        <v>#DIV/0!</v>
      </c>
      <c r="J78" s="70" t="e">
        <f>IF(OR(HLOOKUP(J70,'4d) Berechnungen_Auszahlung'!$E$95:$T$96,2)&lt;=0,HLOOKUP(J70,'4d) Berechnungen_Auszahlung'!$E$499:$T$501,3)&lt;=0),0,MAX(J74-J76,0))</f>
        <v>#DIV/0!</v>
      </c>
      <c r="K78" s="70" t="e">
        <f>IF(OR(HLOOKUP(K70,'4d) Berechnungen_Auszahlung'!$E$95:$T$96,2)&lt;=0,HLOOKUP(K70,'4d) Berechnungen_Auszahlung'!$E$499:$T$501,3)&lt;=0),0,MAX(K74-K76,0))</f>
        <v>#DIV/0!</v>
      </c>
      <c r="L78" s="70" t="e">
        <f>IF(OR(HLOOKUP(L70,'4d) Berechnungen_Auszahlung'!$E$95:$T$96,2)&lt;=0,HLOOKUP(L70,'4d) Berechnungen_Auszahlung'!$E$499:$T$501,3)&lt;=0),0,MAX(L74-L76,0))</f>
        <v>#DIV/0!</v>
      </c>
      <c r="M78" s="70" t="e">
        <f>IF(OR(HLOOKUP(M70,'4d) Berechnungen_Auszahlung'!$E$95:$T$96,2)&lt;=0,HLOOKUP(M70,'4d) Berechnungen_Auszahlung'!$E$499:$T$501,3)&lt;=0),0,MAX(M74-M76,0))</f>
        <v>#DIV/0!</v>
      </c>
      <c r="N78" s="70" t="e">
        <f>IF(OR(HLOOKUP(N70,'4d) Berechnungen_Auszahlung'!$E$95:$T$96,2)&lt;=0,HLOOKUP(N70,'4d) Berechnungen_Auszahlung'!$E$499:$T$501,3)&lt;=0),0,MAX(N74-N76,0))</f>
        <v>#DIV/0!</v>
      </c>
      <c r="O78" s="70" t="e">
        <f>IF(OR(HLOOKUP(O70,'4d) Berechnungen_Auszahlung'!$E$95:$T$96,2)&lt;=0,HLOOKUP(O70,'4d) Berechnungen_Auszahlung'!$E$499:$T$501,3)&lt;=0),0,MAX(O74-O76,0))</f>
        <v>#DIV/0!</v>
      </c>
      <c r="P78" s="70" t="e">
        <f>IF(OR(HLOOKUP(P70,'4d) Berechnungen_Auszahlung'!$E$95:$T$96,2)&lt;=0,HLOOKUP(P70,'4d) Berechnungen_Auszahlung'!$E$499:$T$501,3)&lt;=0),0,MAX(P74-P76,0))</f>
        <v>#DIV/0!</v>
      </c>
      <c r="Q78" s="70" t="e">
        <f>IF(OR(HLOOKUP(Q70,'4d) Berechnungen_Auszahlung'!$E$95:$T$96,2)&lt;=0,HLOOKUP(Q70,'4d) Berechnungen_Auszahlung'!$E$499:$T$501,3)&lt;=0),0,MAX(Q74-Q76,0))</f>
        <v>#DIV/0!</v>
      </c>
      <c r="R78" s="70" t="e">
        <f>IF(OR(HLOOKUP(R70,'4d) Berechnungen_Auszahlung'!$E$95:$T$96,2)&lt;=0,HLOOKUP(R70,'4d) Berechnungen_Auszahlung'!$E$499:$T$501,3)&lt;=0),0,MAX(R74-R76,0))</f>
        <v>#DIV/0!</v>
      </c>
      <c r="S78" s="70" t="e">
        <f>IF(OR(HLOOKUP(S70,'4d) Berechnungen_Auszahlung'!$E$95:$T$96,2)&lt;=0,HLOOKUP(S70,'4d) Berechnungen_Auszahlung'!$E$499:$T$501,3)&lt;=0),0,MAX(S74-S76,0))</f>
        <v>#DIV/0!</v>
      </c>
      <c r="T78" s="70">
        <f>IF(OR(HLOOKUP(T70,'4d) Berechnungen_Auszahlung'!$E$95:$T$96,2)&lt;=0,HLOOKUP(T70,'4d) Berechnungen_Auszahlung'!$E$499:$T$501,3)&lt;=0),0,MAX(T74-T76,0))</f>
        <v>0</v>
      </c>
    </row>
    <row r="79" spans="1:20" s="11" customFormat="1" hidden="1" x14ac:dyDescent="0.35">
      <c r="B79" s="1450" t="s">
        <v>75</v>
      </c>
      <c r="C79" s="11" t="s">
        <v>84</v>
      </c>
      <c r="E79" s="70" t="e">
        <f>'4c) Berechnungen_MFS'!E109/'4d) Berechnungen_Auszahlung'!E501</f>
        <v>#N/A</v>
      </c>
      <c r="F79" s="70" t="e">
        <f>'4c) Berechnungen_MFS'!F109/'4d) Berechnungen_Auszahlung'!F501</f>
        <v>#N/A</v>
      </c>
      <c r="G79" s="70" t="e">
        <f>'4c) Berechnungen_MFS'!G109/'4d) Berechnungen_Auszahlung'!G501</f>
        <v>#N/A</v>
      </c>
      <c r="H79" s="70" t="e">
        <f>'4c) Berechnungen_MFS'!H109/'4d) Berechnungen_Auszahlung'!H501</f>
        <v>#N/A</v>
      </c>
      <c r="I79" s="70" t="e">
        <f>'4c) Berechnungen_MFS'!I109/'4d) Berechnungen_Auszahlung'!I501</f>
        <v>#N/A</v>
      </c>
      <c r="J79" s="70" t="e">
        <f>'4c) Berechnungen_MFS'!J109/'4d) Berechnungen_Auszahlung'!J501</f>
        <v>#N/A</v>
      </c>
      <c r="K79" s="70" t="e">
        <f>'4c) Berechnungen_MFS'!K109/'4d) Berechnungen_Auszahlung'!K501</f>
        <v>#N/A</v>
      </c>
      <c r="L79" s="70" t="e">
        <f>'4c) Berechnungen_MFS'!L109/'4d) Berechnungen_Auszahlung'!L501</f>
        <v>#N/A</v>
      </c>
      <c r="M79" s="70" t="e">
        <f>'4c) Berechnungen_MFS'!M109/'4d) Berechnungen_Auszahlung'!M501</f>
        <v>#N/A</v>
      </c>
      <c r="N79" s="70" t="e">
        <f>'4c) Berechnungen_MFS'!N109/'4d) Berechnungen_Auszahlung'!N501</f>
        <v>#N/A</v>
      </c>
      <c r="O79" s="70" t="e">
        <f>'4c) Berechnungen_MFS'!O109/'4d) Berechnungen_Auszahlung'!O501</f>
        <v>#N/A</v>
      </c>
      <c r="P79" s="70" t="e">
        <f>'4c) Berechnungen_MFS'!P109/'4d) Berechnungen_Auszahlung'!P501</f>
        <v>#N/A</v>
      </c>
      <c r="Q79" s="70" t="e">
        <f>'4c) Berechnungen_MFS'!Q109/'4d) Berechnungen_Auszahlung'!Q501</f>
        <v>#N/A</v>
      </c>
      <c r="R79" s="70" t="e">
        <f>'4c) Berechnungen_MFS'!R109/'4d) Berechnungen_Auszahlung'!R501</f>
        <v>#N/A</v>
      </c>
      <c r="S79" s="70" t="e">
        <f>('4c) Berechnungen_MFS'!S109+'4c) Berechnungen_MFS'!T109)/'4d) Berechnungen_Auszahlung'!S501</f>
        <v>#N/A</v>
      </c>
      <c r="T79" s="70" t="e">
        <f>('4c) Berechnungen_MFS'!T109+'4c) Berechnungen_MFS'!U109)/'4d) Berechnungen_Auszahlung'!T501</f>
        <v>#DIV/0!</v>
      </c>
    </row>
    <row r="80" spans="1:20" s="11" customFormat="1" hidden="1" x14ac:dyDescent="0.35">
      <c r="E80" s="70"/>
      <c r="F80" s="70"/>
      <c r="G80" s="70"/>
      <c r="H80" s="70"/>
      <c r="I80" s="70"/>
      <c r="J80" s="70"/>
      <c r="K80" s="70"/>
      <c r="L80" s="70"/>
      <c r="M80" s="70"/>
      <c r="N80" s="70"/>
      <c r="O80" s="70"/>
      <c r="P80" s="70"/>
      <c r="Q80" s="70"/>
      <c r="R80" s="70"/>
      <c r="S80" s="70"/>
      <c r="T80" s="70"/>
    </row>
    <row r="81" spans="1:20" s="11" customFormat="1" hidden="1" x14ac:dyDescent="0.35"/>
    <row r="82" spans="1:20" s="11" customFormat="1" hidden="1" x14ac:dyDescent="0.35"/>
    <row r="83" spans="1:20" s="11" customFormat="1" hidden="1" x14ac:dyDescent="0.35">
      <c r="E83" s="11" t="b">
        <f>_xlfn.IFNA(HLOOKUP('1) Gesamtübersicht'!E85,'4c) Berechnungen_MFS'!$E$43:$T$44,2,FALSE),FALSE)</f>
        <v>1</v>
      </c>
      <c r="F83" s="11" t="b">
        <f>_xlfn.IFNA(HLOOKUP('1) Gesamtübersicht'!F85,'4c) Berechnungen_MFS'!$E$43:$T$44,2,FALSE),FALSE)</f>
        <v>1</v>
      </c>
      <c r="G83" s="11" t="b">
        <f>_xlfn.IFNA(HLOOKUP('1) Gesamtübersicht'!G85,'4c) Berechnungen_MFS'!$E$43:$T$44,2,FALSE),FALSE)</f>
        <v>1</v>
      </c>
      <c r="H83" s="11" t="b">
        <f>_xlfn.IFNA(HLOOKUP('1) Gesamtübersicht'!H85,'4c) Berechnungen_MFS'!$E$43:$T$44,2,FALSE),FALSE)</f>
        <v>1</v>
      </c>
      <c r="I83" s="11" t="b">
        <f>_xlfn.IFNA(HLOOKUP('1) Gesamtübersicht'!I85,'4c) Berechnungen_MFS'!$E$43:$T$44,2,FALSE),FALSE)</f>
        <v>1</v>
      </c>
      <c r="J83" s="11" t="b">
        <f>_xlfn.IFNA(HLOOKUP('1) Gesamtübersicht'!J85,'4c) Berechnungen_MFS'!$E$43:$T$44,2,FALSE),FALSE)</f>
        <v>1</v>
      </c>
      <c r="K83" s="11" t="b">
        <f>_xlfn.IFNA(HLOOKUP('1) Gesamtübersicht'!K85,'4c) Berechnungen_MFS'!$E$43:$T$44,2,FALSE),FALSE)</f>
        <v>1</v>
      </c>
      <c r="L83" s="11" t="b">
        <f>_xlfn.IFNA(HLOOKUP('1) Gesamtübersicht'!L85,'4c) Berechnungen_MFS'!$E$43:$T$44,2,FALSE),FALSE)</f>
        <v>1</v>
      </c>
      <c r="M83" s="11" t="b">
        <f>_xlfn.IFNA(HLOOKUP('1) Gesamtübersicht'!M85,'4c) Berechnungen_MFS'!$E$43:$T$44,2,FALSE),FALSE)</f>
        <v>1</v>
      </c>
      <c r="N83" s="11" t="b">
        <f>_xlfn.IFNA(HLOOKUP('1) Gesamtübersicht'!N85,'4c) Berechnungen_MFS'!$E$43:$T$44,2,FALSE),FALSE)</f>
        <v>1</v>
      </c>
      <c r="O83" s="11" t="b">
        <f>_xlfn.IFNA(HLOOKUP('1) Gesamtübersicht'!O85,'4c) Berechnungen_MFS'!$E$43:$T$44,2,FALSE),FALSE)</f>
        <v>1</v>
      </c>
      <c r="P83" s="11" t="b">
        <f>_xlfn.IFNA(HLOOKUP('1) Gesamtübersicht'!P85,'4c) Berechnungen_MFS'!$E$43:$T$44,2,FALSE),FALSE)</f>
        <v>1</v>
      </c>
      <c r="Q83" s="11" t="b">
        <f>_xlfn.IFNA(HLOOKUP('1) Gesamtübersicht'!Q85,'4c) Berechnungen_MFS'!$E$43:$T$44,2,FALSE),FALSE)</f>
        <v>1</v>
      </c>
      <c r="R83" s="11" t="b">
        <f>_xlfn.IFNA(HLOOKUP('1) Gesamtübersicht'!R85,'4c) Berechnungen_MFS'!$E$43:$T$44,2,FALSE),FALSE)</f>
        <v>1</v>
      </c>
      <c r="S83" s="11" t="b">
        <f>_xlfn.IFNA(HLOOKUP('1) Gesamtübersicht'!S85,'4c) Berechnungen_MFS'!$E$43:$T$44,2,FALSE),FALSE)</f>
        <v>1</v>
      </c>
      <c r="T83" s="11" t="b">
        <f>_xlfn.IFNA(HLOOKUP('1) Gesamtübersicht'!T85,'4c) Berechnungen_MFS'!$E$43:$T$44,2,FALSE),FALSE)</f>
        <v>0</v>
      </c>
    </row>
    <row r="84" spans="1:20" s="11" customFormat="1" hidden="1" x14ac:dyDescent="0.35">
      <c r="E84" s="11" t="b">
        <f>IF(OR('2b) Allg. Inputs'!$C$7="",'2d) Planwerte (Anlage)'!$E$17="",'2d) Planwerte (Anlage)'!$E$119="",'2d) Planwerte (Anlage)'!$C$11="- nicht ausgewählt -",AND('2e) Realisierte Werte (Anlage)'!$C$6="Ja",'2e) Realisierte Werte (Anlage)'!$E$17="")),TRUE,IFERROR(IF(OR(HLOOKUP(E70,'4d) Berechnungen_Auszahlung'!$E$95:$T$96,2)&lt;=0,HLOOKUP(E70,'4d) Berechnungen_Auszahlung'!$E$499:$T$501,3)&lt;=0),FALSE,TRUE),FALSE))</f>
        <v>1</v>
      </c>
      <c r="F84" s="11" t="b">
        <f>IF(OR('2b) Allg. Inputs'!$C$7="",'2d) Planwerte (Anlage)'!$E$17="",'2d) Planwerte (Anlage)'!$E$119="",'2d) Planwerte (Anlage)'!$C$11="- nicht ausgewählt -"),TRUE,IFERROR(IF(OR(HLOOKUP(F70,'4d) Berechnungen_Auszahlung'!$E$95:$T$96,2)&lt;=0,HLOOKUP(F70,'4d) Berechnungen_Auszahlung'!$E$499:$T$501,3)&lt;=0),FALSE,TRUE),FALSE))</f>
        <v>1</v>
      </c>
      <c r="G84" s="11" t="b">
        <f>IF(OR('2b) Allg. Inputs'!$C$7="",'2d) Planwerte (Anlage)'!$E$17="",'2d) Planwerte (Anlage)'!$E$119="",'2d) Planwerte (Anlage)'!$C$11="- nicht ausgewählt -"),TRUE,IFERROR(IF(OR(HLOOKUP(G70,'4d) Berechnungen_Auszahlung'!$E$95:$T$96,2)&lt;=0,HLOOKUP(G70,'4d) Berechnungen_Auszahlung'!$E$499:$T$501,3)&lt;=0),FALSE,TRUE),FALSE))</f>
        <v>1</v>
      </c>
      <c r="H84" s="11" t="b">
        <f>IF(OR('2b) Allg. Inputs'!$C$7="",'2d) Planwerte (Anlage)'!$E$17="",'2d) Planwerte (Anlage)'!$E$119="",'2d) Planwerte (Anlage)'!$C$11="- nicht ausgewählt -"),TRUE,IFERROR(IF(OR(HLOOKUP(H70,'4d) Berechnungen_Auszahlung'!$E$95:$T$96,2)&lt;=0,HLOOKUP(H70,'4d) Berechnungen_Auszahlung'!$E$499:$T$501,3)&lt;=0),FALSE,TRUE),FALSE))</f>
        <v>1</v>
      </c>
      <c r="I84" s="11" t="b">
        <f>IF(OR('2b) Allg. Inputs'!$C$7="",'2d) Planwerte (Anlage)'!$E$17="",'2d) Planwerte (Anlage)'!$E$119="",'2d) Planwerte (Anlage)'!$C$11="- nicht ausgewählt -"),TRUE,IFERROR(IF(OR(HLOOKUP(I70,'4d) Berechnungen_Auszahlung'!$E$95:$T$96,2)&lt;=0,HLOOKUP(I70,'4d) Berechnungen_Auszahlung'!$E$499:$T$501,3)&lt;=0),FALSE,TRUE),FALSE))</f>
        <v>1</v>
      </c>
      <c r="J84" s="11" t="b">
        <f>IF(OR('2b) Allg. Inputs'!$C$7="",'2d) Planwerte (Anlage)'!$E$17="",'2d) Planwerte (Anlage)'!$E$119="",'2d) Planwerte (Anlage)'!$C$11="- nicht ausgewählt -"),TRUE,IFERROR(IF(OR(HLOOKUP(J70,'4d) Berechnungen_Auszahlung'!$E$95:$T$96,2)&lt;=0,HLOOKUP(J70,'4d) Berechnungen_Auszahlung'!$E$499:$T$501,3)&lt;=0),FALSE,TRUE),FALSE))</f>
        <v>1</v>
      </c>
      <c r="K84" s="11" t="b">
        <f>IF(OR('2b) Allg. Inputs'!$C$7="",'2d) Planwerte (Anlage)'!$E$17="",'2d) Planwerte (Anlage)'!$E$119="",'2d) Planwerte (Anlage)'!$C$11="- nicht ausgewählt -"),TRUE,IFERROR(IF(OR(HLOOKUP(K70,'4d) Berechnungen_Auszahlung'!$E$95:$T$96,2)&lt;=0,HLOOKUP(K70,'4d) Berechnungen_Auszahlung'!$E$499:$T$501,3)&lt;=0),FALSE,TRUE),FALSE))</f>
        <v>1</v>
      </c>
      <c r="L84" s="11" t="b">
        <f>IF(OR('2b) Allg. Inputs'!$C$7="",'2d) Planwerte (Anlage)'!$E$17="",'2d) Planwerte (Anlage)'!$E$119="",'2d) Planwerte (Anlage)'!$C$11="- nicht ausgewählt -"),TRUE,IFERROR(IF(OR(HLOOKUP(L70,'4d) Berechnungen_Auszahlung'!$E$95:$T$96,2)&lt;=0,HLOOKUP(L70,'4d) Berechnungen_Auszahlung'!$E$499:$T$501,3)&lt;=0),FALSE,TRUE),FALSE))</f>
        <v>1</v>
      </c>
      <c r="M84" s="11" t="b">
        <f>IF(OR('2b) Allg. Inputs'!$C$7="",'2d) Planwerte (Anlage)'!$E$17="",'2d) Planwerte (Anlage)'!$E$119="",'2d) Planwerte (Anlage)'!$C$11="- nicht ausgewählt -"),TRUE,IFERROR(IF(OR(HLOOKUP(M70,'4d) Berechnungen_Auszahlung'!$E$95:$T$96,2)&lt;=0,HLOOKUP(M70,'4d) Berechnungen_Auszahlung'!$E$499:$T$501,3)&lt;=0),FALSE,TRUE),FALSE))</f>
        <v>1</v>
      </c>
      <c r="N84" s="11" t="b">
        <f>IF(OR('2b) Allg. Inputs'!$C$7="",'2d) Planwerte (Anlage)'!$E$17="",'2d) Planwerte (Anlage)'!$E$119="",'2d) Planwerte (Anlage)'!$C$11="- nicht ausgewählt -"),TRUE,IFERROR(IF(OR(HLOOKUP(N70,'4d) Berechnungen_Auszahlung'!$E$95:$T$96,2)&lt;=0,HLOOKUP(N70,'4d) Berechnungen_Auszahlung'!$E$499:$T$501,3)&lt;=0),FALSE,TRUE),FALSE))</f>
        <v>1</v>
      </c>
      <c r="O84" s="11" t="b">
        <f>IF(OR('2b) Allg. Inputs'!$C$7="",'2d) Planwerte (Anlage)'!$E$17="",'2d) Planwerte (Anlage)'!$E$119="",'2d) Planwerte (Anlage)'!$C$11="- nicht ausgewählt -"),TRUE,IFERROR(IF(OR(HLOOKUP(O70,'4d) Berechnungen_Auszahlung'!$E$95:$T$96,2)&lt;=0,HLOOKUP(O70,'4d) Berechnungen_Auszahlung'!$E$499:$T$501,3)&lt;=0),FALSE,TRUE),FALSE))</f>
        <v>1</v>
      </c>
      <c r="P84" s="11" t="b">
        <f>IF(OR('2b) Allg. Inputs'!$C$7="",'2d) Planwerte (Anlage)'!$E$17="",'2d) Planwerte (Anlage)'!$E$119="",'2d) Planwerte (Anlage)'!$C$11="- nicht ausgewählt -"),TRUE,IFERROR(IF(OR(HLOOKUP(P70,'4d) Berechnungen_Auszahlung'!$E$95:$T$96,2)&lt;=0,HLOOKUP(P70,'4d) Berechnungen_Auszahlung'!$E$499:$T$501,3)&lt;=0),FALSE,TRUE),FALSE))</f>
        <v>1</v>
      </c>
      <c r="Q84" s="11" t="b">
        <f>IF(OR('2b) Allg. Inputs'!$C$7="",'2d) Planwerte (Anlage)'!$E$17="",'2d) Planwerte (Anlage)'!$E$119="",'2d) Planwerte (Anlage)'!$C$11="- nicht ausgewählt -"),TRUE,IFERROR(IF(OR(HLOOKUP(Q70,'4d) Berechnungen_Auszahlung'!$E$95:$T$96,2)&lt;=0,HLOOKUP(Q70,'4d) Berechnungen_Auszahlung'!$E$499:$T$501,3)&lt;=0),FALSE,TRUE),FALSE))</f>
        <v>1</v>
      </c>
      <c r="R84" s="11" t="b">
        <f>IF(OR('2b) Allg. Inputs'!$C$7="",'2d) Planwerte (Anlage)'!$E$17="",'2d) Planwerte (Anlage)'!$E$119="",'2d) Planwerte (Anlage)'!$C$11="- nicht ausgewählt -"),TRUE,IFERROR(IF(OR(HLOOKUP(R70,'4d) Berechnungen_Auszahlung'!$E$95:$T$96,2)&lt;=0,HLOOKUP(R70,'4d) Berechnungen_Auszahlung'!$E$499:$T$501,3)&lt;=0),FALSE,TRUE),FALSE))</f>
        <v>1</v>
      </c>
      <c r="S84" s="11" t="b">
        <f>IF(OR('2b) Allg. Inputs'!$C$7="",'2d) Planwerte (Anlage)'!$E$17="",'2d) Planwerte (Anlage)'!$E$119="",'2d) Planwerte (Anlage)'!$C$11="- nicht ausgewählt -"),TRUE,IFERROR(IF(OR(HLOOKUP(S70,'4d) Berechnungen_Auszahlung'!$E$95:$T$96,2)&lt;=0,HLOOKUP(S70,'4d) Berechnungen_Auszahlung'!$E$499:$T$501,3)&lt;=0),FALSE,TRUE),FALSE))</f>
        <v>1</v>
      </c>
      <c r="T84" s="11" t="b">
        <f>IF(OR('2b) Allg. Inputs'!$C$7="",'2d) Planwerte (Anlage)'!$E$17="",'2d) Planwerte (Anlage)'!$E$119="",'2d) Planwerte (Anlage)'!$C$11="- nicht ausgewählt -"),TRUE,IFERROR(IF(OR(HLOOKUP(T70,'4d) Berechnungen_Auszahlung'!$E$95:$T$96,2)&lt;=0,HLOOKUP(T70,'4d) Berechnungen_Auszahlung'!$E$499:$T$501,3)&lt;=0),FALSE,TRUE),FALSE))</f>
        <v>1</v>
      </c>
    </row>
    <row r="85" spans="1:20" s="11" customFormat="1" hidden="1" x14ac:dyDescent="0.35">
      <c r="E85" s="1053">
        <f>E70</f>
        <v>1900</v>
      </c>
      <c r="F85" s="1053">
        <f t="shared" ref="F85:T85" si="8">F70</f>
        <v>1901</v>
      </c>
      <c r="G85" s="1053">
        <f t="shared" si="8"/>
        <v>1902</v>
      </c>
      <c r="H85" s="1053">
        <f t="shared" si="8"/>
        <v>1903</v>
      </c>
      <c r="I85" s="1053">
        <f t="shared" si="8"/>
        <v>1904</v>
      </c>
      <c r="J85" s="1053">
        <f t="shared" si="8"/>
        <v>1905</v>
      </c>
      <c r="K85" s="1053">
        <f t="shared" si="8"/>
        <v>1906</v>
      </c>
      <c r="L85" s="1053">
        <f t="shared" si="8"/>
        <v>1907</v>
      </c>
      <c r="M85" s="1053">
        <f t="shared" si="8"/>
        <v>1908</v>
      </c>
      <c r="N85" s="1053">
        <f t="shared" si="8"/>
        <v>1909</v>
      </c>
      <c r="O85" s="1053">
        <f t="shared" si="8"/>
        <v>1910</v>
      </c>
      <c r="P85" s="1053">
        <f t="shared" si="8"/>
        <v>1911</v>
      </c>
      <c r="Q85" s="1053">
        <f t="shared" si="8"/>
        <v>1912</v>
      </c>
      <c r="R85" s="1053">
        <f t="shared" si="8"/>
        <v>1913</v>
      </c>
      <c r="S85" s="1053">
        <f t="shared" si="8"/>
        <v>1914</v>
      </c>
      <c r="T85" s="1053">
        <f t="shared" si="8"/>
        <v>1915</v>
      </c>
    </row>
    <row r="86" spans="1:20" s="11" customFormat="1" hidden="1" x14ac:dyDescent="0.35">
      <c r="B86" s="11" t="s">
        <v>91</v>
      </c>
      <c r="E86" s="70" t="e">
        <f>MIN(E90,E91)</f>
        <v>#VALUE!</v>
      </c>
      <c r="F86" s="70" t="e">
        <f t="shared" ref="F86:T86" si="9">MIN(F90,F91)</f>
        <v>#VALUE!</v>
      </c>
      <c r="G86" s="70" t="e">
        <f t="shared" si="9"/>
        <v>#VALUE!</v>
      </c>
      <c r="H86" s="70" t="e">
        <f t="shared" si="9"/>
        <v>#VALUE!</v>
      </c>
      <c r="I86" s="70" t="e">
        <f t="shared" si="9"/>
        <v>#VALUE!</v>
      </c>
      <c r="J86" s="70" t="e">
        <f t="shared" si="9"/>
        <v>#VALUE!</v>
      </c>
      <c r="K86" s="70" t="e">
        <f t="shared" si="9"/>
        <v>#VALUE!</v>
      </c>
      <c r="L86" s="70" t="e">
        <f t="shared" si="9"/>
        <v>#VALUE!</v>
      </c>
      <c r="M86" s="70" t="e">
        <f t="shared" si="9"/>
        <v>#VALUE!</v>
      </c>
      <c r="N86" s="70" t="e">
        <f t="shared" si="9"/>
        <v>#VALUE!</v>
      </c>
      <c r="O86" s="70" t="e">
        <f t="shared" si="9"/>
        <v>#VALUE!</v>
      </c>
      <c r="P86" s="70" t="e">
        <f t="shared" si="9"/>
        <v>#VALUE!</v>
      </c>
      <c r="Q86" s="70" t="e">
        <f t="shared" si="9"/>
        <v>#VALUE!</v>
      </c>
      <c r="R86" s="70" t="e">
        <f t="shared" si="9"/>
        <v>#VALUE!</v>
      </c>
      <c r="S86" s="70" t="e">
        <f t="shared" si="9"/>
        <v>#VALUE!</v>
      </c>
      <c r="T86" s="70" t="e">
        <f t="shared" si="9"/>
        <v>#VALUE!</v>
      </c>
    </row>
    <row r="87" spans="1:20" s="11" customFormat="1" hidden="1" x14ac:dyDescent="0.35">
      <c r="B87" s="1055" t="s">
        <v>90</v>
      </c>
      <c r="E87" s="70" t="e">
        <f t="shared" ref="E87:E92" si="10">INDEX($E$71:$T$78,MATCH($B87,$B$71:$B$78,0),MATCH(E$85,$E$70:$T$70,0))</f>
        <v>#DIV/0!</v>
      </c>
      <c r="F87" s="70" t="e">
        <f t="shared" ref="F87:T92" si="11">INDEX($E$71:$T$78,MATCH($B87,$B$71:$B$78,0),MATCH(F$85,$E$70:$T$70,0))</f>
        <v>#DIV/0!</v>
      </c>
      <c r="G87" s="70" t="e">
        <f t="shared" si="11"/>
        <v>#DIV/0!</v>
      </c>
      <c r="H87" s="70" t="e">
        <f t="shared" si="11"/>
        <v>#DIV/0!</v>
      </c>
      <c r="I87" s="70" t="e">
        <f t="shared" si="11"/>
        <v>#DIV/0!</v>
      </c>
      <c r="J87" s="70" t="e">
        <f t="shared" si="11"/>
        <v>#DIV/0!</v>
      </c>
      <c r="K87" s="70" t="e">
        <f t="shared" si="11"/>
        <v>#DIV/0!</v>
      </c>
      <c r="L87" s="70" t="e">
        <f t="shared" si="11"/>
        <v>#DIV/0!</v>
      </c>
      <c r="M87" s="70" t="e">
        <f t="shared" si="11"/>
        <v>#DIV/0!</v>
      </c>
      <c r="N87" s="70" t="e">
        <f t="shared" si="11"/>
        <v>#DIV/0!</v>
      </c>
      <c r="O87" s="70" t="e">
        <f t="shared" si="11"/>
        <v>#DIV/0!</v>
      </c>
      <c r="P87" s="70" t="e">
        <f t="shared" si="11"/>
        <v>#DIV/0!</v>
      </c>
      <c r="Q87" s="70" t="e">
        <f t="shared" si="11"/>
        <v>#DIV/0!</v>
      </c>
      <c r="R87" s="70" t="e">
        <f t="shared" si="11"/>
        <v>#DIV/0!</v>
      </c>
      <c r="S87" s="70" t="e">
        <f t="shared" si="11"/>
        <v>#DIV/0!</v>
      </c>
      <c r="T87" s="70">
        <f t="shared" si="11"/>
        <v>0</v>
      </c>
    </row>
    <row r="88" spans="1:20" s="11" customFormat="1" hidden="1" x14ac:dyDescent="0.35">
      <c r="B88" s="1055" t="s">
        <v>89</v>
      </c>
      <c r="E88" s="70" t="e">
        <f>INDEX($E$71:$T$78,MATCH($B88,$B$71:$B$78,0),MATCH(E$85,$E$70:$T$70,0))</f>
        <v>#DIV/0!</v>
      </c>
      <c r="F88" s="70" t="e">
        <f t="shared" si="11"/>
        <v>#DIV/0!</v>
      </c>
      <c r="G88" s="70" t="e">
        <f t="shared" si="11"/>
        <v>#DIV/0!</v>
      </c>
      <c r="H88" s="70" t="e">
        <f t="shared" si="11"/>
        <v>#DIV/0!</v>
      </c>
      <c r="I88" s="70" t="e">
        <f t="shared" si="11"/>
        <v>#DIV/0!</v>
      </c>
      <c r="J88" s="70" t="e">
        <f t="shared" si="11"/>
        <v>#DIV/0!</v>
      </c>
      <c r="K88" s="70" t="e">
        <f t="shared" si="11"/>
        <v>#DIV/0!</v>
      </c>
      <c r="L88" s="70" t="e">
        <f t="shared" si="11"/>
        <v>#DIV/0!</v>
      </c>
      <c r="M88" s="70" t="e">
        <f t="shared" si="11"/>
        <v>#DIV/0!</v>
      </c>
      <c r="N88" s="70" t="e">
        <f t="shared" si="11"/>
        <v>#DIV/0!</v>
      </c>
      <c r="O88" s="70" t="e">
        <f t="shared" si="11"/>
        <v>#DIV/0!</v>
      </c>
      <c r="P88" s="70" t="e">
        <f t="shared" si="11"/>
        <v>#DIV/0!</v>
      </c>
      <c r="Q88" s="70" t="e">
        <f t="shared" si="11"/>
        <v>#DIV/0!</v>
      </c>
      <c r="R88" s="70" t="e">
        <f t="shared" si="11"/>
        <v>#DIV/0!</v>
      </c>
      <c r="S88" s="70" t="e">
        <f t="shared" si="11"/>
        <v>#DIV/0!</v>
      </c>
      <c r="T88" s="70">
        <f t="shared" si="11"/>
        <v>0</v>
      </c>
    </row>
    <row r="89" spans="1:20" s="70" customFormat="1" hidden="1" x14ac:dyDescent="0.35">
      <c r="A89" s="11"/>
      <c r="B89" s="11" t="s">
        <v>52</v>
      </c>
      <c r="C89" s="11"/>
      <c r="D89" s="11"/>
      <c r="E89" s="70" t="str">
        <f t="shared" si="10"/>
        <v/>
      </c>
      <c r="F89" s="70" t="str">
        <f t="shared" si="11"/>
        <v/>
      </c>
      <c r="G89" s="70" t="str">
        <f t="shared" si="11"/>
        <v/>
      </c>
      <c r="H89" s="70" t="str">
        <f t="shared" si="11"/>
        <v/>
      </c>
      <c r="I89" s="70" t="str">
        <f t="shared" si="11"/>
        <v/>
      </c>
      <c r="J89" s="70" t="str">
        <f t="shared" si="11"/>
        <v/>
      </c>
      <c r="K89" s="70" t="str">
        <f t="shared" si="11"/>
        <v/>
      </c>
      <c r="L89" s="70" t="str">
        <f t="shared" si="11"/>
        <v/>
      </c>
      <c r="M89" s="70" t="str">
        <f t="shared" si="11"/>
        <v/>
      </c>
      <c r="N89" s="70" t="str">
        <f t="shared" si="11"/>
        <v/>
      </c>
      <c r="O89" s="70" t="str">
        <f t="shared" si="11"/>
        <v/>
      </c>
      <c r="P89" s="70" t="str">
        <f t="shared" si="11"/>
        <v/>
      </c>
      <c r="Q89" s="70" t="str">
        <f t="shared" si="11"/>
        <v/>
      </c>
      <c r="R89" s="70" t="str">
        <f t="shared" si="11"/>
        <v/>
      </c>
      <c r="S89" s="70" t="str">
        <f t="shared" si="11"/>
        <v/>
      </c>
      <c r="T89" s="70" t="str">
        <f t="shared" si="11"/>
        <v/>
      </c>
    </row>
    <row r="90" spans="1:20" s="11" customFormat="1" hidden="1" x14ac:dyDescent="0.35">
      <c r="B90" s="11" t="s">
        <v>86</v>
      </c>
      <c r="E90" s="70" t="e">
        <f t="shared" si="10"/>
        <v>#VALUE!</v>
      </c>
      <c r="F90" s="70" t="e">
        <f t="shared" si="11"/>
        <v>#VALUE!</v>
      </c>
      <c r="G90" s="70" t="e">
        <f t="shared" si="11"/>
        <v>#VALUE!</v>
      </c>
      <c r="H90" s="70" t="e">
        <f t="shared" si="11"/>
        <v>#VALUE!</v>
      </c>
      <c r="I90" s="70" t="e">
        <f t="shared" si="11"/>
        <v>#VALUE!</v>
      </c>
      <c r="J90" s="70" t="e">
        <f t="shared" si="11"/>
        <v>#VALUE!</v>
      </c>
      <c r="K90" s="70" t="e">
        <f t="shared" si="11"/>
        <v>#VALUE!</v>
      </c>
      <c r="L90" s="70" t="e">
        <f t="shared" si="11"/>
        <v>#VALUE!</v>
      </c>
      <c r="M90" s="70" t="e">
        <f t="shared" si="11"/>
        <v>#VALUE!</v>
      </c>
      <c r="N90" s="70" t="e">
        <f t="shared" si="11"/>
        <v>#VALUE!</v>
      </c>
      <c r="O90" s="70" t="e">
        <f t="shared" si="11"/>
        <v>#VALUE!</v>
      </c>
      <c r="P90" s="70" t="e">
        <f t="shared" si="11"/>
        <v>#VALUE!</v>
      </c>
      <c r="Q90" s="70" t="e">
        <f t="shared" si="11"/>
        <v>#VALUE!</v>
      </c>
      <c r="R90" s="70" t="e">
        <f t="shared" si="11"/>
        <v>#VALUE!</v>
      </c>
      <c r="S90" s="70" t="e">
        <f t="shared" si="11"/>
        <v>#VALUE!</v>
      </c>
      <c r="T90" s="70" t="e">
        <f t="shared" si="11"/>
        <v>#VALUE!</v>
      </c>
    </row>
    <row r="91" spans="1:20" s="70" customFormat="1" ht="16.5" hidden="1" x14ac:dyDescent="0.45">
      <c r="A91" s="11"/>
      <c r="B91" s="11" t="s">
        <v>88</v>
      </c>
      <c r="C91" s="11"/>
      <c r="D91" s="11"/>
      <c r="E91" s="70">
        <f t="shared" si="10"/>
        <v>0</v>
      </c>
      <c r="F91" s="70">
        <f t="shared" si="11"/>
        <v>0</v>
      </c>
      <c r="G91" s="70">
        <f t="shared" si="11"/>
        <v>0</v>
      </c>
      <c r="H91" s="70">
        <f t="shared" si="11"/>
        <v>0</v>
      </c>
      <c r="I91" s="70">
        <f t="shared" si="11"/>
        <v>0</v>
      </c>
      <c r="J91" s="70">
        <f t="shared" si="11"/>
        <v>0</v>
      </c>
      <c r="K91" s="70">
        <f t="shared" si="11"/>
        <v>0</v>
      </c>
      <c r="L91" s="70">
        <f t="shared" si="11"/>
        <v>0</v>
      </c>
      <c r="M91" s="70">
        <f t="shared" si="11"/>
        <v>0</v>
      </c>
      <c r="N91" s="70">
        <f t="shared" si="11"/>
        <v>0</v>
      </c>
      <c r="O91" s="70">
        <f t="shared" si="11"/>
        <v>0</v>
      </c>
      <c r="P91" s="70">
        <f t="shared" si="11"/>
        <v>0</v>
      </c>
      <c r="Q91" s="70">
        <f t="shared" si="11"/>
        <v>0</v>
      </c>
      <c r="R91" s="70">
        <f t="shared" si="11"/>
        <v>0</v>
      </c>
      <c r="S91" s="70">
        <f t="shared" si="11"/>
        <v>0</v>
      </c>
      <c r="T91" s="70">
        <f t="shared" si="11"/>
        <v>0</v>
      </c>
    </row>
    <row r="92" spans="1:20" s="11" customFormat="1" hidden="1" x14ac:dyDescent="0.35">
      <c r="B92" s="11" t="s">
        <v>87</v>
      </c>
      <c r="E92" s="70" t="e">
        <f t="shared" si="10"/>
        <v>#VALUE!</v>
      </c>
      <c r="F92" s="70" t="e">
        <f t="shared" si="11"/>
        <v>#VALUE!</v>
      </c>
      <c r="G92" s="70" t="e">
        <f t="shared" si="11"/>
        <v>#VALUE!</v>
      </c>
      <c r="H92" s="70" t="e">
        <f t="shared" si="11"/>
        <v>#VALUE!</v>
      </c>
      <c r="I92" s="70" t="e">
        <f t="shared" si="11"/>
        <v>#VALUE!</v>
      </c>
      <c r="J92" s="70" t="e">
        <f t="shared" si="11"/>
        <v>#VALUE!</v>
      </c>
      <c r="K92" s="70" t="e">
        <f t="shared" si="11"/>
        <v>#VALUE!</v>
      </c>
      <c r="L92" s="70" t="e">
        <f t="shared" si="11"/>
        <v>#VALUE!</v>
      </c>
      <c r="M92" s="70" t="e">
        <f t="shared" si="11"/>
        <v>#VALUE!</v>
      </c>
      <c r="N92" s="70" t="e">
        <f t="shared" si="11"/>
        <v>#VALUE!</v>
      </c>
      <c r="O92" s="70" t="e">
        <f t="shared" si="11"/>
        <v>#VALUE!</v>
      </c>
      <c r="P92" s="70" t="e">
        <f t="shared" si="11"/>
        <v>#VALUE!</v>
      </c>
      <c r="Q92" s="70" t="e">
        <f t="shared" si="11"/>
        <v>#VALUE!</v>
      </c>
      <c r="R92" s="70" t="e">
        <f t="shared" si="11"/>
        <v>#VALUE!</v>
      </c>
      <c r="S92" s="70" t="e">
        <f t="shared" si="11"/>
        <v>#VALUE!</v>
      </c>
      <c r="T92" s="70" t="e">
        <f t="shared" si="11"/>
        <v>#VALUE!</v>
      </c>
    </row>
    <row r="93" spans="1:20" s="11" customFormat="1" hidden="1" x14ac:dyDescent="0.35">
      <c r="B93" s="11" t="s">
        <v>75</v>
      </c>
      <c r="E93" s="70" t="e">
        <f>INDEX($E$71:$T$79,MATCH($B93,$B$71:$B$79,0),MATCH(E$85,$E$70:$T$70,0))</f>
        <v>#N/A</v>
      </c>
      <c r="F93" s="70" t="e">
        <f t="shared" ref="F93:T93" si="12">INDEX($E$71:$T$79,MATCH($B93,$B$71:$B$79,0),MATCH(F$85,$E$70:$T$70,0))</f>
        <v>#N/A</v>
      </c>
      <c r="G93" s="70" t="e">
        <f t="shared" si="12"/>
        <v>#N/A</v>
      </c>
      <c r="H93" s="70" t="e">
        <f t="shared" si="12"/>
        <v>#N/A</v>
      </c>
      <c r="I93" s="70" t="e">
        <f t="shared" si="12"/>
        <v>#N/A</v>
      </c>
      <c r="J93" s="70" t="e">
        <f t="shared" si="12"/>
        <v>#N/A</v>
      </c>
      <c r="K93" s="70" t="e">
        <f t="shared" si="12"/>
        <v>#N/A</v>
      </c>
      <c r="L93" s="70" t="e">
        <f t="shared" si="12"/>
        <v>#N/A</v>
      </c>
      <c r="M93" s="70" t="e">
        <f t="shared" si="12"/>
        <v>#N/A</v>
      </c>
      <c r="N93" s="70" t="e">
        <f t="shared" si="12"/>
        <v>#N/A</v>
      </c>
      <c r="O93" s="70" t="e">
        <f t="shared" si="12"/>
        <v>#N/A</v>
      </c>
      <c r="P93" s="70" t="e">
        <f t="shared" si="12"/>
        <v>#N/A</v>
      </c>
      <c r="Q93" s="70" t="e">
        <f t="shared" si="12"/>
        <v>#N/A</v>
      </c>
      <c r="R93" s="70" t="e">
        <f t="shared" si="12"/>
        <v>#N/A</v>
      </c>
      <c r="S93" s="70" t="e">
        <f t="shared" si="12"/>
        <v>#N/A</v>
      </c>
      <c r="T93" s="70" t="e">
        <f t="shared" si="12"/>
        <v>#DIV/0!</v>
      </c>
    </row>
    <row r="94" spans="1:20" s="11" customFormat="1" hidden="1" x14ac:dyDescent="0.35"/>
    <row r="95" spans="1:20" s="11" customFormat="1" hidden="1" x14ac:dyDescent="0.35"/>
    <row r="96" spans="1:20" s="11" customFormat="1" hidden="1" x14ac:dyDescent="0.35"/>
    <row r="97" spans="4:9" s="11" customFormat="1" hidden="1" x14ac:dyDescent="0.35">
      <c r="D97" s="805"/>
      <c r="E97" s="805"/>
      <c r="F97" s="805"/>
      <c r="G97" s="805"/>
      <c r="H97" s="805"/>
      <c r="I97" s="805"/>
    </row>
    <row r="98" spans="4:9" s="11" customFormat="1" ht="51.65" hidden="1" customHeight="1" x14ac:dyDescent="0.35">
      <c r="D98" s="805"/>
      <c r="E98" s="1056" t="s">
        <v>92</v>
      </c>
      <c r="F98" s="1056" t="s">
        <v>93</v>
      </c>
      <c r="G98" s="1057"/>
      <c r="H98" s="805"/>
      <c r="I98" s="805"/>
    </row>
    <row r="99" spans="4:9" hidden="1" x14ac:dyDescent="0.35">
      <c r="D99" s="805"/>
      <c r="E99" s="805" t="str">
        <f>_xlfn.IFNA(
"'" &amp; "1) Gesamtübersicht'!" &amp; ADDRESS(90, MATCH(TRUE, '1) Gesamtübersicht'!E84:S84, 0)+4, 4),
"'1) Gesamtübersicht'!E90"
)</f>
        <v>'1) Gesamtübersicht'!E90</v>
      </c>
      <c r="F99" s="805">
        <f>IF('1) Gesamtübersicht'!$T$83,IF('1) Gesamtübersicht'!$E$84,16,IF('1) Gesamtübersicht'!$F$84,15,IF('1) Gesamtübersicht'!$G$84,14,IF('1) Gesamtübersicht'!$H$84,13,IF('1) Gesamtübersicht'!$I$84,12,IF('1) Gesamtübersicht'!$J$84,11,IF('1) Gesamtübersicht'!$K$84,10,IF('1) Gesamtübersicht'!$L$84,9,IF('1) Gesamtübersicht'!$M$84,8,IF('1) Gesamtübersicht'!$N$84,7,IF('1) Gesamtübersicht'!$O$84,6,IF('1) Gesamtübersicht'!$P$84,5,IF('1) Gesamtübersicht'!$Q$84,4,IF('1) Gesamtübersicht'!$R$84,3,IF('1) Gesamtübersicht'!$S$84,2,1))))))))))))))),IF('1) Gesamtübersicht'!$E$84,15,IF('1) Gesamtübersicht'!$F$84,14,IF('1) Gesamtübersicht'!$G$84,13,IF('1) Gesamtübersicht'!$H$84,12,IF('1) Gesamtübersicht'!$I$84,11,IF('1) Gesamtübersicht'!$J$84,10,IF('1) Gesamtübersicht'!$K$84,9,IF('1) Gesamtübersicht'!$L$84,8,IF('1) Gesamtübersicht'!$M$84,7,IF('1) Gesamtübersicht'!$N$84,6,IF('1) Gesamtübersicht'!$O$84,5,IF('1) Gesamtübersicht'!$P$84,4,IF('1) Gesamtübersicht'!$Q$84,3,IF('1) Gesamtübersicht'!$R$84,2,IF('1) Gesamtübersicht'!$S$84,1,15))))))))))))))))</f>
        <v>15</v>
      </c>
      <c r="G99" s="805"/>
      <c r="H99" s="805"/>
      <c r="I99" s="805"/>
    </row>
    <row r="100" spans="4:9" hidden="1" x14ac:dyDescent="0.35">
      <c r="D100" s="805"/>
      <c r="E100" s="805"/>
      <c r="F100" s="805"/>
      <c r="G100" s="805"/>
      <c r="H100" s="805"/>
      <c r="I100" s="805"/>
    </row>
    <row r="101" spans="4:9" hidden="1" x14ac:dyDescent="0.35">
      <c r="D101" s="805"/>
      <c r="E101" s="1056" t="s">
        <v>94</v>
      </c>
      <c r="F101" s="805"/>
      <c r="G101" s="805"/>
      <c r="H101" s="805"/>
      <c r="I101" s="805"/>
    </row>
    <row r="102" spans="4:9" hidden="1" x14ac:dyDescent="0.35">
      <c r="D102" s="805"/>
      <c r="E102" s="805" t="str">
        <f>_xlfn.IFNA(
"'" &amp; "1) Gesamtübersicht'!" &amp; ADDRESS(85, MATCH(TRUE, '1) Gesamtübersicht'!E84:S84, 0)+4, 4),
"'1) Gesamtübersicht'!E90"
)</f>
        <v>'1) Gesamtübersicht'!E85</v>
      </c>
      <c r="F102" s="805"/>
      <c r="G102" s="805"/>
      <c r="H102" s="805"/>
      <c r="I102" s="805"/>
    </row>
    <row r="103" spans="4:9" hidden="1" x14ac:dyDescent="0.35">
      <c r="D103" s="805"/>
      <c r="E103" s="805"/>
      <c r="F103" s="805"/>
      <c r="G103" s="805"/>
      <c r="H103" s="805"/>
      <c r="I103" s="805"/>
    </row>
    <row r="104" spans="4:9" ht="29" hidden="1" x14ac:dyDescent="0.35">
      <c r="D104" s="805"/>
      <c r="E104" s="1056" t="s">
        <v>95</v>
      </c>
      <c r="F104" s="805"/>
      <c r="G104" s="805"/>
      <c r="H104" s="805"/>
      <c r="I104" s="805"/>
    </row>
    <row r="105" spans="4:9" hidden="1" x14ac:dyDescent="0.35">
      <c r="D105" s="805"/>
      <c r="E105" s="805" t="str">
        <f>_xlfn.IFNA(
"'" &amp; "1) Gesamtübersicht'!" &amp; ADDRESS(87, MATCH(TRUE, '1) Gesamtübersicht'!E84:S84, 0)+4, 4),
"'1) Gesamtübersicht'!E90"
)</f>
        <v>'1) Gesamtübersicht'!E87</v>
      </c>
      <c r="F105" s="805"/>
      <c r="G105" s="805"/>
      <c r="H105" s="805"/>
      <c r="I105" s="805"/>
    </row>
    <row r="106" spans="4:9" hidden="1" x14ac:dyDescent="0.35">
      <c r="D106" s="805"/>
      <c r="E106" s="805"/>
      <c r="F106" s="805"/>
      <c r="G106" s="805"/>
      <c r="H106" s="805"/>
      <c r="I106" s="805"/>
    </row>
    <row r="107" spans="4:9" ht="29" hidden="1" x14ac:dyDescent="0.35">
      <c r="D107" s="805"/>
      <c r="E107" s="1056" t="s">
        <v>96</v>
      </c>
      <c r="F107" s="805"/>
      <c r="G107" s="805"/>
      <c r="H107" s="805"/>
      <c r="I107" s="805"/>
    </row>
    <row r="108" spans="4:9" hidden="1" x14ac:dyDescent="0.35">
      <c r="D108" s="805"/>
      <c r="E108" s="805" t="str">
        <f>_xlfn.IFNA(
"'" &amp; "1) Gesamtübersicht'!" &amp; ADDRESS(88, MATCH(TRUE, '1) Gesamtübersicht'!E84:S84, 0)+4, 4),
"'1) Gesamtübersicht'!E90"
)</f>
        <v>'1) Gesamtübersicht'!E88</v>
      </c>
      <c r="F108" s="805"/>
      <c r="G108" s="805"/>
      <c r="H108" s="805"/>
      <c r="I108" s="805"/>
    </row>
    <row r="109" spans="4:9" hidden="1" x14ac:dyDescent="0.35">
      <c r="D109" s="805"/>
      <c r="E109" s="805"/>
      <c r="F109" s="805"/>
      <c r="G109" s="805"/>
      <c r="H109" s="805"/>
      <c r="I109" s="805"/>
    </row>
    <row r="110" spans="4:9" hidden="1" x14ac:dyDescent="0.35">
      <c r="D110" s="805"/>
      <c r="E110" s="1056" t="s">
        <v>97</v>
      </c>
      <c r="F110" s="805"/>
      <c r="G110" s="805"/>
      <c r="H110" s="805"/>
      <c r="I110" s="805"/>
    </row>
    <row r="111" spans="4:9" hidden="1" x14ac:dyDescent="0.35">
      <c r="D111" s="805"/>
      <c r="E111" s="1451" t="str">
        <f>_xlfn.IFNA(
"'" &amp; "1) Gesamtübersicht'!" &amp; ADDRESS(89, MATCH(TRUE, '1) Gesamtübersicht'!E84:S84, 0)+4, 4),
"'1) Gesamtübersicht'!E90"
)</f>
        <v>'1) Gesamtübersicht'!E89</v>
      </c>
      <c r="F111" s="805"/>
      <c r="G111" s="805"/>
      <c r="H111" s="805"/>
      <c r="I111" s="805"/>
    </row>
    <row r="112" spans="4:9" hidden="1" x14ac:dyDescent="0.35">
      <c r="D112" s="805"/>
      <c r="E112" s="805"/>
      <c r="F112" s="805"/>
      <c r="G112" s="805"/>
      <c r="H112" s="805"/>
      <c r="I112" s="805"/>
    </row>
    <row r="113" spans="4:9" ht="29" hidden="1" x14ac:dyDescent="0.35">
      <c r="D113" s="805"/>
      <c r="E113" s="1056" t="s">
        <v>98</v>
      </c>
      <c r="F113" s="805"/>
      <c r="G113" s="805"/>
      <c r="H113" s="805"/>
      <c r="I113" s="805"/>
    </row>
    <row r="114" spans="4:9" hidden="1" x14ac:dyDescent="0.35">
      <c r="D114" s="805"/>
      <c r="E114" s="805" t="str">
        <f>_xlfn.IFNA(
"'" &amp; "1) Gesamtübersicht'!" &amp; ADDRESS(91, MATCH(TRUE, '1) Gesamtübersicht'!E84:S84, 0)+4, 4),
"'1) Gesamtübersicht'!E90"
)</f>
        <v>'1) Gesamtübersicht'!E91</v>
      </c>
      <c r="F114" s="805"/>
      <c r="G114" s="805"/>
      <c r="H114" s="805"/>
      <c r="I114" s="805"/>
    </row>
    <row r="115" spans="4:9" hidden="1" x14ac:dyDescent="0.35">
      <c r="D115" s="805"/>
      <c r="E115" s="805"/>
      <c r="F115" s="805"/>
      <c r="G115" s="805"/>
      <c r="H115" s="805"/>
      <c r="I115" s="805"/>
    </row>
    <row r="116" spans="4:9" hidden="1" x14ac:dyDescent="0.35">
      <c r="D116" s="805"/>
      <c r="E116" s="1056" t="s">
        <v>99</v>
      </c>
      <c r="F116" s="805"/>
      <c r="G116" s="805"/>
      <c r="H116" s="805"/>
      <c r="I116" s="805"/>
    </row>
    <row r="117" spans="4:9" hidden="1" x14ac:dyDescent="0.35">
      <c r="D117" s="805"/>
      <c r="E117" s="805" t="str">
        <f>_xlfn.IFNA(
"'" &amp; "1) Gesamtübersicht'!" &amp; ADDRESS(86, MATCH(TRUE, '1) Gesamtübersicht'!E84:S84, 0)+4, 4),
"'1) Gesamtübersicht'!E90"
)</f>
        <v>'1) Gesamtübersicht'!E86</v>
      </c>
      <c r="F117" s="805"/>
      <c r="G117" s="805"/>
      <c r="H117" s="805"/>
      <c r="I117" s="805"/>
    </row>
    <row r="118" spans="4:9" hidden="1" x14ac:dyDescent="0.35">
      <c r="D118" s="805"/>
      <c r="E118" s="805"/>
      <c r="F118" s="805"/>
      <c r="G118" s="805"/>
      <c r="H118" s="805"/>
      <c r="I118" s="805"/>
    </row>
    <row r="119" spans="4:9" hidden="1" x14ac:dyDescent="0.35">
      <c r="D119" s="805"/>
      <c r="E119" s="805"/>
      <c r="F119" s="805"/>
      <c r="G119" s="805"/>
      <c r="H119" s="805"/>
      <c r="I119" s="805"/>
    </row>
    <row r="120" spans="4:9" hidden="1" x14ac:dyDescent="0.35">
      <c r="D120" s="805"/>
      <c r="E120" s="805"/>
      <c r="F120" s="805"/>
      <c r="G120" s="805"/>
      <c r="H120" s="805"/>
      <c r="I120" s="805"/>
    </row>
  </sheetData>
  <sheetProtection algorithmName="SHA-512" hashValue="9rxWggxygsABMpf2sgoMMlFx+UZAm14eDWXo2xXXP0By6+lyPCAXIinJwniXar4llVXH13dYjigTP+dU8UaZVQ==" saltValue="NqLBlM1TTmmgt/v6qDhl+A==" spinCount="100000" sheet="1" objects="1" scenarios="1"/>
  <mergeCells count="8">
    <mergeCell ref="B19:C19"/>
    <mergeCell ref="B3:E3"/>
    <mergeCell ref="B32:C32"/>
    <mergeCell ref="E40:T40"/>
    <mergeCell ref="B43:C43"/>
    <mergeCell ref="B5:C5"/>
    <mergeCell ref="B16:C16"/>
    <mergeCell ref="E36:T36"/>
  </mergeCells>
  <conditionalFormatting sqref="C7:C14">
    <cfRule type="cellIs" dxfId="107" priority="4" operator="equal">
      <formula>"Nicht befüllt"</formula>
    </cfRule>
    <cfRule type="cellIs" dxfId="106" priority="5" operator="equal">
      <formula>"OK"</formula>
    </cfRule>
  </conditionalFormatting>
  <conditionalFormatting sqref="D25:D30">
    <cfRule type="cellIs" dxfId="105" priority="14" operator="equal">
      <formula>"Erreicht"</formula>
    </cfRule>
    <cfRule type="cellIs" dxfId="104" priority="15" operator="equal">
      <formula>"Nicht erreicht"</formula>
    </cfRule>
  </conditionalFormatting>
  <conditionalFormatting sqref="D34:T35 D36:E36 D37:T41">
    <cfRule type="cellIs" dxfId="103" priority="10" operator="equal">
      <formula>"Nicht erfüllt"</formula>
    </cfRule>
    <cfRule type="cellIs" dxfId="102" priority="11" operator="equal">
      <formula>"Erfüllt"</formula>
    </cfRule>
  </conditionalFormatting>
  <conditionalFormatting sqref="D38:T38">
    <cfRule type="cellIs" dxfId="101" priority="2" operator="equal">
      <formula>"Nicht erfüllt, aber unkritisch"</formula>
    </cfRule>
  </conditionalFormatting>
  <conditionalFormatting sqref="D47:T47">
    <cfRule type="cellIs" dxfId="100" priority="6" operator="equal">
      <formula>"Nein"</formula>
    </cfRule>
    <cfRule type="cellIs" dxfId="99" priority="7" operator="equal">
      <formula>"Ja"</formula>
    </cfRule>
  </conditionalFormatting>
  <conditionalFormatting sqref="T50">
    <cfRule type="cellIs" dxfId="98" priority="12" operator="greaterThan">
      <formula>0</formula>
    </cfRule>
  </conditionalFormatting>
  <printOptions headings="1"/>
  <pageMargins left="0.70866141732283472" right="0.70866141732283472" top="0.74803149606299213" bottom="0.74803149606299213" header="0.31496062992125984" footer="0.31496062992125984"/>
  <pageSetup paperSize="9" scale="34" orientation="landscape"/>
  <headerFooter>
    <oddHeader>&amp;A</oddHead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9" tint="-0.249977111117893"/>
  </sheetPr>
  <dimension ref="A1"/>
  <sheetViews>
    <sheetView topLeftCell="A1048576" workbookViewId="0">
      <selection activeCell="R7" sqref="R7"/>
    </sheetView>
  </sheetViews>
  <sheetFormatPr defaultRowHeight="14.5" zeroHeight="1" x14ac:dyDescent="0.35"/>
  <sheetData/>
  <sheetProtection algorithmName="SHA-512" hashValue="PeVuragBVnoAyNEUsIDyxvq0cOcfghwWoRO2U2CHNrDZTcmkMwYqyProZNrYU3rUeKc4UIYgQIeKYZjd5EMF1g==" saltValue="Ha9rxQCjEqTlcSlsXgsY1A==" spinCount="100000" sheet="1" objects="1" scenarios="1"/>
  <pageMargins left="0.7" right="0.7"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tabColor theme="9" tint="0.59999389629810485"/>
  </sheetPr>
  <dimension ref="A1:AD37"/>
  <sheetViews>
    <sheetView zoomScaleNormal="100" workbookViewId="0"/>
  </sheetViews>
  <sheetFormatPr defaultColWidth="0" defaultRowHeight="0" customHeight="1" zeroHeight="1" x14ac:dyDescent="0.35"/>
  <cols>
    <col min="1" max="1" width="3" style="11" customWidth="1"/>
    <col min="2" max="2" width="24.7265625" style="11" customWidth="1"/>
    <col min="3" max="3" width="12.453125" style="11" customWidth="1"/>
    <col min="4" max="29" width="8.7265625" style="11" customWidth="1"/>
    <col min="30" max="30" width="1.81640625" style="11" customWidth="1"/>
    <col min="31" max="16384" width="8.7265625" style="11" hidden="1"/>
  </cols>
  <sheetData>
    <row r="1" spans="2:29" ht="28.5" x14ac:dyDescent="0.65">
      <c r="B1" s="37" t="s">
        <v>41</v>
      </c>
    </row>
    <row r="2" spans="2:29" ht="75.5" customHeight="1" thickBot="1" x14ac:dyDescent="0.4">
      <c r="B2" s="1504" t="s">
        <v>610</v>
      </c>
      <c r="C2" s="1504"/>
      <c r="D2" s="1504"/>
      <c r="E2" s="1504"/>
      <c r="F2" s="1504"/>
      <c r="G2" s="1504"/>
    </row>
    <row r="3" spans="2:29" ht="14.5" customHeight="1" thickBot="1" x14ac:dyDescent="0.4">
      <c r="B3" s="1351" t="s">
        <v>100</v>
      </c>
      <c r="C3" s="1352" t="s">
        <v>50</v>
      </c>
      <c r="D3" s="1352">
        <v>2025</v>
      </c>
      <c r="E3" s="1023">
        <v>2026</v>
      </c>
      <c r="F3" s="1023">
        <v>2027</v>
      </c>
      <c r="G3" s="1023">
        <v>2028</v>
      </c>
      <c r="H3" s="1023">
        <v>2029</v>
      </c>
      <c r="I3" s="1023">
        <v>2030</v>
      </c>
      <c r="J3" s="1023">
        <v>2031</v>
      </c>
      <c r="K3" s="1023">
        <v>2032</v>
      </c>
      <c r="L3" s="1023">
        <v>2033</v>
      </c>
      <c r="M3" s="1023">
        <v>2034</v>
      </c>
      <c r="N3" s="1023">
        <v>2035</v>
      </c>
      <c r="O3" s="1023">
        <v>2036</v>
      </c>
      <c r="P3" s="1023">
        <v>2037</v>
      </c>
      <c r="Q3" s="1024">
        <v>2038</v>
      </c>
      <c r="R3" s="1023">
        <v>2039</v>
      </c>
      <c r="S3" s="1352">
        <v>2040</v>
      </c>
      <c r="T3" s="1023">
        <v>2041</v>
      </c>
      <c r="U3" s="1023">
        <v>2042</v>
      </c>
      <c r="V3" s="1023">
        <v>2043</v>
      </c>
      <c r="W3" s="1023">
        <v>2044</v>
      </c>
      <c r="X3" s="1023">
        <v>2045</v>
      </c>
      <c r="Y3" s="1023">
        <v>2046</v>
      </c>
      <c r="Z3" s="1023">
        <v>2047</v>
      </c>
      <c r="AA3" s="1023">
        <v>2048</v>
      </c>
      <c r="AB3" s="1024">
        <v>2049</v>
      </c>
      <c r="AC3" s="1025">
        <v>2050</v>
      </c>
    </row>
    <row r="4" spans="2:29" ht="14.5" customHeight="1" x14ac:dyDescent="0.35">
      <c r="B4" s="1353" t="s">
        <v>101</v>
      </c>
      <c r="C4" s="1354" t="s">
        <v>102</v>
      </c>
      <c r="D4" s="976"/>
      <c r="E4" s="976"/>
      <c r="F4" s="976"/>
      <c r="G4" s="976"/>
      <c r="H4" s="976"/>
      <c r="I4" s="976"/>
      <c r="J4" s="976"/>
      <c r="K4" s="976"/>
      <c r="L4" s="976"/>
      <c r="M4" s="976"/>
      <c r="N4" s="976"/>
      <c r="O4" s="976"/>
      <c r="P4" s="976"/>
      <c r="Q4" s="976"/>
      <c r="R4" s="976"/>
      <c r="S4" s="976"/>
      <c r="T4" s="976"/>
      <c r="U4" s="976"/>
      <c r="V4" s="976"/>
      <c r="W4" s="976"/>
      <c r="X4" s="976"/>
      <c r="Y4" s="976"/>
      <c r="Z4" s="976"/>
      <c r="AA4" s="976"/>
      <c r="AB4" s="976"/>
      <c r="AC4" s="977"/>
    </row>
    <row r="5" spans="2:29" ht="14.5" customHeight="1" x14ac:dyDescent="0.35">
      <c r="B5" s="1030" t="s">
        <v>103</v>
      </c>
      <c r="C5" s="1355" t="s">
        <v>102</v>
      </c>
      <c r="D5" s="978"/>
      <c r="E5" s="978"/>
      <c r="F5" s="978"/>
      <c r="G5" s="978"/>
      <c r="H5" s="978"/>
      <c r="I5" s="978"/>
      <c r="J5" s="978"/>
      <c r="K5" s="978"/>
      <c r="L5" s="978"/>
      <c r="M5" s="978"/>
      <c r="N5" s="978"/>
      <c r="O5" s="978"/>
      <c r="P5" s="978"/>
      <c r="Q5" s="978"/>
      <c r="R5" s="978"/>
      <c r="S5" s="978"/>
      <c r="T5" s="978"/>
      <c r="U5" s="978"/>
      <c r="V5" s="978"/>
      <c r="W5" s="978"/>
      <c r="X5" s="978"/>
      <c r="Y5" s="978"/>
      <c r="Z5" s="978"/>
      <c r="AA5" s="978"/>
      <c r="AB5" s="978"/>
      <c r="AC5" s="979"/>
    </row>
    <row r="6" spans="2:29" ht="14.5" customHeight="1" x14ac:dyDescent="0.45">
      <c r="B6" s="1030" t="s">
        <v>104</v>
      </c>
      <c r="C6" s="1355" t="s">
        <v>102</v>
      </c>
      <c r="D6" s="978"/>
      <c r="E6" s="978"/>
      <c r="F6" s="978"/>
      <c r="G6" s="978"/>
      <c r="H6" s="978"/>
      <c r="I6" s="978"/>
      <c r="J6" s="978"/>
      <c r="K6" s="978"/>
      <c r="L6" s="978"/>
      <c r="M6" s="978"/>
      <c r="N6" s="978"/>
      <c r="O6" s="978"/>
      <c r="P6" s="978"/>
      <c r="Q6" s="978"/>
      <c r="R6" s="978"/>
      <c r="S6" s="978"/>
      <c r="T6" s="978"/>
      <c r="U6" s="978"/>
      <c r="V6" s="978"/>
      <c r="W6" s="978"/>
      <c r="X6" s="978"/>
      <c r="Y6" s="978"/>
      <c r="Z6" s="978"/>
      <c r="AA6" s="978"/>
      <c r="AB6" s="978"/>
      <c r="AC6" s="979"/>
    </row>
    <row r="7" spans="2:29" ht="14.5" customHeight="1" x14ac:dyDescent="0.35">
      <c r="B7" s="1030" t="s">
        <v>105</v>
      </c>
      <c r="C7" s="1355" t="s">
        <v>102</v>
      </c>
      <c r="D7" s="978"/>
      <c r="E7" s="978"/>
      <c r="F7" s="978"/>
      <c r="G7" s="978"/>
      <c r="H7" s="978"/>
      <c r="I7" s="978"/>
      <c r="J7" s="978"/>
      <c r="K7" s="978"/>
      <c r="L7" s="978"/>
      <c r="M7" s="978"/>
      <c r="N7" s="978"/>
      <c r="O7" s="978"/>
      <c r="P7" s="978"/>
      <c r="Q7" s="978"/>
      <c r="R7" s="978"/>
      <c r="S7" s="978"/>
      <c r="T7" s="978"/>
      <c r="U7" s="978"/>
      <c r="V7" s="978"/>
      <c r="W7" s="978"/>
      <c r="X7" s="978"/>
      <c r="Y7" s="978"/>
      <c r="Z7" s="978"/>
      <c r="AA7" s="978"/>
      <c r="AB7" s="978"/>
      <c r="AC7" s="979"/>
    </row>
    <row r="8" spans="2:29" ht="14.5" customHeight="1" x14ac:dyDescent="0.35">
      <c r="B8" s="1035" t="s">
        <v>106</v>
      </c>
      <c r="C8" s="1355" t="s">
        <v>102</v>
      </c>
      <c r="D8" s="978"/>
      <c r="E8" s="978"/>
      <c r="F8" s="978"/>
      <c r="G8" s="978"/>
      <c r="H8" s="978"/>
      <c r="I8" s="978"/>
      <c r="J8" s="978"/>
      <c r="K8" s="978"/>
      <c r="L8" s="978"/>
      <c r="M8" s="978"/>
      <c r="N8" s="978"/>
      <c r="O8" s="978"/>
      <c r="P8" s="978"/>
      <c r="Q8" s="978"/>
      <c r="R8" s="978"/>
      <c r="S8" s="978"/>
      <c r="T8" s="978"/>
      <c r="U8" s="978"/>
      <c r="V8" s="978"/>
      <c r="W8" s="978"/>
      <c r="X8" s="978"/>
      <c r="Y8" s="978"/>
      <c r="Z8" s="978"/>
      <c r="AA8" s="978"/>
      <c r="AB8" s="978"/>
      <c r="AC8" s="979"/>
    </row>
    <row r="9" spans="2:29" ht="14.5" customHeight="1" x14ac:dyDescent="0.35">
      <c r="B9" s="1356" t="s">
        <v>107</v>
      </c>
      <c r="C9" s="1357" t="s">
        <v>102</v>
      </c>
      <c r="D9" s="978"/>
      <c r="E9" s="978"/>
      <c r="F9" s="978"/>
      <c r="G9" s="978"/>
      <c r="H9" s="978"/>
      <c r="I9" s="978"/>
      <c r="J9" s="978"/>
      <c r="K9" s="978"/>
      <c r="L9" s="978"/>
      <c r="M9" s="978"/>
      <c r="N9" s="978"/>
      <c r="O9" s="978"/>
      <c r="P9" s="978"/>
      <c r="Q9" s="978"/>
      <c r="R9" s="978"/>
      <c r="S9" s="978"/>
      <c r="T9" s="978"/>
      <c r="U9" s="978"/>
      <c r="V9" s="978"/>
      <c r="W9" s="978"/>
      <c r="X9" s="978"/>
      <c r="Y9" s="978"/>
      <c r="Z9" s="978"/>
      <c r="AA9" s="978"/>
      <c r="AB9" s="978"/>
      <c r="AC9" s="979"/>
    </row>
    <row r="10" spans="2:29" ht="14.5" customHeight="1" thickBot="1" x14ac:dyDescent="0.5">
      <c r="B10" s="1036" t="s">
        <v>108</v>
      </c>
      <c r="C10" s="1037" t="s">
        <v>615</v>
      </c>
      <c r="D10" s="980"/>
      <c r="E10" s="980"/>
      <c r="F10" s="981"/>
      <c r="G10" s="980"/>
      <c r="H10" s="980"/>
      <c r="I10" s="980"/>
      <c r="J10" s="980"/>
      <c r="K10" s="980"/>
      <c r="L10" s="980"/>
      <c r="M10" s="980"/>
      <c r="N10" s="980"/>
      <c r="O10" s="980"/>
      <c r="P10" s="980"/>
      <c r="Q10" s="980"/>
      <c r="R10" s="980"/>
      <c r="S10" s="980"/>
      <c r="T10" s="980"/>
      <c r="U10" s="980"/>
      <c r="V10" s="980"/>
      <c r="W10" s="980"/>
      <c r="X10" s="980"/>
      <c r="Y10" s="980"/>
      <c r="Z10" s="980"/>
      <c r="AA10" s="980"/>
      <c r="AB10" s="980"/>
      <c r="AC10" s="982"/>
    </row>
    <row r="11" spans="2:29" ht="14.5" customHeight="1" thickBot="1" x14ac:dyDescent="0.4">
      <c r="D11" s="1358"/>
      <c r="E11" s="1358"/>
      <c r="F11" s="1359"/>
      <c r="G11" s="1358"/>
      <c r="H11" s="1358"/>
      <c r="I11" s="1358"/>
      <c r="J11" s="1358"/>
      <c r="K11" s="1358"/>
      <c r="L11" s="1358"/>
      <c r="M11" s="1358"/>
      <c r="N11" s="1358"/>
      <c r="O11" s="1358"/>
      <c r="P11" s="1358"/>
      <c r="Q11" s="1358"/>
      <c r="R11" s="1358"/>
      <c r="S11" s="1358"/>
      <c r="T11" s="1358"/>
      <c r="U11" s="1358"/>
      <c r="V11" s="1358"/>
      <c r="W11" s="1358"/>
      <c r="X11" s="1358"/>
      <c r="Y11" s="1358"/>
      <c r="Z11" s="1358"/>
      <c r="AA11" s="1358"/>
      <c r="AB11" s="1358"/>
      <c r="AC11" s="1358"/>
    </row>
    <row r="12" spans="2:29" ht="14.5" customHeight="1" thickBot="1" x14ac:dyDescent="0.4">
      <c r="B12" s="1351" t="s">
        <v>109</v>
      </c>
      <c r="C12" s="1023" t="s">
        <v>50</v>
      </c>
      <c r="D12" s="1352">
        <v>2025</v>
      </c>
      <c r="E12" s="1023">
        <v>2026</v>
      </c>
      <c r="F12" s="1023">
        <v>2027</v>
      </c>
      <c r="G12" s="1023">
        <v>2028</v>
      </c>
      <c r="H12" s="1023">
        <v>2029</v>
      </c>
      <c r="I12" s="1023">
        <v>2030</v>
      </c>
      <c r="J12" s="1023">
        <v>2031</v>
      </c>
      <c r="K12" s="1023">
        <v>2032</v>
      </c>
      <c r="L12" s="1023">
        <v>2033</v>
      </c>
      <c r="M12" s="1023">
        <v>2034</v>
      </c>
      <c r="N12" s="1023">
        <v>2035</v>
      </c>
      <c r="O12" s="1023">
        <v>2036</v>
      </c>
      <c r="P12" s="1023">
        <v>2037</v>
      </c>
      <c r="Q12" s="1024">
        <v>2038</v>
      </c>
      <c r="R12" s="1023">
        <v>2039</v>
      </c>
      <c r="S12" s="1352">
        <v>2040</v>
      </c>
      <c r="T12" s="1023">
        <v>2041</v>
      </c>
      <c r="U12" s="1023">
        <v>2042</v>
      </c>
      <c r="V12" s="1023">
        <v>2043</v>
      </c>
      <c r="W12" s="1023">
        <v>2044</v>
      </c>
      <c r="X12" s="1023">
        <v>2045</v>
      </c>
      <c r="Y12" s="1023">
        <v>2046</v>
      </c>
      <c r="Z12" s="1023">
        <v>2047</v>
      </c>
      <c r="AA12" s="1023">
        <v>2048</v>
      </c>
      <c r="AB12" s="1023">
        <v>2049</v>
      </c>
      <c r="AC12" s="1025">
        <v>2050</v>
      </c>
    </row>
    <row r="13" spans="2:29" ht="14.5" customHeight="1" x14ac:dyDescent="0.35">
      <c r="B13" s="1026" t="s">
        <v>101</v>
      </c>
      <c r="C13" s="1452" t="s">
        <v>102</v>
      </c>
      <c r="D13" s="983"/>
      <c r="E13" s="984"/>
      <c r="F13" s="984"/>
      <c r="G13" s="984"/>
      <c r="H13" s="984"/>
      <c r="I13" s="984"/>
      <c r="J13" s="984"/>
      <c r="K13" s="984"/>
      <c r="L13" s="984"/>
      <c r="M13" s="984"/>
      <c r="N13" s="984"/>
      <c r="O13" s="984"/>
      <c r="P13" s="984"/>
      <c r="Q13" s="984"/>
      <c r="R13" s="984"/>
      <c r="S13" s="984"/>
      <c r="T13" s="984"/>
      <c r="U13" s="984"/>
      <c r="V13" s="984"/>
      <c r="W13" s="984"/>
      <c r="X13" s="984"/>
      <c r="Y13" s="984"/>
      <c r="Z13" s="984"/>
      <c r="AA13" s="984"/>
      <c r="AB13" s="984"/>
      <c r="AC13" s="985"/>
    </row>
    <row r="14" spans="2:29" ht="14.5" customHeight="1" x14ac:dyDescent="0.35">
      <c r="B14" s="1030" t="s">
        <v>103</v>
      </c>
      <c r="C14" s="1453" t="s">
        <v>102</v>
      </c>
      <c r="D14" s="976"/>
      <c r="E14" s="986"/>
      <c r="F14" s="986"/>
      <c r="G14" s="986"/>
      <c r="H14" s="986"/>
      <c r="I14" s="986"/>
      <c r="J14" s="986"/>
      <c r="K14" s="986"/>
      <c r="L14" s="986"/>
      <c r="M14" s="986"/>
      <c r="N14" s="986"/>
      <c r="O14" s="986"/>
      <c r="P14" s="986"/>
      <c r="Q14" s="986"/>
      <c r="R14" s="986"/>
      <c r="S14" s="986"/>
      <c r="T14" s="986"/>
      <c r="U14" s="986"/>
      <c r="V14" s="986"/>
      <c r="W14" s="986"/>
      <c r="X14" s="986"/>
      <c r="Y14" s="986"/>
      <c r="Z14" s="986"/>
      <c r="AA14" s="986"/>
      <c r="AB14" s="986"/>
      <c r="AC14" s="977"/>
    </row>
    <row r="15" spans="2:29" ht="14.5" customHeight="1" x14ac:dyDescent="0.45">
      <c r="B15" s="1030" t="s">
        <v>104</v>
      </c>
      <c r="C15" s="1453" t="s">
        <v>102</v>
      </c>
      <c r="D15" s="976"/>
      <c r="E15" s="986"/>
      <c r="F15" s="986"/>
      <c r="G15" s="986"/>
      <c r="H15" s="986"/>
      <c r="I15" s="986"/>
      <c r="J15" s="986"/>
      <c r="K15" s="986"/>
      <c r="L15" s="986"/>
      <c r="M15" s="986"/>
      <c r="N15" s="986"/>
      <c r="O15" s="986"/>
      <c r="P15" s="986"/>
      <c r="Q15" s="986"/>
      <c r="R15" s="986"/>
      <c r="S15" s="986"/>
      <c r="T15" s="986"/>
      <c r="U15" s="986"/>
      <c r="V15" s="986"/>
      <c r="W15" s="986"/>
      <c r="X15" s="986"/>
      <c r="Y15" s="986"/>
      <c r="Z15" s="986"/>
      <c r="AA15" s="986"/>
      <c r="AB15" s="986"/>
      <c r="AC15" s="977"/>
    </row>
    <row r="16" spans="2:29" ht="14.5" customHeight="1" x14ac:dyDescent="0.35">
      <c r="B16" s="1030" t="s">
        <v>105</v>
      </c>
      <c r="C16" s="1453" t="s">
        <v>102</v>
      </c>
      <c r="D16" s="976"/>
      <c r="E16" s="986"/>
      <c r="F16" s="986"/>
      <c r="G16" s="986"/>
      <c r="H16" s="986"/>
      <c r="I16" s="986"/>
      <c r="J16" s="986"/>
      <c r="K16" s="986"/>
      <c r="L16" s="986"/>
      <c r="M16" s="986"/>
      <c r="N16" s="986"/>
      <c r="O16" s="986"/>
      <c r="P16" s="986"/>
      <c r="Q16" s="986"/>
      <c r="R16" s="986"/>
      <c r="S16" s="986"/>
      <c r="T16" s="986"/>
      <c r="U16" s="986"/>
      <c r="V16" s="986"/>
      <c r="W16" s="986"/>
      <c r="X16" s="986"/>
      <c r="Y16" s="986"/>
      <c r="Z16" s="986"/>
      <c r="AA16" s="986"/>
      <c r="AB16" s="986"/>
      <c r="AC16" s="977"/>
    </row>
    <row r="17" spans="2:29" ht="14.5" customHeight="1" x14ac:dyDescent="0.35">
      <c r="B17" s="1030" t="s">
        <v>106</v>
      </c>
      <c r="C17" s="1453" t="s">
        <v>102</v>
      </c>
      <c r="D17" s="976"/>
      <c r="E17" s="986"/>
      <c r="F17" s="986"/>
      <c r="G17" s="986"/>
      <c r="H17" s="986"/>
      <c r="I17" s="986"/>
      <c r="J17" s="986"/>
      <c r="K17" s="986"/>
      <c r="L17" s="986"/>
      <c r="M17" s="986"/>
      <c r="N17" s="986"/>
      <c r="O17" s="986"/>
      <c r="P17" s="986"/>
      <c r="Q17" s="986"/>
      <c r="R17" s="986"/>
      <c r="S17" s="986"/>
      <c r="T17" s="986"/>
      <c r="U17" s="986"/>
      <c r="V17" s="986"/>
      <c r="W17" s="986"/>
      <c r="X17" s="986"/>
      <c r="Y17" s="986"/>
      <c r="Z17" s="986"/>
      <c r="AA17" s="986"/>
      <c r="AB17" s="986"/>
      <c r="AC17" s="977"/>
    </row>
    <row r="18" spans="2:29" ht="14.5" customHeight="1" x14ac:dyDescent="0.35">
      <c r="B18" s="1034" t="s">
        <v>107</v>
      </c>
      <c r="C18" s="1454" t="s">
        <v>102</v>
      </c>
      <c r="D18" s="976"/>
      <c r="E18" s="986"/>
      <c r="F18" s="986"/>
      <c r="G18" s="986"/>
      <c r="H18" s="986"/>
      <c r="I18" s="986"/>
      <c r="J18" s="986"/>
      <c r="K18" s="986"/>
      <c r="L18" s="986"/>
      <c r="M18" s="986"/>
      <c r="N18" s="986"/>
      <c r="O18" s="986"/>
      <c r="P18" s="986"/>
      <c r="Q18" s="986"/>
      <c r="R18" s="986"/>
      <c r="S18" s="986"/>
      <c r="T18" s="986"/>
      <c r="U18" s="986"/>
      <c r="V18" s="986"/>
      <c r="W18" s="986"/>
      <c r="X18" s="986"/>
      <c r="Y18" s="986"/>
      <c r="Z18" s="986"/>
      <c r="AA18" s="986"/>
      <c r="AB18" s="986"/>
      <c r="AC18" s="977"/>
    </row>
    <row r="19" spans="2:29" ht="14.5" customHeight="1" thickBot="1" x14ac:dyDescent="0.5">
      <c r="B19" s="1360" t="s">
        <v>108</v>
      </c>
      <c r="C19" s="1488" t="s">
        <v>616</v>
      </c>
      <c r="D19" s="987"/>
      <c r="E19" s="987"/>
      <c r="F19" s="987"/>
      <c r="G19" s="987"/>
      <c r="H19" s="987"/>
      <c r="I19" s="987"/>
      <c r="J19" s="987"/>
      <c r="K19" s="987"/>
      <c r="L19" s="987"/>
      <c r="M19" s="987"/>
      <c r="N19" s="987"/>
      <c r="O19" s="987"/>
      <c r="P19" s="987"/>
      <c r="Q19" s="987"/>
      <c r="R19" s="987"/>
      <c r="S19" s="987"/>
      <c r="T19" s="987"/>
      <c r="U19" s="987"/>
      <c r="V19" s="987"/>
      <c r="W19" s="987"/>
      <c r="X19" s="987"/>
      <c r="Y19" s="987"/>
      <c r="Z19" s="987"/>
      <c r="AA19" s="987"/>
      <c r="AB19" s="987"/>
      <c r="AC19" s="988"/>
    </row>
    <row r="20" spans="2:29" ht="14.5" customHeight="1" thickBot="1" x14ac:dyDescent="0.4">
      <c r="D20" s="1358"/>
      <c r="E20" s="1358"/>
      <c r="F20" s="1358"/>
      <c r="G20" s="1358"/>
      <c r="H20" s="1358"/>
      <c r="I20" s="1358"/>
      <c r="J20" s="1358"/>
      <c r="K20" s="1358"/>
      <c r="L20" s="1358"/>
      <c r="M20" s="1358"/>
      <c r="N20" s="1358"/>
      <c r="O20" s="1358"/>
      <c r="P20" s="1358"/>
      <c r="Q20" s="1358"/>
      <c r="R20" s="1358"/>
      <c r="S20" s="1358"/>
      <c r="T20" s="1358"/>
      <c r="U20" s="1358"/>
      <c r="V20" s="1358"/>
      <c r="W20" s="1358"/>
      <c r="X20" s="1358"/>
      <c r="Y20" s="1358"/>
      <c r="Z20" s="1358"/>
      <c r="AA20" s="1358"/>
      <c r="AB20" s="1358"/>
      <c r="AC20" s="1358"/>
    </row>
    <row r="21" spans="2:29" ht="14.5" customHeight="1" thickBot="1" x14ac:dyDescent="0.4">
      <c r="B21" s="1351" t="s">
        <v>110</v>
      </c>
      <c r="C21" s="1023" t="s">
        <v>50</v>
      </c>
      <c r="D21" s="1352">
        <v>2025</v>
      </c>
      <c r="E21" s="1023">
        <v>2026</v>
      </c>
      <c r="F21" s="1023">
        <v>2027</v>
      </c>
      <c r="G21" s="1023">
        <v>2028</v>
      </c>
      <c r="H21" s="1023">
        <v>2029</v>
      </c>
      <c r="I21" s="1023">
        <v>2030</v>
      </c>
      <c r="J21" s="1023">
        <v>2031</v>
      </c>
      <c r="K21" s="1023">
        <v>2032</v>
      </c>
      <c r="L21" s="1023">
        <v>2033</v>
      </c>
      <c r="M21" s="1023">
        <v>2034</v>
      </c>
      <c r="N21" s="1023">
        <v>2035</v>
      </c>
      <c r="O21" s="1023">
        <v>2036</v>
      </c>
      <c r="P21" s="1023">
        <v>2037</v>
      </c>
      <c r="Q21" s="1024">
        <v>2038</v>
      </c>
      <c r="R21" s="1023">
        <v>2039</v>
      </c>
      <c r="S21" s="1352">
        <v>2040</v>
      </c>
      <c r="T21" s="1023">
        <v>2041</v>
      </c>
      <c r="U21" s="1023">
        <v>2042</v>
      </c>
      <c r="V21" s="1023">
        <v>2043</v>
      </c>
      <c r="W21" s="1023">
        <v>2044</v>
      </c>
      <c r="X21" s="1023">
        <v>2045</v>
      </c>
      <c r="Y21" s="1023">
        <v>2046</v>
      </c>
      <c r="Z21" s="1023">
        <v>2047</v>
      </c>
      <c r="AA21" s="1023">
        <v>2048</v>
      </c>
      <c r="AB21" s="1023">
        <v>2049</v>
      </c>
      <c r="AC21" s="1025">
        <v>2050</v>
      </c>
    </row>
    <row r="22" spans="2:29" ht="14.5" customHeight="1" x14ac:dyDescent="0.35">
      <c r="B22" s="1026" t="s">
        <v>101</v>
      </c>
      <c r="C22" s="1452" t="s">
        <v>102</v>
      </c>
      <c r="D22" s="983"/>
      <c r="E22" s="984"/>
      <c r="F22" s="984"/>
      <c r="G22" s="984"/>
      <c r="H22" s="984"/>
      <c r="I22" s="984"/>
      <c r="J22" s="984"/>
      <c r="K22" s="984"/>
      <c r="L22" s="984"/>
      <c r="M22" s="984"/>
      <c r="N22" s="984"/>
      <c r="O22" s="984"/>
      <c r="P22" s="984"/>
      <c r="Q22" s="984"/>
      <c r="R22" s="984"/>
      <c r="S22" s="984"/>
      <c r="T22" s="984"/>
      <c r="U22" s="984"/>
      <c r="V22" s="984"/>
      <c r="W22" s="984"/>
      <c r="X22" s="984"/>
      <c r="Y22" s="984"/>
      <c r="Z22" s="984"/>
      <c r="AA22" s="984"/>
      <c r="AB22" s="984"/>
      <c r="AC22" s="985"/>
    </row>
    <row r="23" spans="2:29" ht="14.5" customHeight="1" x14ac:dyDescent="0.35">
      <c r="B23" s="1030" t="s">
        <v>103</v>
      </c>
      <c r="C23" s="1453" t="s">
        <v>102</v>
      </c>
      <c r="D23" s="976"/>
      <c r="E23" s="986"/>
      <c r="F23" s="986"/>
      <c r="G23" s="986"/>
      <c r="H23" s="986"/>
      <c r="I23" s="986"/>
      <c r="J23" s="986"/>
      <c r="K23" s="986"/>
      <c r="L23" s="986"/>
      <c r="M23" s="986"/>
      <c r="N23" s="986"/>
      <c r="O23" s="986"/>
      <c r="P23" s="986"/>
      <c r="Q23" s="986"/>
      <c r="R23" s="986"/>
      <c r="S23" s="986"/>
      <c r="T23" s="986"/>
      <c r="U23" s="986"/>
      <c r="V23" s="986"/>
      <c r="W23" s="986"/>
      <c r="X23" s="986"/>
      <c r="Y23" s="986"/>
      <c r="Z23" s="986"/>
      <c r="AA23" s="986"/>
      <c r="AB23" s="986"/>
      <c r="AC23" s="977"/>
    </row>
    <row r="24" spans="2:29" ht="14.5" customHeight="1" x14ac:dyDescent="0.45">
      <c r="B24" s="1030" t="s">
        <v>104</v>
      </c>
      <c r="C24" s="1453" t="s">
        <v>102</v>
      </c>
      <c r="D24" s="976"/>
      <c r="E24" s="986"/>
      <c r="F24" s="986"/>
      <c r="G24" s="986"/>
      <c r="H24" s="986"/>
      <c r="I24" s="986"/>
      <c r="J24" s="986"/>
      <c r="K24" s="986"/>
      <c r="L24" s="986"/>
      <c r="M24" s="986"/>
      <c r="N24" s="986"/>
      <c r="O24" s="986"/>
      <c r="P24" s="986"/>
      <c r="Q24" s="986"/>
      <c r="R24" s="986"/>
      <c r="S24" s="986"/>
      <c r="T24" s="986"/>
      <c r="U24" s="986"/>
      <c r="V24" s="986"/>
      <c r="W24" s="986"/>
      <c r="X24" s="986"/>
      <c r="Y24" s="986"/>
      <c r="Z24" s="986"/>
      <c r="AA24" s="986"/>
      <c r="AB24" s="986"/>
      <c r="AC24" s="977"/>
    </row>
    <row r="25" spans="2:29" ht="14.5" customHeight="1" x14ac:dyDescent="0.35">
      <c r="B25" s="1030" t="s">
        <v>105</v>
      </c>
      <c r="C25" s="1453" t="s">
        <v>102</v>
      </c>
      <c r="D25" s="976"/>
      <c r="E25" s="986"/>
      <c r="F25" s="986"/>
      <c r="G25" s="986"/>
      <c r="H25" s="986"/>
      <c r="I25" s="986"/>
      <c r="J25" s="986"/>
      <c r="K25" s="986"/>
      <c r="L25" s="986"/>
      <c r="M25" s="986"/>
      <c r="N25" s="986"/>
      <c r="O25" s="986"/>
      <c r="P25" s="986"/>
      <c r="Q25" s="986"/>
      <c r="R25" s="986"/>
      <c r="S25" s="986"/>
      <c r="T25" s="986"/>
      <c r="U25" s="986"/>
      <c r="V25" s="986"/>
      <c r="W25" s="986"/>
      <c r="X25" s="986"/>
      <c r="Y25" s="986"/>
      <c r="Z25" s="986"/>
      <c r="AA25" s="986"/>
      <c r="AB25" s="986"/>
      <c r="AC25" s="977"/>
    </row>
    <row r="26" spans="2:29" ht="14.5" customHeight="1" x14ac:dyDescent="0.35">
      <c r="B26" s="1030" t="s">
        <v>106</v>
      </c>
      <c r="C26" s="1453" t="s">
        <v>102</v>
      </c>
      <c r="D26" s="976"/>
      <c r="E26" s="986"/>
      <c r="F26" s="986"/>
      <c r="G26" s="986"/>
      <c r="H26" s="986"/>
      <c r="I26" s="986"/>
      <c r="J26" s="986"/>
      <c r="K26" s="986"/>
      <c r="L26" s="986"/>
      <c r="M26" s="986"/>
      <c r="N26" s="986"/>
      <c r="O26" s="986"/>
      <c r="P26" s="986"/>
      <c r="Q26" s="986"/>
      <c r="R26" s="986"/>
      <c r="S26" s="986"/>
      <c r="T26" s="986"/>
      <c r="U26" s="986"/>
      <c r="V26" s="986"/>
      <c r="W26" s="986"/>
      <c r="X26" s="986"/>
      <c r="Y26" s="986"/>
      <c r="Z26" s="986"/>
      <c r="AA26" s="986"/>
      <c r="AB26" s="986"/>
      <c r="AC26" s="977"/>
    </row>
    <row r="27" spans="2:29" ht="14.5" customHeight="1" x14ac:dyDescent="0.35">
      <c r="B27" s="1034" t="s">
        <v>107</v>
      </c>
      <c r="C27" s="1454" t="s">
        <v>102</v>
      </c>
      <c r="D27" s="976"/>
      <c r="E27" s="986"/>
      <c r="F27" s="986"/>
      <c r="G27" s="986"/>
      <c r="H27" s="986"/>
      <c r="I27" s="986"/>
      <c r="J27" s="986"/>
      <c r="K27" s="986"/>
      <c r="L27" s="986"/>
      <c r="M27" s="986"/>
      <c r="N27" s="986"/>
      <c r="O27" s="986"/>
      <c r="P27" s="986"/>
      <c r="Q27" s="986"/>
      <c r="R27" s="986"/>
      <c r="S27" s="986"/>
      <c r="T27" s="986"/>
      <c r="U27" s="986"/>
      <c r="V27" s="986"/>
      <c r="W27" s="986"/>
      <c r="X27" s="986"/>
      <c r="Y27" s="986"/>
      <c r="Z27" s="986"/>
      <c r="AA27" s="986"/>
      <c r="AB27" s="986"/>
      <c r="AC27" s="977"/>
    </row>
    <row r="28" spans="2:29" ht="14.5" customHeight="1" thickBot="1" x14ac:dyDescent="0.5">
      <c r="B28" s="1360" t="s">
        <v>108</v>
      </c>
      <c r="C28" s="1488" t="s">
        <v>616</v>
      </c>
      <c r="D28" s="987"/>
      <c r="E28" s="987"/>
      <c r="F28" s="987"/>
      <c r="G28" s="987"/>
      <c r="H28" s="987"/>
      <c r="I28" s="987"/>
      <c r="J28" s="987"/>
      <c r="K28" s="987"/>
      <c r="L28" s="987"/>
      <c r="M28" s="987"/>
      <c r="N28" s="987"/>
      <c r="O28" s="987"/>
      <c r="P28" s="987"/>
      <c r="Q28" s="987"/>
      <c r="R28" s="987"/>
      <c r="S28" s="987"/>
      <c r="T28" s="987"/>
      <c r="U28" s="987"/>
      <c r="V28" s="987"/>
      <c r="W28" s="987"/>
      <c r="X28" s="987"/>
      <c r="Y28" s="987"/>
      <c r="Z28" s="987"/>
      <c r="AA28" s="987"/>
      <c r="AB28" s="987"/>
      <c r="AC28" s="988"/>
    </row>
    <row r="29" spans="2:29" ht="14.5" x14ac:dyDescent="0.35">
      <c r="D29" s="1358"/>
      <c r="E29" s="1358"/>
      <c r="F29" s="1358"/>
      <c r="G29" s="1358"/>
      <c r="H29" s="1358"/>
      <c r="I29" s="1358"/>
      <c r="J29" s="1358"/>
      <c r="K29" s="1358"/>
      <c r="L29" s="1358"/>
      <c r="M29" s="1358"/>
      <c r="N29" s="1358"/>
      <c r="O29" s="1358"/>
      <c r="P29" s="1358"/>
      <c r="Q29" s="1358"/>
      <c r="R29" s="1358"/>
      <c r="S29" s="1358"/>
      <c r="T29" s="1358"/>
      <c r="U29" s="1358"/>
      <c r="V29" s="1358"/>
      <c r="W29" s="1358"/>
      <c r="X29" s="1358"/>
      <c r="Y29" s="1358"/>
      <c r="Z29" s="1358"/>
      <c r="AA29" s="1358"/>
      <c r="AB29" s="1358"/>
      <c r="AC29" s="1358"/>
    </row>
    <row r="30" spans="2:29" ht="14.5" hidden="1" x14ac:dyDescent="0.35">
      <c r="B30" s="1038" t="s">
        <v>111</v>
      </c>
      <c r="D30" s="1358"/>
      <c r="E30" s="1358"/>
      <c r="F30" s="1358"/>
      <c r="G30" s="1358"/>
      <c r="H30" s="1358"/>
      <c r="I30" s="1358"/>
      <c r="J30" s="1358"/>
      <c r="K30" s="1358"/>
      <c r="L30" s="1358"/>
      <c r="M30" s="1358"/>
      <c r="N30" s="1358"/>
      <c r="O30" s="1358"/>
      <c r="P30" s="1358"/>
      <c r="Q30" s="1358"/>
      <c r="R30" s="1358"/>
      <c r="S30" s="1358"/>
      <c r="T30" s="1358"/>
      <c r="U30" s="1358"/>
      <c r="V30" s="1358"/>
      <c r="W30" s="1358"/>
      <c r="X30" s="1358"/>
      <c r="Y30" s="1358"/>
      <c r="Z30" s="1358"/>
      <c r="AA30" s="1358"/>
      <c r="AB30" s="1358"/>
      <c r="AC30" s="1358"/>
    </row>
    <row r="31" spans="2:29" ht="14.5" hidden="1" x14ac:dyDescent="0.35">
      <c r="B31" s="1012" t="str">
        <f>B3</f>
        <v>Szenario 1</v>
      </c>
    </row>
    <row r="32" spans="2:29" ht="14.5" hidden="1" customHeight="1" x14ac:dyDescent="0.35">
      <c r="B32" s="1012" t="str">
        <f>B12</f>
        <v>Szenario 2</v>
      </c>
    </row>
    <row r="33" spans="2:2" ht="14.5" hidden="1" customHeight="1" x14ac:dyDescent="0.35">
      <c r="B33" s="1012" t="str">
        <f>B21</f>
        <v>Szenario 3</v>
      </c>
    </row>
    <row r="34" spans="2:2" ht="14.5" hidden="1" customHeight="1" x14ac:dyDescent="0.35"/>
    <row r="35" spans="2:2" ht="14.5" hidden="1" customHeight="1" x14ac:dyDescent="0.35"/>
    <row r="36" spans="2:2" ht="14.5" hidden="1" customHeight="1" x14ac:dyDescent="0.35"/>
    <row r="37" spans="2:2" ht="14.5" hidden="1" customHeight="1" x14ac:dyDescent="0.35"/>
  </sheetData>
  <sheetProtection algorithmName="SHA-512" hashValue="iN8/N6KDUSMMdzFP8/RTsv05iWW/3MExE30TEV6PyiRXCKPw50D5eXwbdqPAqeeDKb5C//bsEkJXQq/gHVSxHA==" saltValue="EJ7LXLynZBz1BbksignpgQ==" spinCount="100000" sheet="1" objects="1" scenarios="1"/>
  <mergeCells count="1">
    <mergeCell ref="B2:G2"/>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theme="9" tint="0.59999389629810485"/>
  </sheetPr>
  <dimension ref="A1:XFC46"/>
  <sheetViews>
    <sheetView showGridLines="0" zoomScaleNormal="100" workbookViewId="0"/>
  </sheetViews>
  <sheetFormatPr defaultColWidth="0" defaultRowHeight="14.5" zeroHeight="1" x14ac:dyDescent="0.35"/>
  <cols>
    <col min="1" max="1" width="31.54296875" style="11" customWidth="1"/>
    <col min="2" max="2" width="58.26953125" style="11" customWidth="1"/>
    <col min="3" max="3" width="70.54296875" style="11" customWidth="1"/>
    <col min="4" max="4" width="26.81640625" style="11" customWidth="1"/>
    <col min="5" max="31" width="11.1796875" style="11" customWidth="1"/>
    <col min="32" max="32" width="5.26953125" style="11" customWidth="1"/>
    <col min="33" max="16381" width="8.7265625" style="11" hidden="1" customWidth="1"/>
    <col min="16382" max="16382" width="11.7265625" style="11" hidden="1" customWidth="1"/>
    <col min="16383" max="16383" width="22.81640625" style="11" hidden="1" customWidth="1"/>
    <col min="16384" max="16384" width="16.453125" style="11" hidden="1" customWidth="1"/>
  </cols>
  <sheetData>
    <row r="1" spans="1:16380" x14ac:dyDescent="0.35"/>
    <row r="2" spans="1:16380" ht="28.5" x14ac:dyDescent="0.65">
      <c r="B2" s="37" t="s">
        <v>112</v>
      </c>
      <c r="I2" s="989"/>
    </row>
    <row r="3" spans="1:16380" ht="37.5" customHeight="1" x14ac:dyDescent="0.35">
      <c r="A3" s="990"/>
      <c r="B3" s="1505" t="s">
        <v>611</v>
      </c>
      <c r="C3" s="1505"/>
      <c r="D3" s="990"/>
      <c r="E3" s="991"/>
      <c r="F3" s="991"/>
      <c r="G3" s="1506"/>
      <c r="H3" s="1505"/>
      <c r="I3" s="1506"/>
      <c r="J3" s="1505"/>
      <c r="K3" s="1505"/>
      <c r="L3" s="1505"/>
      <c r="M3" s="1505"/>
      <c r="N3" s="1505"/>
      <c r="O3" s="1505"/>
      <c r="P3" s="1505"/>
      <c r="Q3" s="1505"/>
      <c r="R3" s="1505"/>
      <c r="S3" s="1507"/>
      <c r="T3" s="1507"/>
      <c r="U3" s="1507"/>
      <c r="V3" s="1507"/>
      <c r="W3" s="992"/>
      <c r="X3" s="992"/>
      <c r="Y3" s="992"/>
      <c r="Z3" s="992"/>
      <c r="AA3" s="992"/>
      <c r="AB3" s="992"/>
      <c r="AC3" s="992"/>
      <c r="AD3" s="992"/>
      <c r="AE3" s="992"/>
      <c r="AF3" s="991"/>
      <c r="AG3" s="1505"/>
      <c r="AH3" s="1505"/>
      <c r="AI3" s="1505"/>
      <c r="AJ3" s="1505"/>
      <c r="AK3" s="1505"/>
      <c r="AL3" s="1505"/>
      <c r="AM3" s="1505"/>
      <c r="AN3" s="1505"/>
      <c r="AO3" s="1505"/>
      <c r="AP3" s="1505"/>
      <c r="AQ3" s="1505"/>
      <c r="AR3" s="1505"/>
      <c r="AS3" s="1505"/>
      <c r="AT3" s="1505"/>
      <c r="AU3" s="1505"/>
      <c r="AV3" s="1505"/>
      <c r="AW3" s="1505"/>
      <c r="AX3" s="1505"/>
      <c r="AY3" s="1505"/>
      <c r="AZ3" s="1505"/>
      <c r="BA3" s="1505"/>
      <c r="BB3" s="1505"/>
      <c r="BC3" s="1505"/>
      <c r="BD3" s="1505"/>
      <c r="BE3" s="1505"/>
      <c r="BF3" s="1505"/>
      <c r="BG3" s="1505"/>
      <c r="BH3" s="1505"/>
      <c r="BI3" s="1505"/>
      <c r="BJ3" s="1505"/>
      <c r="BK3" s="1505"/>
      <c r="BL3" s="1505"/>
      <c r="BM3" s="1505"/>
      <c r="BN3" s="1505"/>
      <c r="BO3" s="1505"/>
      <c r="BP3" s="1505"/>
      <c r="BQ3" s="1505"/>
      <c r="BR3" s="1505"/>
      <c r="BS3" s="1505"/>
      <c r="BT3" s="1505"/>
      <c r="BU3" s="1505"/>
      <c r="BV3" s="1505"/>
      <c r="BW3" s="1505"/>
      <c r="BX3" s="1505"/>
      <c r="BY3" s="1505"/>
      <c r="BZ3" s="1505"/>
      <c r="CA3" s="1505"/>
      <c r="CB3" s="1505"/>
      <c r="CC3" s="1505"/>
      <c r="CD3" s="1505"/>
      <c r="CE3" s="1505"/>
      <c r="CF3" s="1505"/>
      <c r="CG3" s="1505"/>
      <c r="CH3" s="1505"/>
      <c r="CI3" s="1505"/>
      <c r="CJ3" s="1505"/>
      <c r="CK3" s="1505"/>
      <c r="CL3" s="1505"/>
      <c r="CM3" s="1505"/>
      <c r="CN3" s="1505"/>
      <c r="CO3" s="1505"/>
      <c r="CP3" s="1505"/>
      <c r="CQ3" s="1505"/>
      <c r="CR3" s="1505"/>
      <c r="CS3" s="1505"/>
      <c r="CT3" s="1505"/>
      <c r="CU3" s="1505"/>
      <c r="CV3" s="1505"/>
      <c r="CW3" s="1505"/>
      <c r="CX3" s="1505"/>
      <c r="CY3" s="1505"/>
      <c r="CZ3" s="1505"/>
      <c r="DA3" s="1505"/>
      <c r="DB3" s="1505"/>
      <c r="DC3" s="1505"/>
      <c r="DD3" s="1505"/>
      <c r="DE3" s="1505"/>
      <c r="DF3" s="1505"/>
      <c r="DG3" s="1505"/>
      <c r="DH3" s="1505"/>
      <c r="DI3" s="1505"/>
      <c r="DJ3" s="1505"/>
      <c r="DK3" s="1505"/>
      <c r="DL3" s="1505"/>
      <c r="DM3" s="1505"/>
      <c r="DN3" s="1505"/>
      <c r="DO3" s="1505"/>
      <c r="DP3" s="1505"/>
      <c r="DQ3" s="1505"/>
      <c r="DR3" s="1505"/>
      <c r="DS3" s="1505"/>
      <c r="DT3" s="1505"/>
      <c r="DU3" s="1505"/>
      <c r="DV3" s="1505"/>
      <c r="DW3" s="1505"/>
      <c r="DX3" s="1505"/>
      <c r="DY3" s="1505"/>
      <c r="DZ3" s="1505"/>
      <c r="EA3" s="1505"/>
      <c r="EB3" s="1505"/>
      <c r="EC3" s="1505"/>
      <c r="ED3" s="1505"/>
      <c r="EE3" s="1505"/>
      <c r="EF3" s="1505"/>
      <c r="EG3" s="1505"/>
      <c r="EH3" s="1505"/>
      <c r="EI3" s="1505"/>
      <c r="EJ3" s="1505"/>
      <c r="EK3" s="1505"/>
      <c r="EL3" s="1505"/>
      <c r="EM3" s="1505"/>
      <c r="EN3" s="1505"/>
      <c r="EO3" s="1505"/>
      <c r="EP3" s="1505"/>
      <c r="EQ3" s="1505"/>
      <c r="ER3" s="1505"/>
      <c r="ES3" s="1505"/>
      <c r="ET3" s="1505"/>
      <c r="EU3" s="1505"/>
      <c r="EV3" s="1505"/>
      <c r="EW3" s="1505"/>
      <c r="EX3" s="1505"/>
      <c r="EY3" s="1505"/>
      <c r="EZ3" s="1505"/>
      <c r="FA3" s="1505"/>
      <c r="FB3" s="1505"/>
      <c r="FC3" s="1505"/>
      <c r="FD3" s="1505"/>
      <c r="FE3" s="1505"/>
      <c r="FF3" s="1505"/>
      <c r="FG3" s="1505"/>
      <c r="FH3" s="1505"/>
      <c r="FI3" s="1505"/>
      <c r="FJ3" s="1505"/>
      <c r="FK3" s="1505"/>
      <c r="FL3" s="1505"/>
      <c r="FM3" s="1505"/>
      <c r="FN3" s="1505"/>
      <c r="FO3" s="1505"/>
      <c r="FP3" s="1505"/>
      <c r="FQ3" s="1505"/>
      <c r="FR3" s="1505"/>
      <c r="FS3" s="1505"/>
      <c r="FT3" s="1505"/>
      <c r="FU3" s="1505"/>
      <c r="FV3" s="1505"/>
      <c r="FW3" s="1505"/>
      <c r="FX3" s="1505"/>
      <c r="FY3" s="1505"/>
      <c r="FZ3" s="1505"/>
      <c r="GA3" s="1505"/>
      <c r="GB3" s="1505"/>
      <c r="GC3" s="1505"/>
      <c r="GD3" s="1505"/>
      <c r="GE3" s="1505"/>
      <c r="GF3" s="1505"/>
      <c r="GG3" s="1505"/>
      <c r="GH3" s="1505"/>
      <c r="GI3" s="1505"/>
      <c r="GJ3" s="1505"/>
      <c r="GK3" s="1505"/>
      <c r="GL3" s="1505"/>
      <c r="GM3" s="1505"/>
      <c r="GN3" s="1505"/>
      <c r="GO3" s="1505"/>
      <c r="GP3" s="1505"/>
      <c r="GQ3" s="1505"/>
      <c r="GR3" s="1505"/>
      <c r="GS3" s="1505"/>
      <c r="GT3" s="1505"/>
      <c r="GU3" s="1505"/>
      <c r="GV3" s="1505"/>
      <c r="GW3" s="1505"/>
      <c r="GX3" s="1505"/>
      <c r="GY3" s="1505"/>
      <c r="GZ3" s="1505"/>
      <c r="HA3" s="1505"/>
      <c r="HB3" s="1505"/>
      <c r="HC3" s="1505"/>
      <c r="HD3" s="1505"/>
      <c r="HE3" s="1505"/>
      <c r="HF3" s="1505"/>
      <c r="HG3" s="1505"/>
      <c r="HH3" s="1505"/>
      <c r="HI3" s="1505"/>
      <c r="HJ3" s="1505"/>
      <c r="HK3" s="1505"/>
      <c r="HL3" s="1505"/>
      <c r="HM3" s="1505"/>
      <c r="HN3" s="1505"/>
      <c r="HO3" s="1505"/>
      <c r="HP3" s="1505"/>
      <c r="HQ3" s="1505"/>
      <c r="HR3" s="1505"/>
      <c r="HS3" s="1505"/>
      <c r="HT3" s="1505"/>
      <c r="HU3" s="1505"/>
      <c r="HV3" s="1505"/>
      <c r="HW3" s="1505"/>
      <c r="HX3" s="1505"/>
      <c r="HY3" s="1505"/>
      <c r="HZ3" s="1505"/>
      <c r="IA3" s="1505"/>
      <c r="IB3" s="1505"/>
      <c r="IC3" s="1505"/>
      <c r="ID3" s="1505"/>
      <c r="IE3" s="1505"/>
      <c r="IF3" s="1505"/>
      <c r="IG3" s="1505"/>
      <c r="IH3" s="1505"/>
      <c r="II3" s="1505"/>
      <c r="IJ3" s="1505"/>
      <c r="IK3" s="1505"/>
      <c r="IL3" s="1505"/>
      <c r="IM3" s="1505"/>
      <c r="IN3" s="1505"/>
      <c r="IO3" s="1505"/>
      <c r="IP3" s="1505"/>
      <c r="IQ3" s="1505"/>
      <c r="IR3" s="1505"/>
      <c r="IS3" s="1505"/>
      <c r="IT3" s="1505"/>
      <c r="IU3" s="1505"/>
      <c r="IV3" s="1505"/>
      <c r="IW3" s="1505"/>
      <c r="IX3" s="1505"/>
      <c r="IY3" s="1505"/>
      <c r="IZ3" s="1505"/>
      <c r="JA3" s="1505"/>
      <c r="JB3" s="1505"/>
      <c r="JC3" s="1505"/>
      <c r="JD3" s="1505"/>
      <c r="JE3" s="1505"/>
      <c r="JF3" s="1505"/>
      <c r="JG3" s="1505"/>
      <c r="JH3" s="1505"/>
      <c r="JI3" s="1505"/>
      <c r="JJ3" s="1505"/>
      <c r="JK3" s="1505"/>
      <c r="JL3" s="1505"/>
      <c r="JM3" s="1505"/>
      <c r="JN3" s="1505"/>
      <c r="JO3" s="1505"/>
      <c r="JP3" s="1505"/>
      <c r="JQ3" s="1505"/>
      <c r="JR3" s="1505"/>
      <c r="JS3" s="1505"/>
      <c r="JT3" s="1505"/>
      <c r="JU3" s="1505"/>
      <c r="JV3" s="1505"/>
      <c r="JW3" s="1505"/>
      <c r="JX3" s="1505"/>
      <c r="JY3" s="1505"/>
      <c r="JZ3" s="1505"/>
      <c r="KA3" s="1505"/>
      <c r="KB3" s="1505"/>
      <c r="KC3" s="1505"/>
      <c r="KD3" s="1505"/>
      <c r="KE3" s="1505"/>
      <c r="KF3" s="1505"/>
      <c r="KG3" s="1505"/>
      <c r="KH3" s="1505"/>
      <c r="KI3" s="1505"/>
      <c r="KJ3" s="1505"/>
      <c r="KK3" s="1505"/>
      <c r="KL3" s="1505"/>
      <c r="KM3" s="1505"/>
      <c r="KN3" s="1505"/>
      <c r="KO3" s="1505"/>
      <c r="KP3" s="1505"/>
      <c r="KQ3" s="1505"/>
      <c r="KR3" s="1505"/>
      <c r="KS3" s="1505"/>
      <c r="KT3" s="1505"/>
      <c r="KU3" s="1505"/>
      <c r="KV3" s="1505"/>
      <c r="KW3" s="1505"/>
      <c r="KX3" s="1505"/>
      <c r="KY3" s="1505"/>
      <c r="KZ3" s="1505"/>
      <c r="LA3" s="1505"/>
      <c r="LB3" s="1505"/>
      <c r="LC3" s="1505"/>
      <c r="LD3" s="1505"/>
      <c r="LE3" s="1505"/>
      <c r="LF3" s="1505"/>
      <c r="LG3" s="1505"/>
      <c r="LH3" s="1505"/>
      <c r="LI3" s="1505"/>
      <c r="LJ3" s="1505"/>
      <c r="LK3" s="1505"/>
      <c r="LL3" s="1505"/>
      <c r="LM3" s="1505"/>
      <c r="LN3" s="1505"/>
      <c r="LO3" s="1505"/>
      <c r="LP3" s="1505"/>
      <c r="LQ3" s="1505"/>
      <c r="LR3" s="1505"/>
      <c r="LS3" s="1505"/>
      <c r="LT3" s="1505"/>
      <c r="LU3" s="1505"/>
      <c r="LV3" s="1505"/>
      <c r="LW3" s="1505"/>
      <c r="LX3" s="1505"/>
      <c r="LY3" s="1505"/>
      <c r="LZ3" s="1505"/>
      <c r="MA3" s="1505"/>
      <c r="MB3" s="1505"/>
      <c r="MC3" s="1505"/>
      <c r="MD3" s="1505"/>
      <c r="ME3" s="1505"/>
      <c r="MF3" s="1505"/>
      <c r="MG3" s="1505"/>
      <c r="MH3" s="1505"/>
      <c r="MI3" s="1505"/>
      <c r="MJ3" s="1505"/>
      <c r="MK3" s="1505"/>
      <c r="ML3" s="1505"/>
      <c r="MM3" s="1505"/>
      <c r="MN3" s="1505"/>
      <c r="MO3" s="1505"/>
      <c r="MP3" s="1505"/>
      <c r="MQ3" s="1505"/>
      <c r="MR3" s="1505"/>
      <c r="MS3" s="1505"/>
      <c r="MT3" s="1505"/>
      <c r="MU3" s="1505"/>
      <c r="MV3" s="1505"/>
      <c r="MW3" s="1505"/>
      <c r="MX3" s="1505"/>
      <c r="MY3" s="1505"/>
      <c r="MZ3" s="1505"/>
      <c r="NA3" s="1505"/>
      <c r="NB3" s="1505"/>
      <c r="NC3" s="1505"/>
      <c r="ND3" s="1505"/>
      <c r="NE3" s="1505"/>
      <c r="NF3" s="1505"/>
      <c r="NG3" s="1505"/>
      <c r="NH3" s="1505"/>
      <c r="NI3" s="1505"/>
      <c r="NJ3" s="1505"/>
      <c r="NK3" s="1505"/>
      <c r="NL3" s="1505"/>
      <c r="NM3" s="1505"/>
      <c r="NN3" s="1505"/>
      <c r="NO3" s="1505"/>
      <c r="NP3" s="1505"/>
      <c r="NQ3" s="1505"/>
      <c r="NR3" s="1505"/>
      <c r="NS3" s="1505"/>
      <c r="NT3" s="1505"/>
      <c r="NU3" s="1505"/>
      <c r="NV3" s="1505"/>
      <c r="NW3" s="1505"/>
      <c r="NX3" s="1505"/>
      <c r="NY3" s="1505"/>
      <c r="NZ3" s="1505"/>
      <c r="OA3" s="1505"/>
      <c r="OB3" s="1505"/>
      <c r="OC3" s="1505"/>
      <c r="OD3" s="1505"/>
      <c r="OE3" s="1505"/>
      <c r="OF3" s="1505"/>
      <c r="OG3" s="1505"/>
      <c r="OH3" s="1505"/>
      <c r="OI3" s="1505"/>
      <c r="OJ3" s="1505"/>
      <c r="OK3" s="1505"/>
      <c r="OL3" s="1505"/>
      <c r="OM3" s="1505"/>
      <c r="ON3" s="1505"/>
      <c r="OO3" s="1505"/>
      <c r="OP3" s="1505"/>
      <c r="OQ3" s="1505"/>
      <c r="OR3" s="1505"/>
      <c r="OS3" s="1505"/>
      <c r="OT3" s="1505"/>
      <c r="OU3" s="1505"/>
      <c r="OV3" s="1505"/>
      <c r="OW3" s="1505"/>
      <c r="OX3" s="1505"/>
      <c r="OY3" s="1505"/>
      <c r="OZ3" s="1505"/>
      <c r="PA3" s="1505"/>
      <c r="PB3" s="1505"/>
      <c r="PC3" s="1505"/>
      <c r="PD3" s="1505"/>
      <c r="PE3" s="1505"/>
      <c r="PF3" s="1505"/>
      <c r="PG3" s="1505"/>
      <c r="PH3" s="1505"/>
      <c r="PI3" s="1505"/>
      <c r="PJ3" s="1505"/>
      <c r="PK3" s="1505"/>
      <c r="PL3" s="1505"/>
      <c r="PM3" s="1505"/>
      <c r="PN3" s="1505"/>
      <c r="PO3" s="1505"/>
      <c r="PP3" s="1505"/>
      <c r="PQ3" s="1505"/>
      <c r="PR3" s="1505"/>
      <c r="PS3" s="1505"/>
      <c r="PT3" s="1505"/>
      <c r="PU3" s="1505"/>
      <c r="PV3" s="1505"/>
      <c r="PW3" s="1505"/>
      <c r="PX3" s="1505"/>
      <c r="PY3" s="1505"/>
      <c r="PZ3" s="1505"/>
      <c r="QA3" s="1505"/>
      <c r="QB3" s="1505"/>
      <c r="QC3" s="1505"/>
      <c r="QD3" s="1505"/>
      <c r="QE3" s="1505"/>
      <c r="QF3" s="1505"/>
      <c r="QG3" s="1505"/>
      <c r="QH3" s="1505"/>
      <c r="QI3" s="1505"/>
      <c r="QJ3" s="1505"/>
      <c r="QK3" s="1505"/>
      <c r="QL3" s="1505"/>
      <c r="QM3" s="1505"/>
      <c r="QN3" s="1505"/>
      <c r="QO3" s="1505"/>
      <c r="QP3" s="1505"/>
      <c r="QQ3" s="1505"/>
      <c r="QR3" s="1505"/>
      <c r="QS3" s="1505"/>
      <c r="QT3" s="1505"/>
      <c r="QU3" s="1505"/>
      <c r="QV3" s="1505"/>
      <c r="QW3" s="1505"/>
      <c r="QX3" s="1505"/>
      <c r="QY3" s="1505"/>
      <c r="QZ3" s="1505"/>
      <c r="RA3" s="1505"/>
      <c r="RB3" s="1505"/>
      <c r="RC3" s="1505"/>
      <c r="RD3" s="1505"/>
      <c r="RE3" s="1505"/>
      <c r="RF3" s="1505"/>
      <c r="RG3" s="1505"/>
      <c r="RH3" s="1505"/>
      <c r="RI3" s="1505"/>
      <c r="RJ3" s="1505"/>
      <c r="RK3" s="1505"/>
      <c r="RL3" s="1505"/>
      <c r="RM3" s="1505"/>
      <c r="RN3" s="1505"/>
      <c r="RO3" s="1505"/>
      <c r="RP3" s="1505"/>
      <c r="RQ3" s="1505"/>
      <c r="RR3" s="1505"/>
      <c r="RS3" s="1505"/>
      <c r="RT3" s="1505"/>
      <c r="RU3" s="1505"/>
      <c r="RV3" s="1505"/>
      <c r="RW3" s="1505"/>
      <c r="RX3" s="1505"/>
      <c r="RY3" s="1505"/>
      <c r="RZ3" s="1505"/>
      <c r="SA3" s="1505"/>
      <c r="SB3" s="1505"/>
      <c r="SC3" s="1505"/>
      <c r="SD3" s="1505"/>
      <c r="SE3" s="1505"/>
      <c r="SF3" s="1505"/>
      <c r="SG3" s="1505"/>
      <c r="SH3" s="1505"/>
      <c r="SI3" s="1505"/>
      <c r="SJ3" s="1505"/>
      <c r="SK3" s="1505"/>
      <c r="SL3" s="1505"/>
      <c r="SM3" s="1505"/>
      <c r="SN3" s="1505"/>
      <c r="SO3" s="1505"/>
      <c r="SP3" s="1505"/>
      <c r="SQ3" s="1505"/>
      <c r="SR3" s="1505"/>
      <c r="SS3" s="1505"/>
      <c r="ST3" s="1505"/>
      <c r="SU3" s="1505"/>
      <c r="SV3" s="1505"/>
      <c r="SW3" s="1505"/>
      <c r="SX3" s="1505"/>
      <c r="SY3" s="1505"/>
      <c r="SZ3" s="1505"/>
      <c r="TA3" s="1505"/>
      <c r="TB3" s="1505"/>
      <c r="TC3" s="1505"/>
      <c r="TD3" s="1505"/>
      <c r="TE3" s="1505"/>
      <c r="TF3" s="1505"/>
      <c r="TG3" s="1505"/>
      <c r="TH3" s="1505"/>
      <c r="TI3" s="1505"/>
      <c r="TJ3" s="1505"/>
      <c r="TK3" s="1505"/>
      <c r="TL3" s="1505"/>
      <c r="TM3" s="1505"/>
      <c r="TN3" s="1505"/>
      <c r="TO3" s="1505"/>
      <c r="TP3" s="1505"/>
      <c r="TQ3" s="1505"/>
      <c r="TR3" s="1505"/>
      <c r="TS3" s="1505"/>
      <c r="TT3" s="1505"/>
      <c r="TU3" s="1505"/>
      <c r="TV3" s="1505"/>
      <c r="TW3" s="1505"/>
      <c r="TX3" s="1505"/>
      <c r="TY3" s="1505"/>
      <c r="TZ3" s="1505"/>
      <c r="UA3" s="1505"/>
      <c r="UB3" s="1505"/>
      <c r="UC3" s="1505"/>
      <c r="UD3" s="1505"/>
      <c r="UE3" s="1505"/>
      <c r="UF3" s="1505"/>
      <c r="UG3" s="1505"/>
      <c r="UH3" s="1505"/>
      <c r="UI3" s="1505"/>
      <c r="UJ3" s="1505"/>
      <c r="UK3" s="1505"/>
      <c r="UL3" s="1505"/>
      <c r="UM3" s="1505"/>
      <c r="UN3" s="1505"/>
      <c r="UO3" s="1505"/>
      <c r="UP3" s="1505"/>
      <c r="UQ3" s="1505"/>
      <c r="UR3" s="1505"/>
      <c r="US3" s="1505"/>
      <c r="UT3" s="1505"/>
      <c r="UU3" s="1505"/>
      <c r="UV3" s="1505"/>
      <c r="UW3" s="1505"/>
      <c r="UX3" s="1505"/>
      <c r="UY3" s="1505"/>
      <c r="UZ3" s="1505"/>
      <c r="VA3" s="1505"/>
      <c r="VB3" s="1505"/>
      <c r="VC3" s="1505"/>
      <c r="VD3" s="1505"/>
      <c r="VE3" s="1505"/>
      <c r="VF3" s="1505"/>
      <c r="VG3" s="1505"/>
      <c r="VH3" s="1505"/>
      <c r="VI3" s="1505"/>
      <c r="VJ3" s="1505"/>
      <c r="VK3" s="1505"/>
      <c r="VL3" s="1505"/>
      <c r="VM3" s="1505"/>
      <c r="VN3" s="1505"/>
      <c r="VO3" s="1505"/>
      <c r="VP3" s="1505"/>
      <c r="VQ3" s="1505"/>
      <c r="VR3" s="1505"/>
      <c r="VS3" s="1505"/>
      <c r="VT3" s="1505"/>
      <c r="VU3" s="1505"/>
      <c r="VV3" s="1505"/>
      <c r="VW3" s="1505"/>
      <c r="VX3" s="1505"/>
      <c r="VY3" s="1505"/>
      <c r="VZ3" s="1505"/>
      <c r="WA3" s="1505"/>
      <c r="WB3" s="1505"/>
      <c r="WC3" s="1505"/>
      <c r="WD3" s="1505"/>
      <c r="WE3" s="1505"/>
      <c r="WF3" s="1505"/>
      <c r="WG3" s="1505"/>
      <c r="WH3" s="1505"/>
      <c r="WI3" s="1505"/>
      <c r="WJ3" s="1505"/>
      <c r="WK3" s="1505"/>
      <c r="WL3" s="1505"/>
      <c r="WM3" s="1505"/>
      <c r="WN3" s="1505"/>
      <c r="WO3" s="1505"/>
      <c r="WP3" s="1505"/>
      <c r="WQ3" s="1505"/>
      <c r="WR3" s="1505"/>
      <c r="WS3" s="1505"/>
      <c r="WT3" s="1505"/>
      <c r="WU3" s="1505"/>
      <c r="WV3" s="1505"/>
      <c r="WW3" s="1505"/>
      <c r="WX3" s="1505"/>
      <c r="WY3" s="1505"/>
      <c r="WZ3" s="1505"/>
      <c r="XA3" s="1505"/>
      <c r="XB3" s="1505"/>
      <c r="XC3" s="1505"/>
      <c r="XD3" s="1505"/>
      <c r="XE3" s="1505"/>
      <c r="XF3" s="1505"/>
      <c r="XG3" s="1505"/>
      <c r="XH3" s="1505"/>
      <c r="XI3" s="1505"/>
      <c r="XJ3" s="1505"/>
      <c r="XK3" s="1505"/>
      <c r="XL3" s="1505"/>
      <c r="XM3" s="1505"/>
      <c r="XN3" s="1505"/>
      <c r="XO3" s="1505"/>
      <c r="XP3" s="1505"/>
      <c r="XQ3" s="1505"/>
      <c r="XR3" s="1505"/>
      <c r="XS3" s="1505"/>
      <c r="XT3" s="1505"/>
      <c r="XU3" s="1505"/>
      <c r="XV3" s="1505"/>
      <c r="XW3" s="1505"/>
      <c r="XX3" s="1505"/>
      <c r="XY3" s="1505"/>
      <c r="XZ3" s="1505"/>
      <c r="YA3" s="1505"/>
      <c r="YB3" s="1505"/>
      <c r="YC3" s="1505"/>
      <c r="YD3" s="1505"/>
      <c r="YE3" s="1505"/>
      <c r="YF3" s="1505"/>
      <c r="YG3" s="1505"/>
      <c r="YH3" s="1505"/>
      <c r="YI3" s="1505"/>
      <c r="YJ3" s="1505"/>
      <c r="YK3" s="1505"/>
      <c r="YL3" s="1505"/>
      <c r="YM3" s="1505"/>
      <c r="YN3" s="1505"/>
      <c r="YO3" s="1505"/>
      <c r="YP3" s="1505"/>
      <c r="YQ3" s="1505"/>
      <c r="YR3" s="1505"/>
      <c r="YS3" s="1505"/>
      <c r="YT3" s="1505"/>
      <c r="YU3" s="1505"/>
      <c r="YV3" s="1505"/>
      <c r="YW3" s="1505"/>
      <c r="YX3" s="1505"/>
      <c r="YY3" s="1505"/>
      <c r="YZ3" s="1505"/>
      <c r="ZA3" s="1505"/>
      <c r="ZB3" s="1505"/>
      <c r="ZC3" s="1505"/>
      <c r="ZD3" s="1505"/>
      <c r="ZE3" s="1505"/>
      <c r="ZF3" s="1505"/>
      <c r="ZG3" s="1505"/>
      <c r="ZH3" s="1505"/>
      <c r="ZI3" s="1505"/>
      <c r="ZJ3" s="1505"/>
      <c r="ZK3" s="1505"/>
      <c r="ZL3" s="1505"/>
      <c r="ZM3" s="1505"/>
      <c r="ZN3" s="1505"/>
      <c r="ZO3" s="1505"/>
      <c r="ZP3" s="1505"/>
      <c r="ZQ3" s="1505"/>
      <c r="ZR3" s="1505"/>
      <c r="ZS3" s="1505"/>
      <c r="ZT3" s="1505"/>
      <c r="ZU3" s="1505"/>
      <c r="ZV3" s="1505"/>
      <c r="ZW3" s="1505"/>
      <c r="ZX3" s="1505"/>
      <c r="ZY3" s="1505"/>
      <c r="ZZ3" s="1505"/>
      <c r="AAA3" s="1505"/>
      <c r="AAB3" s="1505"/>
      <c r="AAC3" s="1505"/>
      <c r="AAD3" s="1505"/>
      <c r="AAE3" s="1505"/>
      <c r="AAF3" s="1505"/>
      <c r="AAG3" s="1505"/>
      <c r="AAH3" s="1505"/>
      <c r="AAI3" s="1505"/>
      <c r="AAJ3" s="1505"/>
      <c r="AAK3" s="1505"/>
      <c r="AAL3" s="1505"/>
      <c r="AAM3" s="1505"/>
      <c r="AAN3" s="1505"/>
      <c r="AAO3" s="1505"/>
      <c r="AAP3" s="1505"/>
      <c r="AAQ3" s="1505"/>
      <c r="AAR3" s="1505"/>
      <c r="AAS3" s="1505"/>
      <c r="AAT3" s="1505"/>
      <c r="AAU3" s="1505"/>
      <c r="AAV3" s="1505"/>
      <c r="AAW3" s="1505"/>
      <c r="AAX3" s="1505"/>
      <c r="AAY3" s="1505"/>
      <c r="AAZ3" s="1505"/>
      <c r="ABA3" s="1505"/>
      <c r="ABB3" s="1505"/>
      <c r="ABC3" s="1505"/>
      <c r="ABD3" s="1505"/>
      <c r="ABE3" s="1505"/>
      <c r="ABF3" s="1505"/>
      <c r="ABG3" s="1505"/>
      <c r="ABH3" s="1505"/>
      <c r="ABI3" s="1505"/>
      <c r="ABJ3" s="1505"/>
      <c r="ABK3" s="1505"/>
      <c r="ABL3" s="1505"/>
      <c r="ABM3" s="1505"/>
      <c r="ABN3" s="1505"/>
      <c r="ABO3" s="1505"/>
      <c r="ABP3" s="1505"/>
      <c r="ABQ3" s="1505"/>
      <c r="ABR3" s="1505"/>
      <c r="ABS3" s="1505"/>
      <c r="ABT3" s="1505"/>
      <c r="ABU3" s="1505"/>
      <c r="ABV3" s="1505"/>
      <c r="ABW3" s="1505"/>
      <c r="ABX3" s="1505"/>
      <c r="ABY3" s="1505"/>
      <c r="ABZ3" s="1505"/>
      <c r="ACA3" s="1505"/>
      <c r="ACB3" s="1505"/>
      <c r="ACC3" s="1505"/>
      <c r="ACD3" s="1505"/>
      <c r="ACE3" s="1505"/>
      <c r="ACF3" s="1505"/>
      <c r="ACG3" s="1505"/>
      <c r="ACH3" s="1505"/>
      <c r="ACI3" s="1505"/>
      <c r="ACJ3" s="1505"/>
      <c r="ACK3" s="1505"/>
      <c r="ACL3" s="1505"/>
      <c r="ACM3" s="1505"/>
      <c r="ACN3" s="1505"/>
      <c r="ACO3" s="1505"/>
      <c r="ACP3" s="1505"/>
      <c r="ACQ3" s="1505"/>
      <c r="ACR3" s="1505"/>
      <c r="ACS3" s="1505"/>
      <c r="ACT3" s="1505"/>
      <c r="ACU3" s="1505"/>
      <c r="ACV3" s="1505"/>
      <c r="ACW3" s="1505"/>
      <c r="ACX3" s="1505"/>
      <c r="ACY3" s="1505"/>
      <c r="ACZ3" s="1505"/>
      <c r="ADA3" s="1505"/>
      <c r="ADB3" s="1505"/>
      <c r="ADC3" s="1505"/>
      <c r="ADD3" s="1505"/>
      <c r="ADE3" s="1505"/>
      <c r="ADF3" s="1505"/>
      <c r="ADG3" s="1505"/>
      <c r="ADH3" s="1505"/>
      <c r="ADI3" s="1505"/>
      <c r="ADJ3" s="1505"/>
      <c r="ADK3" s="1505"/>
      <c r="ADL3" s="1505"/>
      <c r="ADM3" s="1505"/>
      <c r="ADN3" s="1505"/>
      <c r="ADO3" s="1505"/>
      <c r="ADP3" s="1505"/>
      <c r="ADQ3" s="1505"/>
      <c r="ADR3" s="1505"/>
      <c r="ADS3" s="1505"/>
      <c r="ADT3" s="1505"/>
      <c r="ADU3" s="1505"/>
      <c r="ADV3" s="1505"/>
      <c r="ADW3" s="1505"/>
      <c r="ADX3" s="1505"/>
      <c r="ADY3" s="1505"/>
      <c r="ADZ3" s="1505"/>
      <c r="AEA3" s="1505"/>
      <c r="AEB3" s="1505"/>
      <c r="AEC3" s="1505"/>
      <c r="AED3" s="1505"/>
      <c r="AEE3" s="1505"/>
      <c r="AEF3" s="1505"/>
      <c r="AEG3" s="1505"/>
      <c r="AEH3" s="1505"/>
      <c r="AEI3" s="1505"/>
      <c r="AEJ3" s="1505"/>
      <c r="AEK3" s="1505"/>
      <c r="AEL3" s="1505"/>
      <c r="AEM3" s="1505"/>
      <c r="AEN3" s="1505"/>
      <c r="AEO3" s="1505"/>
      <c r="AEP3" s="1505"/>
      <c r="AEQ3" s="1505"/>
      <c r="AER3" s="1505"/>
      <c r="AES3" s="1505"/>
      <c r="AET3" s="1505"/>
      <c r="AEU3" s="1505"/>
      <c r="AEV3" s="1505"/>
      <c r="AEW3" s="1505"/>
      <c r="AEX3" s="1505"/>
      <c r="AEY3" s="1505"/>
      <c r="AEZ3" s="1505"/>
      <c r="AFA3" s="1505"/>
      <c r="AFB3" s="1505"/>
      <c r="AFC3" s="1505"/>
      <c r="AFD3" s="1505"/>
      <c r="AFE3" s="1505"/>
      <c r="AFF3" s="1505"/>
      <c r="AFG3" s="1505"/>
      <c r="AFH3" s="1505"/>
      <c r="AFI3" s="1505"/>
      <c r="AFJ3" s="1505"/>
      <c r="AFK3" s="1505"/>
      <c r="AFL3" s="1505"/>
      <c r="AFM3" s="1505"/>
      <c r="AFN3" s="1505"/>
      <c r="AFO3" s="1505"/>
      <c r="AFP3" s="1505"/>
      <c r="AFQ3" s="1505"/>
      <c r="AFR3" s="1505"/>
      <c r="AFS3" s="1505"/>
      <c r="AFT3" s="1505"/>
      <c r="AFU3" s="1505"/>
      <c r="AFV3" s="1505"/>
      <c r="AFW3" s="1505"/>
      <c r="AFX3" s="1505"/>
      <c r="AFY3" s="1505"/>
      <c r="AFZ3" s="1505"/>
      <c r="AGA3" s="1505"/>
      <c r="AGB3" s="1505"/>
      <c r="AGC3" s="1505"/>
      <c r="AGD3" s="1505"/>
      <c r="AGE3" s="1505"/>
      <c r="AGF3" s="1505"/>
      <c r="AGG3" s="1505"/>
      <c r="AGH3" s="1505"/>
      <c r="AGI3" s="1505"/>
      <c r="AGJ3" s="1505"/>
      <c r="AGK3" s="1505"/>
      <c r="AGL3" s="1505"/>
      <c r="AGM3" s="1505"/>
      <c r="AGN3" s="1505"/>
      <c r="AGO3" s="1505"/>
      <c r="AGP3" s="1505"/>
      <c r="AGQ3" s="1505"/>
      <c r="AGR3" s="1505"/>
      <c r="AGS3" s="1505"/>
      <c r="AGT3" s="1505"/>
      <c r="AGU3" s="1505"/>
      <c r="AGV3" s="1505"/>
      <c r="AGW3" s="1505"/>
      <c r="AGX3" s="1505"/>
      <c r="AGY3" s="1505"/>
      <c r="AGZ3" s="1505"/>
      <c r="AHA3" s="1505"/>
      <c r="AHB3" s="1505"/>
      <c r="AHC3" s="1505"/>
      <c r="AHD3" s="1505"/>
      <c r="AHE3" s="1505"/>
      <c r="AHF3" s="1505"/>
      <c r="AHG3" s="1505"/>
      <c r="AHH3" s="1505"/>
      <c r="AHI3" s="1505"/>
      <c r="AHJ3" s="1505"/>
      <c r="AHK3" s="1505"/>
      <c r="AHL3" s="1505"/>
      <c r="AHM3" s="1505"/>
      <c r="AHN3" s="1505"/>
      <c r="AHO3" s="1505"/>
      <c r="AHP3" s="1505"/>
      <c r="AHQ3" s="1505"/>
      <c r="AHR3" s="1505"/>
      <c r="AHS3" s="1505"/>
      <c r="AHT3" s="1505"/>
      <c r="AHU3" s="1505"/>
      <c r="AHV3" s="1505"/>
      <c r="AHW3" s="1505"/>
      <c r="AHX3" s="1505"/>
      <c r="AHY3" s="1505"/>
      <c r="AHZ3" s="1505"/>
      <c r="AIA3" s="1505"/>
      <c r="AIB3" s="1505"/>
      <c r="AIC3" s="1505"/>
      <c r="AID3" s="1505"/>
      <c r="AIE3" s="1505"/>
      <c r="AIF3" s="1505"/>
      <c r="AIG3" s="1505"/>
      <c r="AIH3" s="1505"/>
      <c r="AII3" s="1505"/>
      <c r="AIJ3" s="1505"/>
      <c r="AIK3" s="1505"/>
      <c r="AIL3" s="1505"/>
      <c r="AIM3" s="1505"/>
      <c r="AIN3" s="1505"/>
      <c r="AIO3" s="1505"/>
      <c r="AIP3" s="1505"/>
      <c r="AIQ3" s="1505"/>
      <c r="AIR3" s="1505"/>
      <c r="AIS3" s="1505"/>
      <c r="AIT3" s="1505"/>
      <c r="AIU3" s="1505"/>
      <c r="AIV3" s="1505"/>
      <c r="AIW3" s="1505"/>
      <c r="AIX3" s="1505"/>
      <c r="AIY3" s="1505"/>
      <c r="AIZ3" s="1505"/>
      <c r="AJA3" s="1505"/>
      <c r="AJB3" s="1505"/>
      <c r="AJC3" s="1505"/>
      <c r="AJD3" s="1505"/>
      <c r="AJE3" s="1505"/>
      <c r="AJF3" s="1505"/>
      <c r="AJG3" s="1505"/>
      <c r="AJH3" s="1505"/>
      <c r="AJI3" s="1505"/>
      <c r="AJJ3" s="1505"/>
      <c r="AJK3" s="1505"/>
      <c r="AJL3" s="1505"/>
      <c r="AJM3" s="1505"/>
      <c r="AJN3" s="1505"/>
      <c r="AJO3" s="1505"/>
      <c r="AJP3" s="1505"/>
      <c r="AJQ3" s="1505"/>
      <c r="AJR3" s="1505"/>
      <c r="AJS3" s="1505"/>
      <c r="AJT3" s="1505"/>
      <c r="AJU3" s="1505"/>
      <c r="AJV3" s="1505"/>
      <c r="AJW3" s="1505"/>
      <c r="AJX3" s="1505"/>
      <c r="AJY3" s="1505"/>
      <c r="AJZ3" s="1505"/>
      <c r="AKA3" s="1505"/>
      <c r="AKB3" s="1505"/>
      <c r="AKC3" s="1505"/>
      <c r="AKD3" s="1505"/>
      <c r="AKE3" s="1505"/>
      <c r="AKF3" s="1505"/>
      <c r="AKG3" s="1505"/>
      <c r="AKH3" s="1505"/>
      <c r="AKI3" s="1505"/>
      <c r="AKJ3" s="1505"/>
      <c r="AKK3" s="1505"/>
      <c r="AKL3" s="1505"/>
      <c r="AKM3" s="1505"/>
      <c r="AKN3" s="1505"/>
      <c r="AKO3" s="1505"/>
      <c r="AKP3" s="1505"/>
      <c r="AKQ3" s="1505"/>
      <c r="AKR3" s="1505"/>
      <c r="AKS3" s="1505"/>
      <c r="AKT3" s="1505"/>
      <c r="AKU3" s="1505"/>
      <c r="AKV3" s="1505"/>
      <c r="AKW3" s="1505"/>
      <c r="AKX3" s="1505"/>
      <c r="AKY3" s="1505"/>
      <c r="AKZ3" s="1505"/>
      <c r="ALA3" s="1505"/>
      <c r="ALB3" s="1505"/>
      <c r="ALC3" s="1505"/>
      <c r="ALD3" s="1505"/>
      <c r="ALE3" s="1505"/>
      <c r="ALF3" s="1505"/>
      <c r="ALG3" s="1505"/>
      <c r="ALH3" s="1505"/>
      <c r="ALI3" s="1505"/>
      <c r="ALJ3" s="1505"/>
      <c r="ALK3" s="1505"/>
      <c r="ALL3" s="1505"/>
      <c r="ALM3" s="1505"/>
      <c r="ALN3" s="1505"/>
      <c r="ALO3" s="1505"/>
      <c r="ALP3" s="1505"/>
      <c r="ALQ3" s="1505"/>
      <c r="ALR3" s="1505"/>
      <c r="ALS3" s="1505"/>
      <c r="ALT3" s="1505"/>
      <c r="ALU3" s="1505"/>
      <c r="ALV3" s="1505"/>
      <c r="ALW3" s="1505"/>
      <c r="ALX3" s="1505"/>
      <c r="ALY3" s="1505"/>
      <c r="ALZ3" s="1505"/>
      <c r="AMA3" s="1505"/>
      <c r="AMB3" s="1505"/>
      <c r="AMC3" s="1505"/>
      <c r="AMD3" s="1505"/>
      <c r="AME3" s="1505"/>
      <c r="AMF3" s="1505"/>
      <c r="AMG3" s="1505"/>
      <c r="AMH3" s="1505"/>
      <c r="AMI3" s="1505"/>
      <c r="AMJ3" s="1505"/>
      <c r="AMK3" s="1505"/>
      <c r="AML3" s="1505"/>
      <c r="AMM3" s="1505"/>
      <c r="AMN3" s="1505"/>
      <c r="AMO3" s="1505"/>
      <c r="AMP3" s="1505"/>
      <c r="AMQ3" s="1505"/>
      <c r="AMR3" s="1505"/>
      <c r="AMS3" s="1505"/>
      <c r="AMT3" s="1505"/>
      <c r="AMU3" s="1505"/>
      <c r="AMV3" s="1505"/>
      <c r="AMW3" s="1505"/>
      <c r="AMX3" s="1505"/>
      <c r="AMY3" s="1505"/>
      <c r="AMZ3" s="1505"/>
      <c r="ANA3" s="1505"/>
      <c r="ANB3" s="1505"/>
      <c r="ANC3" s="1505"/>
      <c r="AND3" s="1505"/>
      <c r="ANE3" s="1505"/>
      <c r="ANF3" s="1505"/>
      <c r="ANG3" s="1505"/>
      <c r="ANH3" s="1505"/>
      <c r="ANI3" s="1505"/>
      <c r="ANJ3" s="1505"/>
      <c r="ANK3" s="1505"/>
      <c r="ANL3" s="1505"/>
      <c r="ANM3" s="1505"/>
      <c r="ANN3" s="1505"/>
      <c r="ANO3" s="1505"/>
      <c r="ANP3" s="1505"/>
      <c r="ANQ3" s="1505"/>
      <c r="ANR3" s="1505"/>
      <c r="ANS3" s="1505"/>
      <c r="ANT3" s="1505"/>
      <c r="ANU3" s="1505"/>
      <c r="ANV3" s="1505"/>
      <c r="ANW3" s="1505"/>
      <c r="ANX3" s="1505"/>
      <c r="ANY3" s="1505"/>
      <c r="ANZ3" s="1505"/>
      <c r="AOA3" s="1505"/>
      <c r="AOB3" s="1505"/>
      <c r="AOC3" s="1505"/>
      <c r="AOD3" s="1505"/>
      <c r="AOE3" s="1505"/>
      <c r="AOF3" s="1505"/>
      <c r="AOG3" s="1505"/>
      <c r="AOH3" s="1505"/>
      <c r="AOI3" s="1505"/>
      <c r="AOJ3" s="1505"/>
      <c r="AOK3" s="1505"/>
      <c r="AOL3" s="1505"/>
      <c r="AOM3" s="1505"/>
      <c r="AON3" s="1505"/>
      <c r="AOO3" s="1505"/>
      <c r="AOP3" s="1505"/>
      <c r="AOQ3" s="1505"/>
      <c r="AOR3" s="1505"/>
      <c r="AOS3" s="1505"/>
      <c r="AOT3" s="1505"/>
      <c r="AOU3" s="1505"/>
      <c r="AOV3" s="1505"/>
      <c r="AOW3" s="1505"/>
      <c r="AOX3" s="1505"/>
      <c r="AOY3" s="1505"/>
      <c r="AOZ3" s="1505"/>
      <c r="APA3" s="1505"/>
      <c r="APB3" s="1505"/>
      <c r="APC3" s="1505"/>
      <c r="APD3" s="1505"/>
      <c r="APE3" s="1505"/>
      <c r="APF3" s="1505"/>
      <c r="APG3" s="1505"/>
      <c r="APH3" s="1505"/>
      <c r="API3" s="1505"/>
      <c r="APJ3" s="1505"/>
      <c r="APK3" s="1505"/>
      <c r="APL3" s="1505"/>
      <c r="APM3" s="1505"/>
      <c r="APN3" s="1505"/>
      <c r="APO3" s="1505"/>
      <c r="APP3" s="1505"/>
      <c r="APQ3" s="1505"/>
      <c r="APR3" s="1505"/>
      <c r="APS3" s="1505"/>
      <c r="APT3" s="1505"/>
      <c r="APU3" s="1505"/>
      <c r="APV3" s="1505"/>
      <c r="APW3" s="1505"/>
      <c r="APX3" s="1505"/>
      <c r="APY3" s="1505"/>
      <c r="APZ3" s="1505"/>
      <c r="AQA3" s="1505"/>
      <c r="AQB3" s="1505"/>
      <c r="AQC3" s="1505"/>
      <c r="AQD3" s="1505"/>
      <c r="AQE3" s="1505"/>
      <c r="AQF3" s="1505"/>
      <c r="AQG3" s="1505"/>
      <c r="AQH3" s="1505"/>
      <c r="AQI3" s="1505"/>
      <c r="AQJ3" s="1505"/>
      <c r="AQK3" s="1505"/>
      <c r="AQL3" s="1505"/>
      <c r="AQM3" s="1505"/>
      <c r="AQN3" s="1505"/>
      <c r="AQO3" s="1505"/>
      <c r="AQP3" s="1505"/>
      <c r="AQQ3" s="1505"/>
      <c r="AQR3" s="1505"/>
      <c r="AQS3" s="1505"/>
      <c r="AQT3" s="1505"/>
      <c r="AQU3" s="1505"/>
      <c r="AQV3" s="1505"/>
      <c r="AQW3" s="1505"/>
      <c r="AQX3" s="1505"/>
      <c r="AQY3" s="1505"/>
      <c r="AQZ3" s="1505"/>
      <c r="ARA3" s="1505"/>
      <c r="ARB3" s="1505"/>
      <c r="ARC3" s="1505"/>
      <c r="ARD3" s="1505"/>
      <c r="ARE3" s="1505"/>
      <c r="ARF3" s="1505"/>
      <c r="ARG3" s="1505"/>
      <c r="ARH3" s="1505"/>
      <c r="ARI3" s="1505"/>
      <c r="ARJ3" s="1505"/>
      <c r="ARK3" s="1505"/>
      <c r="ARL3" s="1505"/>
      <c r="ARM3" s="1505"/>
      <c r="ARN3" s="1505"/>
      <c r="ARO3" s="1505"/>
      <c r="ARP3" s="1505"/>
      <c r="ARQ3" s="1505"/>
      <c r="ARR3" s="1505"/>
      <c r="ARS3" s="1505"/>
      <c r="ART3" s="1505"/>
      <c r="ARU3" s="1505"/>
      <c r="ARV3" s="1505"/>
      <c r="ARW3" s="1505"/>
      <c r="ARX3" s="1505"/>
      <c r="ARY3" s="1505"/>
      <c r="ARZ3" s="1505"/>
      <c r="ASA3" s="1505"/>
      <c r="ASB3" s="1505"/>
      <c r="ASC3" s="1505"/>
      <c r="ASD3" s="1505"/>
      <c r="ASE3" s="1505"/>
      <c r="ASF3" s="1505"/>
      <c r="ASG3" s="1505"/>
      <c r="ASH3" s="1505"/>
      <c r="ASI3" s="1505"/>
      <c r="ASJ3" s="1505"/>
      <c r="ASK3" s="1505"/>
      <c r="ASL3" s="1505"/>
      <c r="ASM3" s="1505"/>
      <c r="ASN3" s="1505"/>
      <c r="ASO3" s="1505"/>
      <c r="ASP3" s="1505"/>
      <c r="ASQ3" s="1505"/>
      <c r="ASR3" s="1505"/>
      <c r="ASS3" s="1505"/>
      <c r="AST3" s="1505"/>
      <c r="ASU3" s="1505"/>
      <c r="ASV3" s="1505"/>
      <c r="ASW3" s="1505"/>
      <c r="ASX3" s="1505"/>
      <c r="ASY3" s="1505"/>
      <c r="ASZ3" s="1505"/>
      <c r="ATA3" s="1505"/>
      <c r="ATB3" s="1505"/>
      <c r="ATC3" s="1505"/>
      <c r="ATD3" s="1505"/>
      <c r="ATE3" s="1505"/>
      <c r="ATF3" s="1505"/>
      <c r="ATG3" s="1505"/>
      <c r="ATH3" s="1505"/>
      <c r="ATI3" s="1505"/>
      <c r="ATJ3" s="1505"/>
      <c r="ATK3" s="1505"/>
      <c r="ATL3" s="1505"/>
      <c r="ATM3" s="1505"/>
      <c r="ATN3" s="1505"/>
      <c r="ATO3" s="1505"/>
      <c r="ATP3" s="1505"/>
      <c r="ATQ3" s="1505"/>
      <c r="ATR3" s="1505"/>
      <c r="ATS3" s="1505"/>
      <c r="ATT3" s="1505"/>
      <c r="ATU3" s="1505"/>
      <c r="ATV3" s="1505"/>
      <c r="ATW3" s="1505"/>
      <c r="ATX3" s="1505"/>
      <c r="ATY3" s="1505"/>
      <c r="ATZ3" s="1505"/>
      <c r="AUA3" s="1505"/>
      <c r="AUB3" s="1505"/>
      <c r="AUC3" s="1505"/>
      <c r="AUD3" s="1505"/>
      <c r="AUE3" s="1505"/>
      <c r="AUF3" s="1505"/>
      <c r="AUG3" s="1505"/>
      <c r="AUH3" s="1505"/>
      <c r="AUI3" s="1505"/>
      <c r="AUJ3" s="1505"/>
      <c r="AUK3" s="1505"/>
      <c r="AUL3" s="1505"/>
      <c r="AUM3" s="1505"/>
      <c r="AUN3" s="1505"/>
      <c r="AUO3" s="1505"/>
      <c r="AUP3" s="1505"/>
      <c r="AUQ3" s="1505"/>
      <c r="AUR3" s="1505"/>
      <c r="AUS3" s="1505"/>
      <c r="AUT3" s="1505"/>
      <c r="AUU3" s="1505"/>
      <c r="AUV3" s="1505"/>
      <c r="AUW3" s="1505"/>
      <c r="AUX3" s="1505"/>
      <c r="AUY3" s="1505"/>
      <c r="AUZ3" s="1505"/>
      <c r="AVA3" s="1505"/>
      <c r="AVB3" s="1505"/>
      <c r="AVC3" s="1505"/>
      <c r="AVD3" s="1505"/>
      <c r="AVE3" s="1505"/>
      <c r="AVF3" s="1505"/>
      <c r="AVG3" s="1505"/>
      <c r="AVH3" s="1505"/>
      <c r="AVI3" s="1505"/>
      <c r="AVJ3" s="1505"/>
      <c r="AVK3" s="1505"/>
      <c r="AVL3" s="1505"/>
      <c r="AVM3" s="1505"/>
      <c r="AVN3" s="1505"/>
      <c r="AVO3" s="1505"/>
      <c r="AVP3" s="1505"/>
      <c r="AVQ3" s="1505"/>
      <c r="AVR3" s="1505"/>
      <c r="AVS3" s="1505"/>
      <c r="AVT3" s="1505"/>
      <c r="AVU3" s="1505"/>
      <c r="AVV3" s="1505"/>
      <c r="AVW3" s="1505"/>
      <c r="AVX3" s="1505"/>
      <c r="AVY3" s="1505"/>
      <c r="AVZ3" s="1505"/>
      <c r="AWA3" s="1505"/>
      <c r="AWB3" s="1505"/>
      <c r="AWC3" s="1505"/>
      <c r="AWD3" s="1505"/>
      <c r="AWE3" s="1505"/>
      <c r="AWF3" s="1505"/>
      <c r="AWG3" s="1505"/>
      <c r="AWH3" s="1505"/>
      <c r="AWI3" s="1505"/>
      <c r="AWJ3" s="1505"/>
      <c r="AWK3" s="1505"/>
      <c r="AWL3" s="1505"/>
      <c r="AWM3" s="1505"/>
      <c r="AWN3" s="1505"/>
      <c r="AWO3" s="1505"/>
      <c r="AWP3" s="1505"/>
      <c r="AWQ3" s="1505"/>
      <c r="AWR3" s="1505"/>
      <c r="AWS3" s="1505"/>
      <c r="AWT3" s="1505"/>
      <c r="AWU3" s="1505"/>
      <c r="AWV3" s="1505"/>
      <c r="AWW3" s="1505"/>
      <c r="AWX3" s="1505"/>
      <c r="AWY3" s="1505"/>
      <c r="AWZ3" s="1505"/>
      <c r="AXA3" s="1505"/>
      <c r="AXB3" s="1505"/>
      <c r="AXC3" s="1505"/>
      <c r="AXD3" s="1505"/>
      <c r="AXE3" s="1505"/>
      <c r="AXF3" s="1505"/>
      <c r="AXG3" s="1505"/>
      <c r="AXH3" s="1505"/>
      <c r="AXI3" s="1505"/>
      <c r="AXJ3" s="1505"/>
      <c r="AXK3" s="1505"/>
      <c r="AXL3" s="1505"/>
      <c r="AXM3" s="1505"/>
      <c r="AXN3" s="1505"/>
      <c r="AXO3" s="1505"/>
      <c r="AXP3" s="1505"/>
      <c r="AXQ3" s="1505"/>
      <c r="AXR3" s="1505"/>
      <c r="AXS3" s="1505"/>
      <c r="AXT3" s="1505"/>
      <c r="AXU3" s="1505"/>
      <c r="AXV3" s="1505"/>
      <c r="AXW3" s="1505"/>
      <c r="AXX3" s="1505"/>
      <c r="AXY3" s="1505"/>
      <c r="AXZ3" s="1505"/>
      <c r="AYA3" s="1505"/>
      <c r="AYB3" s="1505"/>
      <c r="AYC3" s="1505"/>
      <c r="AYD3" s="1505"/>
      <c r="AYE3" s="1505"/>
      <c r="AYF3" s="1505"/>
      <c r="AYG3" s="1505"/>
      <c r="AYH3" s="1505"/>
      <c r="AYI3" s="1505"/>
      <c r="AYJ3" s="1505"/>
      <c r="AYK3" s="1505"/>
      <c r="AYL3" s="1505"/>
      <c r="AYM3" s="1505"/>
      <c r="AYN3" s="1505"/>
      <c r="AYO3" s="1505"/>
      <c r="AYP3" s="1505"/>
      <c r="AYQ3" s="1505"/>
      <c r="AYR3" s="1505"/>
      <c r="AYS3" s="1505"/>
      <c r="AYT3" s="1505"/>
      <c r="AYU3" s="1505"/>
      <c r="AYV3" s="1505"/>
      <c r="AYW3" s="1505"/>
      <c r="AYX3" s="1505"/>
      <c r="AYY3" s="1505"/>
      <c r="AYZ3" s="1505"/>
      <c r="AZA3" s="1505"/>
      <c r="AZB3" s="1505"/>
      <c r="AZC3" s="1505"/>
      <c r="AZD3" s="1505"/>
      <c r="AZE3" s="1505"/>
      <c r="AZF3" s="1505"/>
      <c r="AZG3" s="1505"/>
      <c r="AZH3" s="1505"/>
      <c r="AZI3" s="1505"/>
      <c r="AZJ3" s="1505"/>
      <c r="AZK3" s="1505"/>
      <c r="AZL3" s="1505"/>
      <c r="AZM3" s="1505"/>
      <c r="AZN3" s="1505"/>
      <c r="AZO3" s="1505"/>
      <c r="AZP3" s="1505"/>
      <c r="AZQ3" s="1505"/>
      <c r="AZR3" s="1505"/>
      <c r="AZS3" s="1505"/>
      <c r="AZT3" s="1505"/>
      <c r="AZU3" s="1505"/>
      <c r="AZV3" s="1505"/>
      <c r="AZW3" s="1505"/>
      <c r="AZX3" s="1505"/>
      <c r="AZY3" s="1505"/>
      <c r="AZZ3" s="1505"/>
      <c r="BAA3" s="1505"/>
      <c r="BAB3" s="1505"/>
      <c r="BAC3" s="1505"/>
      <c r="BAD3" s="1505"/>
      <c r="BAE3" s="1505"/>
      <c r="BAF3" s="1505"/>
      <c r="BAG3" s="1505"/>
      <c r="BAH3" s="1505"/>
      <c r="BAI3" s="1505"/>
      <c r="BAJ3" s="1505"/>
      <c r="BAK3" s="1505"/>
      <c r="BAL3" s="1505"/>
      <c r="BAM3" s="1505"/>
      <c r="BAN3" s="1505"/>
      <c r="BAO3" s="1505"/>
      <c r="BAP3" s="1505"/>
      <c r="BAQ3" s="1505"/>
      <c r="BAR3" s="1505"/>
      <c r="BAS3" s="1505"/>
      <c r="BAT3" s="1505"/>
      <c r="BAU3" s="1505"/>
      <c r="BAV3" s="1505"/>
      <c r="BAW3" s="1505"/>
      <c r="BAX3" s="1505"/>
      <c r="BAY3" s="1505"/>
      <c r="BAZ3" s="1505"/>
      <c r="BBA3" s="1505"/>
      <c r="BBB3" s="1505"/>
      <c r="BBC3" s="1505"/>
      <c r="BBD3" s="1505"/>
      <c r="BBE3" s="1505"/>
      <c r="BBF3" s="1505"/>
      <c r="BBG3" s="1505"/>
      <c r="BBH3" s="1505"/>
      <c r="BBI3" s="1505"/>
      <c r="BBJ3" s="1505"/>
      <c r="BBK3" s="1505"/>
      <c r="BBL3" s="1505"/>
      <c r="BBM3" s="1505"/>
      <c r="BBN3" s="1505"/>
      <c r="BBO3" s="1505"/>
      <c r="BBP3" s="1505"/>
      <c r="BBQ3" s="1505"/>
      <c r="BBR3" s="1505"/>
      <c r="BBS3" s="1505"/>
      <c r="BBT3" s="1505"/>
      <c r="BBU3" s="1505"/>
      <c r="BBV3" s="1505"/>
      <c r="BBW3" s="1505"/>
      <c r="BBX3" s="1505"/>
      <c r="BBY3" s="1505"/>
      <c r="BBZ3" s="1505"/>
      <c r="BCA3" s="1505"/>
      <c r="BCB3" s="1505"/>
      <c r="BCC3" s="1505"/>
      <c r="BCD3" s="1505"/>
      <c r="BCE3" s="1505"/>
      <c r="BCF3" s="1505"/>
      <c r="BCG3" s="1505"/>
      <c r="BCH3" s="1505"/>
      <c r="BCI3" s="1505"/>
      <c r="BCJ3" s="1505"/>
      <c r="BCK3" s="1505"/>
      <c r="BCL3" s="1505"/>
      <c r="BCM3" s="1505"/>
      <c r="BCN3" s="1505"/>
      <c r="BCO3" s="1505"/>
      <c r="BCP3" s="1505"/>
      <c r="BCQ3" s="1505"/>
      <c r="BCR3" s="1505"/>
      <c r="BCS3" s="1505"/>
      <c r="BCT3" s="1505"/>
      <c r="BCU3" s="1505"/>
      <c r="BCV3" s="1505"/>
      <c r="BCW3" s="1505"/>
      <c r="BCX3" s="1505"/>
      <c r="BCY3" s="1505"/>
      <c r="BCZ3" s="1505"/>
      <c r="BDA3" s="1505"/>
      <c r="BDB3" s="1505"/>
      <c r="BDC3" s="1505"/>
      <c r="BDD3" s="1505"/>
      <c r="BDE3" s="1505"/>
      <c r="BDF3" s="1505"/>
      <c r="BDG3" s="1505"/>
      <c r="BDH3" s="1505"/>
      <c r="BDI3" s="1505"/>
      <c r="BDJ3" s="1505"/>
      <c r="BDK3" s="1505"/>
      <c r="BDL3" s="1505"/>
      <c r="BDM3" s="1505"/>
      <c r="BDN3" s="1505"/>
      <c r="BDO3" s="1505"/>
      <c r="BDP3" s="1505"/>
      <c r="BDQ3" s="1505"/>
      <c r="BDR3" s="1505"/>
      <c r="BDS3" s="1505"/>
      <c r="BDT3" s="1505"/>
      <c r="BDU3" s="1505"/>
      <c r="BDV3" s="1505"/>
      <c r="BDW3" s="1505"/>
      <c r="BDX3" s="1505"/>
      <c r="BDY3" s="1505"/>
      <c r="BDZ3" s="1505"/>
      <c r="BEA3" s="1505"/>
      <c r="BEB3" s="1505"/>
      <c r="BEC3" s="1505"/>
      <c r="BED3" s="1505"/>
      <c r="BEE3" s="1505"/>
      <c r="BEF3" s="1505"/>
      <c r="BEG3" s="1505"/>
      <c r="BEH3" s="1505"/>
      <c r="BEI3" s="1505"/>
      <c r="BEJ3" s="1505"/>
      <c r="BEK3" s="1505"/>
      <c r="BEL3" s="1505"/>
      <c r="BEM3" s="1505"/>
      <c r="BEN3" s="1505"/>
      <c r="BEO3" s="1505"/>
      <c r="BEP3" s="1505"/>
      <c r="BEQ3" s="1505"/>
      <c r="BER3" s="1505"/>
      <c r="BES3" s="1505"/>
      <c r="BET3" s="1505"/>
      <c r="BEU3" s="1505"/>
      <c r="BEV3" s="1505"/>
      <c r="BEW3" s="1505"/>
      <c r="BEX3" s="1505"/>
      <c r="BEY3" s="1505"/>
      <c r="BEZ3" s="1505"/>
      <c r="BFA3" s="1505"/>
      <c r="BFB3" s="1505"/>
      <c r="BFC3" s="1505"/>
      <c r="BFD3" s="1505"/>
      <c r="BFE3" s="1505"/>
      <c r="BFF3" s="1505"/>
      <c r="BFG3" s="1505"/>
      <c r="BFH3" s="1505"/>
      <c r="BFI3" s="1505"/>
      <c r="BFJ3" s="1505"/>
      <c r="BFK3" s="1505"/>
      <c r="BFL3" s="1505"/>
      <c r="BFM3" s="1505"/>
      <c r="BFN3" s="1505"/>
      <c r="BFO3" s="1505"/>
      <c r="BFP3" s="1505"/>
      <c r="BFQ3" s="1505"/>
      <c r="BFR3" s="1505"/>
      <c r="BFS3" s="1505"/>
      <c r="BFT3" s="1505"/>
      <c r="BFU3" s="1505"/>
      <c r="BFV3" s="1505"/>
      <c r="BFW3" s="1505"/>
      <c r="BFX3" s="1505"/>
      <c r="BFY3" s="1505"/>
      <c r="BFZ3" s="1505"/>
      <c r="BGA3" s="1505"/>
      <c r="BGB3" s="1505"/>
      <c r="BGC3" s="1505"/>
      <c r="BGD3" s="1505"/>
      <c r="BGE3" s="1505"/>
      <c r="BGF3" s="1505"/>
      <c r="BGG3" s="1505"/>
      <c r="BGH3" s="1505"/>
      <c r="BGI3" s="1505"/>
      <c r="BGJ3" s="1505"/>
      <c r="BGK3" s="1505"/>
      <c r="BGL3" s="1505"/>
      <c r="BGM3" s="1505"/>
      <c r="BGN3" s="1505"/>
      <c r="BGO3" s="1505"/>
      <c r="BGP3" s="1505"/>
      <c r="BGQ3" s="1505"/>
      <c r="BGR3" s="1505"/>
      <c r="BGS3" s="1505"/>
      <c r="BGT3" s="1505"/>
      <c r="BGU3" s="1505"/>
      <c r="BGV3" s="1505"/>
      <c r="BGW3" s="1505"/>
      <c r="BGX3" s="1505"/>
      <c r="BGY3" s="1505"/>
      <c r="BGZ3" s="1505"/>
      <c r="BHA3" s="1505"/>
      <c r="BHB3" s="1505"/>
      <c r="BHC3" s="1505"/>
      <c r="BHD3" s="1505"/>
      <c r="BHE3" s="1505"/>
      <c r="BHF3" s="1505"/>
      <c r="BHG3" s="1505"/>
      <c r="BHH3" s="1505"/>
      <c r="BHI3" s="1505"/>
      <c r="BHJ3" s="1505"/>
      <c r="BHK3" s="1505"/>
      <c r="BHL3" s="1505"/>
      <c r="BHM3" s="1505"/>
      <c r="BHN3" s="1505"/>
      <c r="BHO3" s="1505"/>
      <c r="BHP3" s="1505"/>
      <c r="BHQ3" s="1505"/>
      <c r="BHR3" s="1505"/>
      <c r="BHS3" s="1505"/>
      <c r="BHT3" s="1505"/>
      <c r="BHU3" s="1505"/>
      <c r="BHV3" s="1505"/>
      <c r="BHW3" s="1505"/>
      <c r="BHX3" s="1505"/>
      <c r="BHY3" s="1505"/>
      <c r="BHZ3" s="1505"/>
      <c r="BIA3" s="1505"/>
      <c r="BIB3" s="1505"/>
      <c r="BIC3" s="1505"/>
      <c r="BID3" s="1505"/>
      <c r="BIE3" s="1505"/>
      <c r="BIF3" s="1505"/>
      <c r="BIG3" s="1505"/>
      <c r="BIH3" s="1505"/>
      <c r="BII3" s="1505"/>
      <c r="BIJ3" s="1505"/>
      <c r="BIK3" s="1505"/>
      <c r="BIL3" s="1505"/>
      <c r="BIM3" s="1505"/>
      <c r="BIN3" s="1505"/>
      <c r="BIO3" s="1505"/>
      <c r="BIP3" s="1505"/>
      <c r="BIQ3" s="1505"/>
      <c r="BIR3" s="1505"/>
      <c r="BIS3" s="1505"/>
      <c r="BIT3" s="1505"/>
      <c r="BIU3" s="1505"/>
      <c r="BIV3" s="1505"/>
      <c r="BIW3" s="1505"/>
      <c r="BIX3" s="1505"/>
      <c r="BIY3" s="1505"/>
      <c r="BIZ3" s="1505"/>
      <c r="BJA3" s="1505"/>
      <c r="BJB3" s="1505"/>
      <c r="BJC3" s="1505"/>
      <c r="BJD3" s="1505"/>
      <c r="BJE3" s="1505"/>
      <c r="BJF3" s="1505"/>
      <c r="BJG3" s="1505"/>
      <c r="BJH3" s="1505"/>
      <c r="BJI3" s="1505"/>
      <c r="BJJ3" s="1505"/>
      <c r="BJK3" s="1505"/>
      <c r="BJL3" s="1505"/>
      <c r="BJM3" s="1505"/>
      <c r="BJN3" s="1505"/>
      <c r="BJO3" s="1505"/>
      <c r="BJP3" s="1505"/>
      <c r="BJQ3" s="1505"/>
      <c r="BJR3" s="1505"/>
      <c r="BJS3" s="1505"/>
      <c r="BJT3" s="1505"/>
      <c r="BJU3" s="1505"/>
      <c r="BJV3" s="1505"/>
      <c r="BJW3" s="1505"/>
      <c r="BJX3" s="1505"/>
      <c r="BJY3" s="1505"/>
      <c r="BJZ3" s="1505"/>
      <c r="BKA3" s="1505"/>
      <c r="BKB3" s="1505"/>
      <c r="BKC3" s="1505"/>
      <c r="BKD3" s="1505"/>
      <c r="BKE3" s="1505"/>
      <c r="BKF3" s="1505"/>
      <c r="BKG3" s="1505"/>
      <c r="BKH3" s="1505"/>
      <c r="BKI3" s="1505"/>
      <c r="BKJ3" s="1505"/>
      <c r="BKK3" s="1505"/>
      <c r="BKL3" s="1505"/>
      <c r="BKM3" s="1505"/>
      <c r="BKN3" s="1505"/>
      <c r="BKO3" s="1505"/>
      <c r="BKP3" s="1505"/>
      <c r="BKQ3" s="1505"/>
      <c r="BKR3" s="1505"/>
      <c r="BKS3" s="1505"/>
      <c r="BKT3" s="1505"/>
      <c r="BKU3" s="1505"/>
      <c r="BKV3" s="1505"/>
      <c r="BKW3" s="1505"/>
      <c r="BKX3" s="1505"/>
      <c r="BKY3" s="1505"/>
      <c r="BKZ3" s="1505"/>
      <c r="BLA3" s="1505"/>
      <c r="BLB3" s="1505"/>
      <c r="BLC3" s="1505"/>
      <c r="BLD3" s="1505"/>
      <c r="BLE3" s="1505"/>
      <c r="BLF3" s="1505"/>
      <c r="BLG3" s="1505"/>
      <c r="BLH3" s="1505"/>
      <c r="BLI3" s="1505"/>
      <c r="BLJ3" s="1505"/>
      <c r="BLK3" s="1505"/>
      <c r="BLL3" s="1505"/>
      <c r="BLM3" s="1505"/>
      <c r="BLN3" s="1505"/>
      <c r="BLO3" s="1505"/>
      <c r="BLP3" s="1505"/>
      <c r="BLQ3" s="1505"/>
      <c r="BLR3" s="1505"/>
      <c r="BLS3" s="1505"/>
      <c r="BLT3" s="1505"/>
      <c r="BLU3" s="1505"/>
      <c r="BLV3" s="1505"/>
      <c r="BLW3" s="1505"/>
      <c r="BLX3" s="1505"/>
      <c r="BLY3" s="1505"/>
      <c r="BLZ3" s="1505"/>
      <c r="BMA3" s="1505"/>
      <c r="BMB3" s="1505"/>
      <c r="BMC3" s="1505"/>
      <c r="BMD3" s="1505"/>
      <c r="BME3" s="1505"/>
      <c r="BMF3" s="1505"/>
      <c r="BMG3" s="1505"/>
      <c r="BMH3" s="1505"/>
      <c r="BMI3" s="1505"/>
      <c r="BMJ3" s="1505"/>
      <c r="BMK3" s="1505"/>
      <c r="BML3" s="1505"/>
      <c r="BMM3" s="1505"/>
      <c r="BMN3" s="1505"/>
      <c r="BMO3" s="1505"/>
      <c r="BMP3" s="1505"/>
      <c r="BMQ3" s="1505"/>
      <c r="BMR3" s="1505"/>
      <c r="BMS3" s="1505"/>
      <c r="BMT3" s="1505"/>
      <c r="BMU3" s="1505"/>
      <c r="BMV3" s="1505"/>
      <c r="BMW3" s="1505"/>
      <c r="BMX3" s="1505"/>
      <c r="BMY3" s="1505"/>
      <c r="BMZ3" s="1505"/>
      <c r="BNA3" s="1505"/>
      <c r="BNB3" s="1505"/>
      <c r="BNC3" s="1505"/>
      <c r="BND3" s="1505"/>
      <c r="BNE3" s="1505"/>
      <c r="BNF3" s="1505"/>
      <c r="BNG3" s="1505"/>
      <c r="BNH3" s="1505"/>
      <c r="BNI3" s="1505"/>
      <c r="BNJ3" s="1505"/>
      <c r="BNK3" s="1505"/>
      <c r="BNL3" s="1505"/>
      <c r="BNM3" s="1505"/>
      <c r="BNN3" s="1505"/>
      <c r="BNO3" s="1505"/>
      <c r="BNP3" s="1505"/>
      <c r="BNQ3" s="1505"/>
      <c r="BNR3" s="1505"/>
      <c r="BNS3" s="1505"/>
      <c r="BNT3" s="1505"/>
      <c r="BNU3" s="1505"/>
      <c r="BNV3" s="1505"/>
      <c r="BNW3" s="1505"/>
      <c r="BNX3" s="1505"/>
      <c r="BNY3" s="1505"/>
      <c r="BNZ3" s="1505"/>
      <c r="BOA3" s="1505"/>
      <c r="BOB3" s="1505"/>
      <c r="BOC3" s="1505"/>
      <c r="BOD3" s="1505"/>
      <c r="BOE3" s="1505"/>
      <c r="BOF3" s="1505"/>
      <c r="BOG3" s="1505"/>
      <c r="BOH3" s="1505"/>
      <c r="BOI3" s="1505"/>
      <c r="BOJ3" s="1505"/>
      <c r="BOK3" s="1505"/>
      <c r="BOL3" s="1505"/>
      <c r="BOM3" s="1505"/>
      <c r="BON3" s="1505"/>
      <c r="BOO3" s="1505"/>
      <c r="BOP3" s="1505"/>
      <c r="BOQ3" s="1505"/>
      <c r="BOR3" s="1505"/>
      <c r="BOS3" s="1505"/>
      <c r="BOT3" s="1505"/>
      <c r="BOU3" s="1505"/>
      <c r="BOV3" s="1505"/>
      <c r="BOW3" s="1505"/>
      <c r="BOX3" s="1505"/>
      <c r="BOY3" s="1505"/>
      <c r="BOZ3" s="1505"/>
      <c r="BPA3" s="1505"/>
      <c r="BPB3" s="1505"/>
      <c r="BPC3" s="1505"/>
      <c r="BPD3" s="1505"/>
      <c r="BPE3" s="1505"/>
      <c r="BPF3" s="1505"/>
      <c r="BPG3" s="1505"/>
      <c r="BPH3" s="1505"/>
      <c r="BPI3" s="1505"/>
      <c r="BPJ3" s="1505"/>
      <c r="BPK3" s="1505"/>
      <c r="BPL3" s="1505"/>
      <c r="BPM3" s="1505"/>
      <c r="BPN3" s="1505"/>
      <c r="BPO3" s="1505"/>
      <c r="BPP3" s="1505"/>
      <c r="BPQ3" s="1505"/>
      <c r="BPR3" s="1505"/>
      <c r="BPS3" s="1505"/>
      <c r="BPT3" s="1505"/>
      <c r="BPU3" s="1505"/>
      <c r="BPV3" s="1505"/>
      <c r="BPW3" s="1505"/>
      <c r="BPX3" s="1505"/>
      <c r="BPY3" s="1505"/>
      <c r="BPZ3" s="1505"/>
      <c r="BQA3" s="1505"/>
      <c r="BQB3" s="1505"/>
      <c r="BQC3" s="1505"/>
      <c r="BQD3" s="1505"/>
      <c r="BQE3" s="1505"/>
      <c r="BQF3" s="1505"/>
      <c r="BQG3" s="1505"/>
      <c r="BQH3" s="1505"/>
      <c r="BQI3" s="1505"/>
      <c r="BQJ3" s="1505"/>
      <c r="BQK3" s="1505"/>
      <c r="BQL3" s="1505"/>
      <c r="BQM3" s="1505"/>
      <c r="BQN3" s="1505"/>
      <c r="BQO3" s="1505"/>
      <c r="BQP3" s="1505"/>
      <c r="BQQ3" s="1505"/>
      <c r="BQR3" s="1505"/>
      <c r="BQS3" s="1505"/>
      <c r="BQT3" s="1505"/>
      <c r="BQU3" s="1505"/>
      <c r="BQV3" s="1505"/>
      <c r="BQW3" s="1505"/>
      <c r="BQX3" s="1505"/>
      <c r="BQY3" s="1505"/>
      <c r="BQZ3" s="1505"/>
      <c r="BRA3" s="1505"/>
      <c r="BRB3" s="1505"/>
      <c r="BRC3" s="1505"/>
      <c r="BRD3" s="1505"/>
      <c r="BRE3" s="1505"/>
      <c r="BRF3" s="1505"/>
      <c r="BRG3" s="1505"/>
      <c r="BRH3" s="1505"/>
      <c r="BRI3" s="1505"/>
      <c r="BRJ3" s="1505"/>
      <c r="BRK3" s="1505"/>
      <c r="BRL3" s="1505"/>
      <c r="BRM3" s="1505"/>
      <c r="BRN3" s="1505"/>
      <c r="BRO3" s="1505"/>
      <c r="BRP3" s="1505"/>
      <c r="BRQ3" s="1505"/>
      <c r="BRR3" s="1505"/>
      <c r="BRS3" s="1505"/>
      <c r="BRT3" s="1505"/>
      <c r="BRU3" s="1505"/>
      <c r="BRV3" s="1505"/>
      <c r="BRW3" s="1505"/>
      <c r="BRX3" s="1505"/>
      <c r="BRY3" s="1505"/>
      <c r="BRZ3" s="1505"/>
      <c r="BSA3" s="1505"/>
      <c r="BSB3" s="1505"/>
      <c r="BSC3" s="1505"/>
      <c r="BSD3" s="1505"/>
      <c r="BSE3" s="1505"/>
      <c r="BSF3" s="1505"/>
      <c r="BSG3" s="1505"/>
      <c r="BSH3" s="1505"/>
      <c r="BSI3" s="1505"/>
      <c r="BSJ3" s="1505"/>
      <c r="BSK3" s="1505"/>
      <c r="BSL3" s="1505"/>
      <c r="BSM3" s="1505"/>
      <c r="BSN3" s="1505"/>
      <c r="BSO3" s="1505"/>
      <c r="BSP3" s="1505"/>
      <c r="BSQ3" s="1505"/>
      <c r="BSR3" s="1505"/>
      <c r="BSS3" s="1505"/>
      <c r="BST3" s="1505"/>
      <c r="BSU3" s="1505"/>
      <c r="BSV3" s="1505"/>
      <c r="BSW3" s="1505"/>
      <c r="BSX3" s="1505"/>
      <c r="BSY3" s="1505"/>
      <c r="BSZ3" s="1505"/>
      <c r="BTA3" s="1505"/>
      <c r="BTB3" s="1505"/>
      <c r="BTC3" s="1505"/>
      <c r="BTD3" s="1505"/>
      <c r="BTE3" s="1505"/>
      <c r="BTF3" s="1505"/>
      <c r="BTG3" s="1505"/>
      <c r="BTH3" s="1505"/>
      <c r="BTI3" s="1505"/>
      <c r="BTJ3" s="1505"/>
      <c r="BTK3" s="1505"/>
      <c r="BTL3" s="1505"/>
      <c r="BTM3" s="1505"/>
      <c r="BTN3" s="1505"/>
      <c r="BTO3" s="1505"/>
      <c r="BTP3" s="1505"/>
      <c r="BTQ3" s="1505"/>
      <c r="BTR3" s="1505"/>
      <c r="BTS3" s="1505"/>
      <c r="BTT3" s="1505"/>
      <c r="BTU3" s="1505"/>
      <c r="BTV3" s="1505"/>
      <c r="BTW3" s="1505"/>
      <c r="BTX3" s="1505"/>
      <c r="BTY3" s="1505"/>
      <c r="BTZ3" s="1505"/>
      <c r="BUA3" s="1505"/>
      <c r="BUB3" s="1505"/>
      <c r="BUC3" s="1505"/>
      <c r="BUD3" s="1505"/>
      <c r="BUE3" s="1505"/>
      <c r="BUF3" s="1505"/>
      <c r="BUG3" s="1505"/>
      <c r="BUH3" s="1505"/>
      <c r="BUI3" s="1505"/>
      <c r="BUJ3" s="1505"/>
      <c r="BUK3" s="1505"/>
      <c r="BUL3" s="1505"/>
      <c r="BUM3" s="1505"/>
      <c r="BUN3" s="1505"/>
      <c r="BUO3" s="1505"/>
      <c r="BUP3" s="1505"/>
      <c r="BUQ3" s="1505"/>
      <c r="BUR3" s="1505"/>
      <c r="BUS3" s="1505"/>
      <c r="BUT3" s="1505"/>
      <c r="BUU3" s="1505"/>
      <c r="BUV3" s="1505"/>
      <c r="BUW3" s="1505"/>
      <c r="BUX3" s="1505"/>
      <c r="BUY3" s="1505"/>
      <c r="BUZ3" s="1505"/>
      <c r="BVA3" s="1505"/>
      <c r="BVB3" s="1505"/>
      <c r="BVC3" s="1505"/>
      <c r="BVD3" s="1505"/>
      <c r="BVE3" s="1505"/>
      <c r="BVF3" s="1505"/>
      <c r="BVG3" s="1505"/>
      <c r="BVH3" s="1505"/>
      <c r="BVI3" s="1505"/>
      <c r="BVJ3" s="1505"/>
      <c r="BVK3" s="1505"/>
      <c r="BVL3" s="1505"/>
      <c r="BVM3" s="1505"/>
      <c r="BVN3" s="1505"/>
      <c r="BVO3" s="1505"/>
      <c r="BVP3" s="1505"/>
      <c r="BVQ3" s="1505"/>
      <c r="BVR3" s="1505"/>
      <c r="BVS3" s="1505"/>
      <c r="BVT3" s="1505"/>
      <c r="BVU3" s="1505"/>
      <c r="BVV3" s="1505"/>
      <c r="BVW3" s="1505"/>
      <c r="BVX3" s="1505"/>
      <c r="BVY3" s="1505"/>
      <c r="BVZ3" s="1505"/>
      <c r="BWA3" s="1505"/>
      <c r="BWB3" s="1505"/>
      <c r="BWC3" s="1505"/>
      <c r="BWD3" s="1505"/>
      <c r="BWE3" s="1505"/>
      <c r="BWF3" s="1505"/>
      <c r="BWG3" s="1505"/>
      <c r="BWH3" s="1505"/>
      <c r="BWI3" s="1505"/>
      <c r="BWJ3" s="1505"/>
      <c r="BWK3" s="1505"/>
      <c r="BWL3" s="1505"/>
      <c r="BWM3" s="1505"/>
      <c r="BWN3" s="1505"/>
      <c r="BWO3" s="1505"/>
      <c r="BWP3" s="1505"/>
      <c r="BWQ3" s="1505"/>
      <c r="BWR3" s="1505"/>
      <c r="BWS3" s="1505"/>
      <c r="BWT3" s="1505"/>
      <c r="BWU3" s="1505"/>
      <c r="BWV3" s="1505"/>
      <c r="BWW3" s="1505"/>
      <c r="BWX3" s="1505"/>
      <c r="BWY3" s="1505"/>
      <c r="BWZ3" s="1505"/>
      <c r="BXA3" s="1505"/>
      <c r="BXB3" s="1505"/>
      <c r="BXC3" s="1505"/>
      <c r="BXD3" s="1505"/>
      <c r="BXE3" s="1505"/>
      <c r="BXF3" s="1505"/>
      <c r="BXG3" s="1505"/>
      <c r="BXH3" s="1505"/>
      <c r="BXI3" s="1505"/>
      <c r="BXJ3" s="1505"/>
      <c r="BXK3" s="1505"/>
      <c r="BXL3" s="1505"/>
      <c r="BXM3" s="1505"/>
      <c r="BXN3" s="1505"/>
      <c r="BXO3" s="1505"/>
      <c r="BXP3" s="1505"/>
      <c r="BXQ3" s="1505"/>
      <c r="BXR3" s="1505"/>
      <c r="BXS3" s="1505"/>
      <c r="BXT3" s="1505"/>
      <c r="BXU3" s="1505"/>
      <c r="BXV3" s="1505"/>
      <c r="BXW3" s="1505"/>
      <c r="BXX3" s="1505"/>
      <c r="BXY3" s="1505"/>
      <c r="BXZ3" s="1505"/>
      <c r="BYA3" s="1505"/>
      <c r="BYB3" s="1505"/>
      <c r="BYC3" s="1505"/>
      <c r="BYD3" s="1505"/>
      <c r="BYE3" s="1505"/>
      <c r="BYF3" s="1505"/>
      <c r="BYG3" s="1505"/>
      <c r="BYH3" s="1505"/>
      <c r="BYI3" s="1505"/>
      <c r="BYJ3" s="1505"/>
      <c r="BYK3" s="1505"/>
      <c r="BYL3" s="1505"/>
      <c r="BYM3" s="1505"/>
      <c r="BYN3" s="1505"/>
      <c r="BYO3" s="1505"/>
      <c r="BYP3" s="1505"/>
      <c r="BYQ3" s="1505"/>
      <c r="BYR3" s="1505"/>
      <c r="BYS3" s="1505"/>
      <c r="BYT3" s="1505"/>
      <c r="BYU3" s="1505"/>
      <c r="BYV3" s="1505"/>
      <c r="BYW3" s="1505"/>
      <c r="BYX3" s="1505"/>
      <c r="BYY3" s="1505"/>
      <c r="BYZ3" s="1505"/>
      <c r="BZA3" s="1505"/>
      <c r="BZB3" s="1505"/>
      <c r="BZC3" s="1505"/>
      <c r="BZD3" s="1505"/>
      <c r="BZE3" s="1505"/>
      <c r="BZF3" s="1505"/>
      <c r="BZG3" s="1505"/>
      <c r="BZH3" s="1505"/>
      <c r="BZI3" s="1505"/>
      <c r="BZJ3" s="1505"/>
      <c r="BZK3" s="1505"/>
      <c r="BZL3" s="1505"/>
      <c r="BZM3" s="1505"/>
      <c r="BZN3" s="1505"/>
      <c r="BZO3" s="1505"/>
      <c r="BZP3" s="1505"/>
      <c r="BZQ3" s="1505"/>
      <c r="BZR3" s="1505"/>
      <c r="BZS3" s="1505"/>
      <c r="BZT3" s="1505"/>
      <c r="BZU3" s="1505"/>
      <c r="BZV3" s="1505"/>
      <c r="BZW3" s="1505"/>
      <c r="BZX3" s="1505"/>
      <c r="BZY3" s="1505"/>
      <c r="BZZ3" s="1505"/>
      <c r="CAA3" s="1505"/>
      <c r="CAB3" s="1505"/>
      <c r="CAC3" s="1505"/>
      <c r="CAD3" s="1505"/>
      <c r="CAE3" s="1505"/>
      <c r="CAF3" s="1505"/>
      <c r="CAG3" s="1505"/>
      <c r="CAH3" s="1505"/>
      <c r="CAI3" s="1505"/>
      <c r="CAJ3" s="1505"/>
      <c r="CAK3" s="1505"/>
      <c r="CAL3" s="1505"/>
      <c r="CAM3" s="1505"/>
      <c r="CAN3" s="1505"/>
      <c r="CAO3" s="1505"/>
      <c r="CAP3" s="1505"/>
      <c r="CAQ3" s="1505"/>
      <c r="CAR3" s="1505"/>
      <c r="CAS3" s="1505"/>
      <c r="CAT3" s="1505"/>
      <c r="CAU3" s="1505"/>
      <c r="CAV3" s="1505"/>
      <c r="CAW3" s="1505"/>
      <c r="CAX3" s="1505"/>
      <c r="CAY3" s="1505"/>
      <c r="CAZ3" s="1505"/>
      <c r="CBA3" s="1505"/>
      <c r="CBB3" s="1505"/>
      <c r="CBC3" s="1505"/>
      <c r="CBD3" s="1505"/>
      <c r="CBE3" s="1505"/>
      <c r="CBF3" s="1505"/>
      <c r="CBG3" s="1505"/>
      <c r="CBH3" s="1505"/>
      <c r="CBI3" s="1505"/>
      <c r="CBJ3" s="1505"/>
      <c r="CBK3" s="1505"/>
      <c r="CBL3" s="1505"/>
      <c r="CBM3" s="1505"/>
      <c r="CBN3" s="1505"/>
      <c r="CBO3" s="1505"/>
      <c r="CBP3" s="1505"/>
      <c r="CBQ3" s="1505"/>
      <c r="CBR3" s="1505"/>
      <c r="CBS3" s="1505"/>
      <c r="CBT3" s="1505"/>
      <c r="CBU3" s="1505"/>
      <c r="CBV3" s="1505"/>
      <c r="CBW3" s="1505"/>
      <c r="CBX3" s="1505"/>
      <c r="CBY3" s="1505"/>
      <c r="CBZ3" s="1505"/>
      <c r="CCA3" s="1505"/>
      <c r="CCB3" s="1505"/>
      <c r="CCC3" s="1505"/>
      <c r="CCD3" s="1505"/>
      <c r="CCE3" s="1505"/>
      <c r="CCF3" s="1505"/>
      <c r="CCG3" s="1505"/>
      <c r="CCH3" s="1505"/>
      <c r="CCI3" s="1505"/>
      <c r="CCJ3" s="1505"/>
      <c r="CCK3" s="1505"/>
      <c r="CCL3" s="1505"/>
      <c r="CCM3" s="1505"/>
      <c r="CCN3" s="1505"/>
      <c r="CCO3" s="1505"/>
      <c r="CCP3" s="1505"/>
      <c r="CCQ3" s="1505"/>
      <c r="CCR3" s="1505"/>
      <c r="CCS3" s="1505"/>
      <c r="CCT3" s="1505"/>
      <c r="CCU3" s="1505"/>
      <c r="CCV3" s="1505"/>
      <c r="CCW3" s="1505"/>
      <c r="CCX3" s="1505"/>
      <c r="CCY3" s="1505"/>
      <c r="CCZ3" s="1505"/>
      <c r="CDA3" s="1505"/>
      <c r="CDB3" s="1505"/>
      <c r="CDC3" s="1505"/>
      <c r="CDD3" s="1505"/>
      <c r="CDE3" s="1505"/>
      <c r="CDF3" s="1505"/>
      <c r="CDG3" s="1505"/>
      <c r="CDH3" s="1505"/>
      <c r="CDI3" s="1505"/>
      <c r="CDJ3" s="1505"/>
      <c r="CDK3" s="1505"/>
      <c r="CDL3" s="1505"/>
      <c r="CDM3" s="1505"/>
      <c r="CDN3" s="1505"/>
      <c r="CDO3" s="1505"/>
      <c r="CDP3" s="1505"/>
      <c r="CDQ3" s="1505"/>
      <c r="CDR3" s="1505"/>
      <c r="CDS3" s="1505"/>
      <c r="CDT3" s="1505"/>
      <c r="CDU3" s="1505"/>
      <c r="CDV3" s="1505"/>
      <c r="CDW3" s="1505"/>
      <c r="CDX3" s="1505"/>
      <c r="CDY3" s="1505"/>
      <c r="CDZ3" s="1505"/>
      <c r="CEA3" s="1505"/>
      <c r="CEB3" s="1505"/>
      <c r="CEC3" s="1505"/>
      <c r="CED3" s="1505"/>
      <c r="CEE3" s="1505"/>
      <c r="CEF3" s="1505"/>
      <c r="CEG3" s="1505"/>
      <c r="CEH3" s="1505"/>
      <c r="CEI3" s="1505"/>
      <c r="CEJ3" s="1505"/>
      <c r="CEK3" s="1505"/>
      <c r="CEL3" s="1505"/>
      <c r="CEM3" s="1505"/>
      <c r="CEN3" s="1505"/>
      <c r="CEO3" s="1505"/>
      <c r="CEP3" s="1505"/>
      <c r="CEQ3" s="1505"/>
      <c r="CER3" s="1505"/>
      <c r="CES3" s="1505"/>
      <c r="CET3" s="1505"/>
      <c r="CEU3" s="1505"/>
      <c r="CEV3" s="1505"/>
      <c r="CEW3" s="1505"/>
      <c r="CEX3" s="1505"/>
      <c r="CEY3" s="1505"/>
      <c r="CEZ3" s="1505"/>
      <c r="CFA3" s="1505"/>
      <c r="CFB3" s="1505"/>
      <c r="CFC3" s="1505"/>
      <c r="CFD3" s="1505"/>
      <c r="CFE3" s="1505"/>
      <c r="CFF3" s="1505"/>
      <c r="CFG3" s="1505"/>
      <c r="CFH3" s="1505"/>
      <c r="CFI3" s="1505"/>
      <c r="CFJ3" s="1505"/>
      <c r="CFK3" s="1505"/>
      <c r="CFL3" s="1505"/>
      <c r="CFM3" s="1505"/>
      <c r="CFN3" s="1505"/>
      <c r="CFO3" s="1505"/>
      <c r="CFP3" s="1505"/>
      <c r="CFQ3" s="1505"/>
      <c r="CFR3" s="1505"/>
      <c r="CFS3" s="1505"/>
      <c r="CFT3" s="1505"/>
      <c r="CFU3" s="1505"/>
      <c r="CFV3" s="1505"/>
      <c r="CFW3" s="1505"/>
      <c r="CFX3" s="1505"/>
      <c r="CFY3" s="1505"/>
      <c r="CFZ3" s="1505"/>
      <c r="CGA3" s="1505"/>
      <c r="CGB3" s="1505"/>
      <c r="CGC3" s="1505"/>
      <c r="CGD3" s="1505"/>
      <c r="CGE3" s="1505"/>
      <c r="CGF3" s="1505"/>
      <c r="CGG3" s="1505"/>
      <c r="CGH3" s="1505"/>
      <c r="CGI3" s="1505"/>
      <c r="CGJ3" s="1505"/>
      <c r="CGK3" s="1505"/>
      <c r="CGL3" s="1505"/>
      <c r="CGM3" s="1505"/>
      <c r="CGN3" s="1505"/>
      <c r="CGO3" s="1505"/>
      <c r="CGP3" s="1505"/>
      <c r="CGQ3" s="1505"/>
      <c r="CGR3" s="1505"/>
      <c r="CGS3" s="1505"/>
      <c r="CGT3" s="1505"/>
      <c r="CGU3" s="1505"/>
      <c r="CGV3" s="1505"/>
      <c r="CGW3" s="1505"/>
      <c r="CGX3" s="1505"/>
      <c r="CGY3" s="1505"/>
      <c r="CGZ3" s="1505"/>
      <c r="CHA3" s="1505"/>
      <c r="CHB3" s="1505"/>
      <c r="CHC3" s="1505"/>
      <c r="CHD3" s="1505"/>
      <c r="CHE3" s="1505"/>
      <c r="CHF3" s="1505"/>
      <c r="CHG3" s="1505"/>
      <c r="CHH3" s="1505"/>
      <c r="CHI3" s="1505"/>
      <c r="CHJ3" s="1505"/>
      <c r="CHK3" s="1505"/>
      <c r="CHL3" s="1505"/>
      <c r="CHM3" s="1505"/>
      <c r="CHN3" s="1505"/>
      <c r="CHO3" s="1505"/>
      <c r="CHP3" s="1505"/>
      <c r="CHQ3" s="1505"/>
      <c r="CHR3" s="1505"/>
      <c r="CHS3" s="1505"/>
      <c r="CHT3" s="1505"/>
      <c r="CHU3" s="1505"/>
      <c r="CHV3" s="1505"/>
      <c r="CHW3" s="1505"/>
      <c r="CHX3" s="1505"/>
      <c r="CHY3" s="1505"/>
      <c r="CHZ3" s="1505"/>
      <c r="CIA3" s="1505"/>
      <c r="CIB3" s="1505"/>
      <c r="CIC3" s="1505"/>
      <c r="CID3" s="1505"/>
      <c r="CIE3" s="1505"/>
      <c r="CIF3" s="1505"/>
      <c r="CIG3" s="1505"/>
      <c r="CIH3" s="1505"/>
      <c r="CII3" s="1505"/>
      <c r="CIJ3" s="1505"/>
      <c r="CIK3" s="1505"/>
      <c r="CIL3" s="1505"/>
      <c r="CIM3" s="1505"/>
      <c r="CIN3" s="1505"/>
      <c r="CIO3" s="1505"/>
      <c r="CIP3" s="1505"/>
      <c r="CIQ3" s="1505"/>
      <c r="CIR3" s="1505"/>
      <c r="CIS3" s="1505"/>
      <c r="CIT3" s="1505"/>
      <c r="CIU3" s="1505"/>
      <c r="CIV3" s="1505"/>
      <c r="CIW3" s="1505"/>
      <c r="CIX3" s="1505"/>
      <c r="CIY3" s="1505"/>
      <c r="CIZ3" s="1505"/>
      <c r="CJA3" s="1505"/>
      <c r="CJB3" s="1505"/>
      <c r="CJC3" s="1505"/>
      <c r="CJD3" s="1505"/>
      <c r="CJE3" s="1505"/>
      <c r="CJF3" s="1505"/>
      <c r="CJG3" s="1505"/>
      <c r="CJH3" s="1505"/>
      <c r="CJI3" s="1505"/>
      <c r="CJJ3" s="1505"/>
      <c r="CJK3" s="1505"/>
      <c r="CJL3" s="1505"/>
      <c r="CJM3" s="1505"/>
      <c r="CJN3" s="1505"/>
      <c r="CJO3" s="1505"/>
      <c r="CJP3" s="1505"/>
      <c r="CJQ3" s="1505"/>
      <c r="CJR3" s="1505"/>
      <c r="CJS3" s="1505"/>
      <c r="CJT3" s="1505"/>
      <c r="CJU3" s="1505"/>
      <c r="CJV3" s="1505"/>
      <c r="CJW3" s="1505"/>
      <c r="CJX3" s="1505"/>
      <c r="CJY3" s="1505"/>
      <c r="CJZ3" s="1505"/>
      <c r="CKA3" s="1505"/>
      <c r="CKB3" s="1505"/>
      <c r="CKC3" s="1505"/>
      <c r="CKD3" s="1505"/>
      <c r="CKE3" s="1505"/>
      <c r="CKF3" s="1505"/>
      <c r="CKG3" s="1505"/>
      <c r="CKH3" s="1505"/>
      <c r="CKI3" s="1505"/>
      <c r="CKJ3" s="1505"/>
      <c r="CKK3" s="1505"/>
      <c r="CKL3" s="1505"/>
      <c r="CKM3" s="1505"/>
      <c r="CKN3" s="1505"/>
      <c r="CKO3" s="1505"/>
      <c r="CKP3" s="1505"/>
      <c r="CKQ3" s="1505"/>
      <c r="CKR3" s="1505"/>
      <c r="CKS3" s="1505"/>
      <c r="CKT3" s="1505"/>
      <c r="CKU3" s="1505"/>
      <c r="CKV3" s="1505"/>
      <c r="CKW3" s="1505"/>
      <c r="CKX3" s="1505"/>
      <c r="CKY3" s="1505"/>
      <c r="CKZ3" s="1505"/>
      <c r="CLA3" s="1505"/>
      <c r="CLB3" s="1505"/>
      <c r="CLC3" s="1505"/>
      <c r="CLD3" s="1505"/>
      <c r="CLE3" s="1505"/>
      <c r="CLF3" s="1505"/>
      <c r="CLG3" s="1505"/>
      <c r="CLH3" s="1505"/>
      <c r="CLI3" s="1505"/>
      <c r="CLJ3" s="1505"/>
      <c r="CLK3" s="1505"/>
      <c r="CLL3" s="1505"/>
      <c r="CLM3" s="1505"/>
      <c r="CLN3" s="1505"/>
      <c r="CLO3" s="1505"/>
      <c r="CLP3" s="1505"/>
      <c r="CLQ3" s="1505"/>
      <c r="CLR3" s="1505"/>
      <c r="CLS3" s="1505"/>
      <c r="CLT3" s="1505"/>
      <c r="CLU3" s="1505"/>
      <c r="CLV3" s="1505"/>
      <c r="CLW3" s="1505"/>
      <c r="CLX3" s="1505"/>
      <c r="CLY3" s="1505"/>
      <c r="CLZ3" s="1505"/>
      <c r="CMA3" s="1505"/>
      <c r="CMB3" s="1505"/>
      <c r="CMC3" s="1505"/>
      <c r="CMD3" s="1505"/>
      <c r="CME3" s="1505"/>
      <c r="CMF3" s="1505"/>
      <c r="CMG3" s="1505"/>
      <c r="CMH3" s="1505"/>
      <c r="CMI3" s="1505"/>
      <c r="CMJ3" s="1505"/>
      <c r="CMK3" s="1505"/>
      <c r="CML3" s="1505"/>
      <c r="CMM3" s="1505"/>
      <c r="CMN3" s="1505"/>
      <c r="CMO3" s="1505"/>
      <c r="CMP3" s="1505"/>
      <c r="CMQ3" s="1505"/>
      <c r="CMR3" s="1505"/>
      <c r="CMS3" s="1505"/>
      <c r="CMT3" s="1505"/>
      <c r="CMU3" s="1505"/>
      <c r="CMV3" s="1505"/>
      <c r="CMW3" s="1505"/>
      <c r="CMX3" s="1505"/>
      <c r="CMY3" s="1505"/>
      <c r="CMZ3" s="1505"/>
      <c r="CNA3" s="1505"/>
      <c r="CNB3" s="1505"/>
      <c r="CNC3" s="1505"/>
      <c r="CND3" s="1505"/>
      <c r="CNE3" s="1505"/>
      <c r="CNF3" s="1505"/>
      <c r="CNG3" s="1505"/>
      <c r="CNH3" s="1505"/>
      <c r="CNI3" s="1505"/>
      <c r="CNJ3" s="1505"/>
      <c r="CNK3" s="1505"/>
      <c r="CNL3" s="1505"/>
      <c r="CNM3" s="1505"/>
      <c r="CNN3" s="1505"/>
      <c r="CNO3" s="1505"/>
      <c r="CNP3" s="1505"/>
      <c r="CNQ3" s="1505"/>
      <c r="CNR3" s="1505"/>
      <c r="CNS3" s="1505"/>
      <c r="CNT3" s="1505"/>
      <c r="CNU3" s="1505"/>
      <c r="CNV3" s="1505"/>
      <c r="CNW3" s="1505"/>
      <c r="CNX3" s="1505"/>
      <c r="CNY3" s="1505"/>
      <c r="CNZ3" s="1505"/>
      <c r="COA3" s="1505"/>
      <c r="COB3" s="1505"/>
      <c r="COC3" s="1505"/>
      <c r="COD3" s="1505"/>
      <c r="COE3" s="1505"/>
      <c r="COF3" s="1505"/>
      <c r="COG3" s="1505"/>
      <c r="COH3" s="1505"/>
      <c r="COI3" s="1505"/>
      <c r="COJ3" s="1505"/>
      <c r="COK3" s="1505"/>
      <c r="COL3" s="1505"/>
      <c r="COM3" s="1505"/>
      <c r="CON3" s="1505"/>
      <c r="COO3" s="1505"/>
      <c r="COP3" s="1505"/>
      <c r="COQ3" s="1505"/>
      <c r="COR3" s="1505"/>
      <c r="COS3" s="1505"/>
      <c r="COT3" s="1505"/>
      <c r="COU3" s="1505"/>
      <c r="COV3" s="1505"/>
      <c r="COW3" s="1505"/>
      <c r="COX3" s="1505"/>
      <c r="COY3" s="1505"/>
      <c r="COZ3" s="1505"/>
      <c r="CPA3" s="1505"/>
      <c r="CPB3" s="1505"/>
      <c r="CPC3" s="1505"/>
      <c r="CPD3" s="1505"/>
      <c r="CPE3" s="1505"/>
      <c r="CPF3" s="1505"/>
      <c r="CPG3" s="1505"/>
      <c r="CPH3" s="1505"/>
      <c r="CPI3" s="1505"/>
      <c r="CPJ3" s="1505"/>
      <c r="CPK3" s="1505"/>
      <c r="CPL3" s="1505"/>
      <c r="CPM3" s="1505"/>
      <c r="CPN3" s="1505"/>
      <c r="CPO3" s="1505"/>
      <c r="CPP3" s="1505"/>
      <c r="CPQ3" s="1505"/>
      <c r="CPR3" s="1505"/>
      <c r="CPS3" s="1505"/>
      <c r="CPT3" s="1505"/>
      <c r="CPU3" s="1505"/>
      <c r="CPV3" s="1505"/>
      <c r="CPW3" s="1505"/>
      <c r="CPX3" s="1505"/>
      <c r="CPY3" s="1505"/>
      <c r="CPZ3" s="1505"/>
      <c r="CQA3" s="1505"/>
      <c r="CQB3" s="1505"/>
      <c r="CQC3" s="1505"/>
      <c r="CQD3" s="1505"/>
      <c r="CQE3" s="1505"/>
      <c r="CQF3" s="1505"/>
      <c r="CQG3" s="1505"/>
      <c r="CQH3" s="1505"/>
      <c r="CQI3" s="1505"/>
      <c r="CQJ3" s="1505"/>
      <c r="CQK3" s="1505"/>
      <c r="CQL3" s="1505"/>
      <c r="CQM3" s="1505"/>
      <c r="CQN3" s="1505"/>
      <c r="CQO3" s="1505"/>
      <c r="CQP3" s="1505"/>
      <c r="CQQ3" s="1505"/>
      <c r="CQR3" s="1505"/>
      <c r="CQS3" s="1505"/>
      <c r="CQT3" s="1505"/>
      <c r="CQU3" s="1505"/>
      <c r="CQV3" s="1505"/>
      <c r="CQW3" s="1505"/>
      <c r="CQX3" s="1505"/>
      <c r="CQY3" s="1505"/>
      <c r="CQZ3" s="1505"/>
      <c r="CRA3" s="1505"/>
      <c r="CRB3" s="1505"/>
      <c r="CRC3" s="1505"/>
      <c r="CRD3" s="1505"/>
      <c r="CRE3" s="1505"/>
      <c r="CRF3" s="1505"/>
      <c r="CRG3" s="1505"/>
      <c r="CRH3" s="1505"/>
      <c r="CRI3" s="1505"/>
      <c r="CRJ3" s="1505"/>
      <c r="CRK3" s="1505"/>
      <c r="CRL3" s="1505"/>
      <c r="CRM3" s="1505"/>
      <c r="CRN3" s="1505"/>
      <c r="CRO3" s="1505"/>
      <c r="CRP3" s="1505"/>
      <c r="CRQ3" s="1505"/>
      <c r="CRR3" s="1505"/>
      <c r="CRS3" s="1505"/>
      <c r="CRT3" s="1505"/>
      <c r="CRU3" s="1505"/>
      <c r="CRV3" s="1505"/>
      <c r="CRW3" s="1505"/>
      <c r="CRX3" s="1505"/>
      <c r="CRY3" s="1505"/>
      <c r="CRZ3" s="1505"/>
      <c r="CSA3" s="1505"/>
      <c r="CSB3" s="1505"/>
      <c r="CSC3" s="1505"/>
      <c r="CSD3" s="1505"/>
      <c r="CSE3" s="1505"/>
      <c r="CSF3" s="1505"/>
      <c r="CSG3" s="1505"/>
      <c r="CSH3" s="1505"/>
      <c r="CSI3" s="1505"/>
      <c r="CSJ3" s="1505"/>
      <c r="CSK3" s="1505"/>
      <c r="CSL3" s="1505"/>
      <c r="CSM3" s="1505"/>
      <c r="CSN3" s="1505"/>
      <c r="CSO3" s="1505"/>
      <c r="CSP3" s="1505"/>
      <c r="CSQ3" s="1505"/>
      <c r="CSR3" s="1505"/>
      <c r="CSS3" s="1505"/>
      <c r="CST3" s="1505"/>
      <c r="CSU3" s="1505"/>
      <c r="CSV3" s="1505"/>
      <c r="CSW3" s="1505"/>
      <c r="CSX3" s="1505"/>
      <c r="CSY3" s="1505"/>
      <c r="CSZ3" s="1505"/>
      <c r="CTA3" s="1505"/>
      <c r="CTB3" s="1505"/>
      <c r="CTC3" s="1505"/>
      <c r="CTD3" s="1505"/>
      <c r="CTE3" s="1505"/>
      <c r="CTF3" s="1505"/>
      <c r="CTG3" s="1505"/>
      <c r="CTH3" s="1505"/>
      <c r="CTI3" s="1505"/>
      <c r="CTJ3" s="1505"/>
      <c r="CTK3" s="1505"/>
      <c r="CTL3" s="1505"/>
      <c r="CTM3" s="1505"/>
      <c r="CTN3" s="1505"/>
      <c r="CTO3" s="1505"/>
      <c r="CTP3" s="1505"/>
      <c r="CTQ3" s="1505"/>
      <c r="CTR3" s="1505"/>
      <c r="CTS3" s="1505"/>
      <c r="CTT3" s="1505"/>
      <c r="CTU3" s="1505"/>
      <c r="CTV3" s="1505"/>
      <c r="CTW3" s="1505"/>
      <c r="CTX3" s="1505"/>
      <c r="CTY3" s="1505"/>
      <c r="CTZ3" s="1505"/>
      <c r="CUA3" s="1505"/>
      <c r="CUB3" s="1505"/>
      <c r="CUC3" s="1505"/>
      <c r="CUD3" s="1505"/>
      <c r="CUE3" s="1505"/>
      <c r="CUF3" s="1505"/>
      <c r="CUG3" s="1505"/>
      <c r="CUH3" s="1505"/>
      <c r="CUI3" s="1505"/>
      <c r="CUJ3" s="1505"/>
      <c r="CUK3" s="1505"/>
      <c r="CUL3" s="1505"/>
      <c r="CUM3" s="1505"/>
      <c r="CUN3" s="1505"/>
      <c r="CUO3" s="1505"/>
      <c r="CUP3" s="1505"/>
      <c r="CUQ3" s="1505"/>
      <c r="CUR3" s="1505"/>
      <c r="CUS3" s="1505"/>
      <c r="CUT3" s="1505"/>
      <c r="CUU3" s="1505"/>
      <c r="CUV3" s="1505"/>
      <c r="CUW3" s="1505"/>
      <c r="CUX3" s="1505"/>
      <c r="CUY3" s="1505"/>
      <c r="CUZ3" s="1505"/>
      <c r="CVA3" s="1505"/>
      <c r="CVB3" s="1505"/>
      <c r="CVC3" s="1505"/>
      <c r="CVD3" s="1505"/>
      <c r="CVE3" s="1505"/>
      <c r="CVF3" s="1505"/>
      <c r="CVG3" s="1505"/>
      <c r="CVH3" s="1505"/>
      <c r="CVI3" s="1505"/>
      <c r="CVJ3" s="1505"/>
      <c r="CVK3" s="1505"/>
      <c r="CVL3" s="1505"/>
      <c r="CVM3" s="1505"/>
      <c r="CVN3" s="1505"/>
      <c r="CVO3" s="1505"/>
      <c r="CVP3" s="1505"/>
      <c r="CVQ3" s="1505"/>
      <c r="CVR3" s="1505"/>
      <c r="CVS3" s="1505"/>
      <c r="CVT3" s="1505"/>
      <c r="CVU3" s="1505"/>
      <c r="CVV3" s="1505"/>
      <c r="CVW3" s="1505"/>
      <c r="CVX3" s="1505"/>
      <c r="CVY3" s="1505"/>
      <c r="CVZ3" s="1505"/>
      <c r="CWA3" s="1505"/>
      <c r="CWB3" s="1505"/>
      <c r="CWC3" s="1505"/>
      <c r="CWD3" s="1505"/>
      <c r="CWE3" s="1505"/>
      <c r="CWF3" s="1505"/>
      <c r="CWG3" s="1505"/>
      <c r="CWH3" s="1505"/>
      <c r="CWI3" s="1505"/>
      <c r="CWJ3" s="1505"/>
      <c r="CWK3" s="1505"/>
      <c r="CWL3" s="1505"/>
      <c r="CWM3" s="1505"/>
      <c r="CWN3" s="1505"/>
      <c r="CWO3" s="1505"/>
      <c r="CWP3" s="1505"/>
      <c r="CWQ3" s="1505"/>
      <c r="CWR3" s="1505"/>
      <c r="CWS3" s="1505"/>
      <c r="CWT3" s="1505"/>
      <c r="CWU3" s="1505"/>
      <c r="CWV3" s="1505"/>
      <c r="CWW3" s="1505"/>
      <c r="CWX3" s="1505"/>
      <c r="CWY3" s="1505"/>
      <c r="CWZ3" s="1505"/>
      <c r="CXA3" s="1505"/>
      <c r="CXB3" s="1505"/>
      <c r="CXC3" s="1505"/>
      <c r="CXD3" s="1505"/>
      <c r="CXE3" s="1505"/>
      <c r="CXF3" s="1505"/>
      <c r="CXG3" s="1505"/>
      <c r="CXH3" s="1505"/>
      <c r="CXI3" s="1505"/>
      <c r="CXJ3" s="1505"/>
      <c r="CXK3" s="1505"/>
      <c r="CXL3" s="1505"/>
      <c r="CXM3" s="1505"/>
      <c r="CXN3" s="1505"/>
      <c r="CXO3" s="1505"/>
      <c r="CXP3" s="1505"/>
      <c r="CXQ3" s="1505"/>
      <c r="CXR3" s="1505"/>
      <c r="CXS3" s="1505"/>
      <c r="CXT3" s="1505"/>
      <c r="CXU3" s="1505"/>
      <c r="CXV3" s="1505"/>
      <c r="CXW3" s="1505"/>
      <c r="CXX3" s="1505"/>
      <c r="CXY3" s="1505"/>
      <c r="CXZ3" s="1505"/>
      <c r="CYA3" s="1505"/>
      <c r="CYB3" s="1505"/>
      <c r="CYC3" s="1505"/>
      <c r="CYD3" s="1505"/>
      <c r="CYE3" s="1505"/>
      <c r="CYF3" s="1505"/>
      <c r="CYG3" s="1505"/>
      <c r="CYH3" s="1505"/>
      <c r="CYI3" s="1505"/>
      <c r="CYJ3" s="1505"/>
      <c r="CYK3" s="1505"/>
      <c r="CYL3" s="1505"/>
      <c r="CYM3" s="1505"/>
      <c r="CYN3" s="1505"/>
      <c r="CYO3" s="1505"/>
      <c r="CYP3" s="1505"/>
      <c r="CYQ3" s="1505"/>
      <c r="CYR3" s="1505"/>
      <c r="CYS3" s="1505"/>
      <c r="CYT3" s="1505"/>
      <c r="CYU3" s="1505"/>
      <c r="CYV3" s="1505"/>
      <c r="CYW3" s="1505"/>
      <c r="CYX3" s="1505"/>
      <c r="CYY3" s="1505"/>
      <c r="CYZ3" s="1505"/>
      <c r="CZA3" s="1505"/>
      <c r="CZB3" s="1505"/>
      <c r="CZC3" s="1505"/>
      <c r="CZD3" s="1505"/>
      <c r="CZE3" s="1505"/>
      <c r="CZF3" s="1505"/>
      <c r="CZG3" s="1505"/>
      <c r="CZH3" s="1505"/>
      <c r="CZI3" s="1505"/>
      <c r="CZJ3" s="1505"/>
      <c r="CZK3" s="1505"/>
      <c r="CZL3" s="1505"/>
      <c r="CZM3" s="1505"/>
      <c r="CZN3" s="1505"/>
      <c r="CZO3" s="1505"/>
      <c r="CZP3" s="1505"/>
      <c r="CZQ3" s="1505"/>
      <c r="CZR3" s="1505"/>
      <c r="CZS3" s="1505"/>
      <c r="CZT3" s="1505"/>
      <c r="CZU3" s="1505"/>
      <c r="CZV3" s="1505"/>
      <c r="CZW3" s="1505"/>
      <c r="CZX3" s="1505"/>
      <c r="CZY3" s="1505"/>
      <c r="CZZ3" s="1505"/>
      <c r="DAA3" s="1505"/>
      <c r="DAB3" s="1505"/>
      <c r="DAC3" s="1505"/>
      <c r="DAD3" s="1505"/>
      <c r="DAE3" s="1505"/>
      <c r="DAF3" s="1505"/>
      <c r="DAG3" s="1505"/>
      <c r="DAH3" s="1505"/>
      <c r="DAI3" s="1505"/>
      <c r="DAJ3" s="1505"/>
      <c r="DAK3" s="1505"/>
      <c r="DAL3" s="1505"/>
      <c r="DAM3" s="1505"/>
      <c r="DAN3" s="1505"/>
      <c r="DAO3" s="1505"/>
      <c r="DAP3" s="1505"/>
      <c r="DAQ3" s="1505"/>
      <c r="DAR3" s="1505"/>
      <c r="DAS3" s="1505"/>
      <c r="DAT3" s="1505"/>
      <c r="DAU3" s="1505"/>
      <c r="DAV3" s="1505"/>
      <c r="DAW3" s="1505"/>
      <c r="DAX3" s="1505"/>
      <c r="DAY3" s="1505"/>
      <c r="DAZ3" s="1505"/>
      <c r="DBA3" s="1505"/>
      <c r="DBB3" s="1505"/>
      <c r="DBC3" s="1505"/>
      <c r="DBD3" s="1505"/>
      <c r="DBE3" s="1505"/>
      <c r="DBF3" s="1505"/>
      <c r="DBG3" s="1505"/>
      <c r="DBH3" s="1505"/>
      <c r="DBI3" s="1505"/>
      <c r="DBJ3" s="1505"/>
      <c r="DBK3" s="1505"/>
      <c r="DBL3" s="1505"/>
      <c r="DBM3" s="1505"/>
      <c r="DBN3" s="1505"/>
      <c r="DBO3" s="1505"/>
      <c r="DBP3" s="1505"/>
      <c r="DBQ3" s="1505"/>
      <c r="DBR3" s="1505"/>
      <c r="DBS3" s="1505"/>
      <c r="DBT3" s="1505"/>
      <c r="DBU3" s="1505"/>
      <c r="DBV3" s="1505"/>
      <c r="DBW3" s="1505"/>
      <c r="DBX3" s="1505"/>
      <c r="DBY3" s="1505"/>
      <c r="DBZ3" s="1505"/>
      <c r="DCA3" s="1505"/>
      <c r="DCB3" s="1505"/>
      <c r="DCC3" s="1505"/>
      <c r="DCD3" s="1505"/>
      <c r="DCE3" s="1505"/>
      <c r="DCF3" s="1505"/>
      <c r="DCG3" s="1505"/>
      <c r="DCH3" s="1505"/>
      <c r="DCI3" s="1505"/>
      <c r="DCJ3" s="1505"/>
      <c r="DCK3" s="1505"/>
      <c r="DCL3" s="1505"/>
      <c r="DCM3" s="1505"/>
      <c r="DCN3" s="1505"/>
      <c r="DCO3" s="1505"/>
      <c r="DCP3" s="1505"/>
      <c r="DCQ3" s="1505"/>
      <c r="DCR3" s="1505"/>
      <c r="DCS3" s="1505"/>
      <c r="DCT3" s="1505"/>
      <c r="DCU3" s="1505"/>
      <c r="DCV3" s="1505"/>
      <c r="DCW3" s="1505"/>
      <c r="DCX3" s="1505"/>
      <c r="DCY3" s="1505"/>
      <c r="DCZ3" s="1505"/>
      <c r="DDA3" s="1505"/>
      <c r="DDB3" s="1505"/>
      <c r="DDC3" s="1505"/>
      <c r="DDD3" s="1505"/>
      <c r="DDE3" s="1505"/>
      <c r="DDF3" s="1505"/>
      <c r="DDG3" s="1505"/>
      <c r="DDH3" s="1505"/>
      <c r="DDI3" s="1505"/>
      <c r="DDJ3" s="1505"/>
      <c r="DDK3" s="1505"/>
      <c r="DDL3" s="1505"/>
      <c r="DDM3" s="1505"/>
      <c r="DDN3" s="1505"/>
      <c r="DDO3" s="1505"/>
      <c r="DDP3" s="1505"/>
      <c r="DDQ3" s="1505"/>
      <c r="DDR3" s="1505"/>
      <c r="DDS3" s="1505"/>
      <c r="DDT3" s="1505"/>
      <c r="DDU3" s="1505"/>
      <c r="DDV3" s="1505"/>
      <c r="DDW3" s="1505"/>
      <c r="DDX3" s="1505"/>
      <c r="DDY3" s="1505"/>
      <c r="DDZ3" s="1505"/>
      <c r="DEA3" s="1505"/>
      <c r="DEB3" s="1505"/>
      <c r="DEC3" s="1505"/>
      <c r="DED3" s="1505"/>
      <c r="DEE3" s="1505"/>
      <c r="DEF3" s="1505"/>
      <c r="DEG3" s="1505"/>
      <c r="DEH3" s="1505"/>
      <c r="DEI3" s="1505"/>
      <c r="DEJ3" s="1505"/>
      <c r="DEK3" s="1505"/>
      <c r="DEL3" s="1505"/>
      <c r="DEM3" s="1505"/>
      <c r="DEN3" s="1505"/>
      <c r="DEO3" s="1505"/>
      <c r="DEP3" s="1505"/>
      <c r="DEQ3" s="1505"/>
      <c r="DER3" s="1505"/>
      <c r="DES3" s="1505"/>
      <c r="DET3" s="1505"/>
      <c r="DEU3" s="1505"/>
      <c r="DEV3" s="1505"/>
      <c r="DEW3" s="1505"/>
      <c r="DEX3" s="1505"/>
      <c r="DEY3" s="1505"/>
      <c r="DEZ3" s="1505"/>
      <c r="DFA3" s="1505"/>
      <c r="DFB3" s="1505"/>
      <c r="DFC3" s="1505"/>
      <c r="DFD3" s="1505"/>
      <c r="DFE3" s="1505"/>
      <c r="DFF3" s="1505"/>
      <c r="DFG3" s="1505"/>
      <c r="DFH3" s="1505"/>
      <c r="DFI3" s="1505"/>
      <c r="DFJ3" s="1505"/>
      <c r="DFK3" s="1505"/>
      <c r="DFL3" s="1505"/>
      <c r="DFM3" s="1505"/>
      <c r="DFN3" s="1505"/>
      <c r="DFO3" s="1505"/>
      <c r="DFP3" s="1505"/>
      <c r="DFQ3" s="1505"/>
      <c r="DFR3" s="1505"/>
      <c r="DFS3" s="1505"/>
      <c r="DFT3" s="1505"/>
      <c r="DFU3" s="1505"/>
      <c r="DFV3" s="1505"/>
      <c r="DFW3" s="1505"/>
      <c r="DFX3" s="1505"/>
      <c r="DFY3" s="1505"/>
      <c r="DFZ3" s="1505"/>
      <c r="DGA3" s="1505"/>
      <c r="DGB3" s="1505"/>
      <c r="DGC3" s="1505"/>
      <c r="DGD3" s="1505"/>
      <c r="DGE3" s="1505"/>
      <c r="DGF3" s="1505"/>
      <c r="DGG3" s="1505"/>
      <c r="DGH3" s="1505"/>
      <c r="DGI3" s="1505"/>
      <c r="DGJ3" s="1505"/>
      <c r="DGK3" s="1505"/>
      <c r="DGL3" s="1505"/>
      <c r="DGM3" s="1505"/>
      <c r="DGN3" s="1505"/>
      <c r="DGO3" s="1505"/>
      <c r="DGP3" s="1505"/>
      <c r="DGQ3" s="1505"/>
      <c r="DGR3" s="1505"/>
      <c r="DGS3" s="1505"/>
      <c r="DGT3" s="1505"/>
      <c r="DGU3" s="1505"/>
      <c r="DGV3" s="1505"/>
      <c r="DGW3" s="1505"/>
      <c r="DGX3" s="1505"/>
      <c r="DGY3" s="1505"/>
      <c r="DGZ3" s="1505"/>
      <c r="DHA3" s="1505"/>
      <c r="DHB3" s="1505"/>
      <c r="DHC3" s="1505"/>
      <c r="DHD3" s="1505"/>
      <c r="DHE3" s="1505"/>
      <c r="DHF3" s="1505"/>
      <c r="DHG3" s="1505"/>
      <c r="DHH3" s="1505"/>
      <c r="DHI3" s="1505"/>
      <c r="DHJ3" s="1505"/>
      <c r="DHK3" s="1505"/>
      <c r="DHL3" s="1505"/>
      <c r="DHM3" s="1505"/>
      <c r="DHN3" s="1505"/>
      <c r="DHO3" s="1505"/>
      <c r="DHP3" s="1505"/>
      <c r="DHQ3" s="1505"/>
      <c r="DHR3" s="1505"/>
      <c r="DHS3" s="1505"/>
      <c r="DHT3" s="1505"/>
      <c r="DHU3" s="1505"/>
      <c r="DHV3" s="1505"/>
      <c r="DHW3" s="1505"/>
      <c r="DHX3" s="1505"/>
      <c r="DHY3" s="1505"/>
      <c r="DHZ3" s="1505"/>
      <c r="DIA3" s="1505"/>
      <c r="DIB3" s="1505"/>
      <c r="DIC3" s="1505"/>
      <c r="DID3" s="1505"/>
      <c r="DIE3" s="1505"/>
      <c r="DIF3" s="1505"/>
      <c r="DIG3" s="1505"/>
      <c r="DIH3" s="1505"/>
      <c r="DII3" s="1505"/>
      <c r="DIJ3" s="1505"/>
      <c r="DIK3" s="1505"/>
      <c r="DIL3" s="1505"/>
      <c r="DIM3" s="1505"/>
      <c r="DIN3" s="1505"/>
      <c r="DIO3" s="1505"/>
      <c r="DIP3" s="1505"/>
      <c r="DIQ3" s="1505"/>
      <c r="DIR3" s="1505"/>
      <c r="DIS3" s="1505"/>
      <c r="DIT3" s="1505"/>
      <c r="DIU3" s="1505"/>
      <c r="DIV3" s="1505"/>
      <c r="DIW3" s="1505"/>
      <c r="DIX3" s="1505"/>
      <c r="DIY3" s="1505"/>
      <c r="DIZ3" s="1505"/>
      <c r="DJA3" s="1505"/>
      <c r="DJB3" s="1505"/>
      <c r="DJC3" s="1505"/>
      <c r="DJD3" s="1505"/>
      <c r="DJE3" s="1505"/>
      <c r="DJF3" s="1505"/>
      <c r="DJG3" s="1505"/>
      <c r="DJH3" s="1505"/>
      <c r="DJI3" s="1505"/>
      <c r="DJJ3" s="1505"/>
      <c r="DJK3" s="1505"/>
      <c r="DJL3" s="1505"/>
      <c r="DJM3" s="1505"/>
      <c r="DJN3" s="1505"/>
      <c r="DJO3" s="1505"/>
      <c r="DJP3" s="1505"/>
      <c r="DJQ3" s="1505"/>
      <c r="DJR3" s="1505"/>
      <c r="DJS3" s="1505"/>
      <c r="DJT3" s="1505"/>
      <c r="DJU3" s="1505"/>
      <c r="DJV3" s="1505"/>
      <c r="DJW3" s="1505"/>
      <c r="DJX3" s="1505"/>
      <c r="DJY3" s="1505"/>
      <c r="DJZ3" s="1505"/>
      <c r="DKA3" s="1505"/>
      <c r="DKB3" s="1505"/>
      <c r="DKC3" s="1505"/>
      <c r="DKD3" s="1505"/>
      <c r="DKE3" s="1505"/>
      <c r="DKF3" s="1505"/>
      <c r="DKG3" s="1505"/>
      <c r="DKH3" s="1505"/>
      <c r="DKI3" s="1505"/>
      <c r="DKJ3" s="1505"/>
      <c r="DKK3" s="1505"/>
      <c r="DKL3" s="1505"/>
      <c r="DKM3" s="1505"/>
      <c r="DKN3" s="1505"/>
      <c r="DKO3" s="1505"/>
      <c r="DKP3" s="1505"/>
      <c r="DKQ3" s="1505"/>
      <c r="DKR3" s="1505"/>
      <c r="DKS3" s="1505"/>
      <c r="DKT3" s="1505"/>
      <c r="DKU3" s="1505"/>
      <c r="DKV3" s="1505"/>
      <c r="DKW3" s="1505"/>
      <c r="DKX3" s="1505"/>
      <c r="DKY3" s="1505"/>
      <c r="DKZ3" s="1505"/>
      <c r="DLA3" s="1505"/>
      <c r="DLB3" s="1505"/>
      <c r="DLC3" s="1505"/>
      <c r="DLD3" s="1505"/>
      <c r="DLE3" s="1505"/>
      <c r="DLF3" s="1505"/>
      <c r="DLG3" s="1505"/>
      <c r="DLH3" s="1505"/>
      <c r="DLI3" s="1505"/>
      <c r="DLJ3" s="1505"/>
      <c r="DLK3" s="1505"/>
      <c r="DLL3" s="1505"/>
      <c r="DLM3" s="1505"/>
      <c r="DLN3" s="1505"/>
      <c r="DLO3" s="1505"/>
      <c r="DLP3" s="1505"/>
      <c r="DLQ3" s="1505"/>
      <c r="DLR3" s="1505"/>
      <c r="DLS3" s="1505"/>
      <c r="DLT3" s="1505"/>
      <c r="DLU3" s="1505"/>
      <c r="DLV3" s="1505"/>
      <c r="DLW3" s="1505"/>
      <c r="DLX3" s="1505"/>
      <c r="DLY3" s="1505"/>
      <c r="DLZ3" s="1505"/>
      <c r="DMA3" s="1505"/>
      <c r="DMB3" s="1505"/>
      <c r="DMC3" s="1505"/>
      <c r="DMD3" s="1505"/>
      <c r="DME3" s="1505"/>
      <c r="DMF3" s="1505"/>
      <c r="DMG3" s="1505"/>
      <c r="DMH3" s="1505"/>
      <c r="DMI3" s="1505"/>
      <c r="DMJ3" s="1505"/>
      <c r="DMK3" s="1505"/>
      <c r="DML3" s="1505"/>
      <c r="DMM3" s="1505"/>
      <c r="DMN3" s="1505"/>
      <c r="DMO3" s="1505"/>
      <c r="DMP3" s="1505"/>
      <c r="DMQ3" s="1505"/>
      <c r="DMR3" s="1505"/>
      <c r="DMS3" s="1505"/>
      <c r="DMT3" s="1505"/>
      <c r="DMU3" s="1505"/>
      <c r="DMV3" s="1505"/>
      <c r="DMW3" s="1505"/>
      <c r="DMX3" s="1505"/>
      <c r="DMY3" s="1505"/>
      <c r="DMZ3" s="1505"/>
      <c r="DNA3" s="1505"/>
      <c r="DNB3" s="1505"/>
      <c r="DNC3" s="1505"/>
      <c r="DND3" s="1505"/>
      <c r="DNE3" s="1505"/>
      <c r="DNF3" s="1505"/>
      <c r="DNG3" s="1505"/>
      <c r="DNH3" s="1505"/>
      <c r="DNI3" s="1505"/>
      <c r="DNJ3" s="1505"/>
      <c r="DNK3" s="1505"/>
      <c r="DNL3" s="1505"/>
      <c r="DNM3" s="1505"/>
      <c r="DNN3" s="1505"/>
      <c r="DNO3" s="1505"/>
      <c r="DNP3" s="1505"/>
      <c r="DNQ3" s="1505"/>
      <c r="DNR3" s="1505"/>
      <c r="DNS3" s="1505"/>
      <c r="DNT3" s="1505"/>
      <c r="DNU3" s="1505"/>
      <c r="DNV3" s="1505"/>
      <c r="DNW3" s="1505"/>
      <c r="DNX3" s="1505"/>
      <c r="DNY3" s="1505"/>
      <c r="DNZ3" s="1505"/>
      <c r="DOA3" s="1505"/>
      <c r="DOB3" s="1505"/>
      <c r="DOC3" s="1505"/>
      <c r="DOD3" s="1505"/>
      <c r="DOE3" s="1505"/>
      <c r="DOF3" s="1505"/>
      <c r="DOG3" s="1505"/>
      <c r="DOH3" s="1505"/>
      <c r="DOI3" s="1505"/>
      <c r="DOJ3" s="1505"/>
      <c r="DOK3" s="1505"/>
      <c r="DOL3" s="1505"/>
      <c r="DOM3" s="1505"/>
      <c r="DON3" s="1505"/>
      <c r="DOO3" s="1505"/>
      <c r="DOP3" s="1505"/>
      <c r="DOQ3" s="1505"/>
      <c r="DOR3" s="1505"/>
      <c r="DOS3" s="1505"/>
      <c r="DOT3" s="1505"/>
      <c r="DOU3" s="1505"/>
      <c r="DOV3" s="1505"/>
      <c r="DOW3" s="1505"/>
      <c r="DOX3" s="1505"/>
      <c r="DOY3" s="1505"/>
      <c r="DOZ3" s="1505"/>
      <c r="DPA3" s="1505"/>
      <c r="DPB3" s="1505"/>
      <c r="DPC3" s="1505"/>
      <c r="DPD3" s="1505"/>
      <c r="DPE3" s="1505"/>
      <c r="DPF3" s="1505"/>
      <c r="DPG3" s="1505"/>
      <c r="DPH3" s="1505"/>
      <c r="DPI3" s="1505"/>
      <c r="DPJ3" s="1505"/>
      <c r="DPK3" s="1505"/>
      <c r="DPL3" s="1505"/>
      <c r="DPM3" s="1505"/>
      <c r="DPN3" s="1505"/>
      <c r="DPO3" s="1505"/>
      <c r="DPP3" s="1505"/>
      <c r="DPQ3" s="1505"/>
      <c r="DPR3" s="1505"/>
      <c r="DPS3" s="1505"/>
      <c r="DPT3" s="1505"/>
      <c r="DPU3" s="1505"/>
      <c r="DPV3" s="1505"/>
      <c r="DPW3" s="1505"/>
      <c r="DPX3" s="1505"/>
      <c r="DPY3" s="1505"/>
      <c r="DPZ3" s="1505"/>
      <c r="DQA3" s="1505"/>
      <c r="DQB3" s="1505"/>
      <c r="DQC3" s="1505"/>
      <c r="DQD3" s="1505"/>
      <c r="DQE3" s="1505"/>
      <c r="DQF3" s="1505"/>
      <c r="DQG3" s="1505"/>
      <c r="DQH3" s="1505"/>
      <c r="DQI3" s="1505"/>
      <c r="DQJ3" s="1505"/>
      <c r="DQK3" s="1505"/>
      <c r="DQL3" s="1505"/>
      <c r="DQM3" s="1505"/>
      <c r="DQN3" s="1505"/>
      <c r="DQO3" s="1505"/>
      <c r="DQP3" s="1505"/>
      <c r="DQQ3" s="1505"/>
      <c r="DQR3" s="1505"/>
      <c r="DQS3" s="1505"/>
      <c r="DQT3" s="1505"/>
      <c r="DQU3" s="1505"/>
      <c r="DQV3" s="1505"/>
      <c r="DQW3" s="1505"/>
      <c r="DQX3" s="1505"/>
      <c r="DQY3" s="1505"/>
      <c r="DQZ3" s="1505"/>
      <c r="DRA3" s="1505"/>
      <c r="DRB3" s="1505"/>
      <c r="DRC3" s="1505"/>
      <c r="DRD3" s="1505"/>
      <c r="DRE3" s="1505"/>
      <c r="DRF3" s="1505"/>
      <c r="DRG3" s="1505"/>
      <c r="DRH3" s="1505"/>
      <c r="DRI3" s="1505"/>
      <c r="DRJ3" s="1505"/>
      <c r="DRK3" s="1505"/>
      <c r="DRL3" s="1505"/>
      <c r="DRM3" s="1505"/>
      <c r="DRN3" s="1505"/>
      <c r="DRO3" s="1505"/>
      <c r="DRP3" s="1505"/>
      <c r="DRQ3" s="1505"/>
      <c r="DRR3" s="1505"/>
      <c r="DRS3" s="1505"/>
      <c r="DRT3" s="1505"/>
      <c r="DRU3" s="1505"/>
      <c r="DRV3" s="1505"/>
      <c r="DRW3" s="1505"/>
      <c r="DRX3" s="1505"/>
      <c r="DRY3" s="1505"/>
      <c r="DRZ3" s="1505"/>
      <c r="DSA3" s="1505"/>
      <c r="DSB3" s="1505"/>
      <c r="DSC3" s="1505"/>
      <c r="DSD3" s="1505"/>
      <c r="DSE3" s="1505"/>
      <c r="DSF3" s="1505"/>
      <c r="DSG3" s="1505"/>
      <c r="DSH3" s="1505"/>
      <c r="DSI3" s="1505"/>
      <c r="DSJ3" s="1505"/>
      <c r="DSK3" s="1505"/>
      <c r="DSL3" s="1505"/>
      <c r="DSM3" s="1505"/>
      <c r="DSN3" s="1505"/>
      <c r="DSO3" s="1505"/>
      <c r="DSP3" s="1505"/>
      <c r="DSQ3" s="1505"/>
      <c r="DSR3" s="1505"/>
      <c r="DSS3" s="1505"/>
      <c r="DST3" s="1505"/>
      <c r="DSU3" s="1505"/>
      <c r="DSV3" s="1505"/>
      <c r="DSW3" s="1505"/>
      <c r="DSX3" s="1505"/>
      <c r="DSY3" s="1505"/>
      <c r="DSZ3" s="1505"/>
      <c r="DTA3" s="1505"/>
      <c r="DTB3" s="1505"/>
      <c r="DTC3" s="1505"/>
      <c r="DTD3" s="1505"/>
      <c r="DTE3" s="1505"/>
      <c r="DTF3" s="1505"/>
      <c r="DTG3" s="1505"/>
      <c r="DTH3" s="1505"/>
      <c r="DTI3" s="1505"/>
      <c r="DTJ3" s="1505"/>
      <c r="DTK3" s="1505"/>
      <c r="DTL3" s="1505"/>
      <c r="DTM3" s="1505"/>
      <c r="DTN3" s="1505"/>
      <c r="DTO3" s="1505"/>
      <c r="DTP3" s="1505"/>
      <c r="DTQ3" s="1505"/>
      <c r="DTR3" s="1505"/>
      <c r="DTS3" s="1505"/>
      <c r="DTT3" s="1505"/>
      <c r="DTU3" s="1505"/>
      <c r="DTV3" s="1505"/>
      <c r="DTW3" s="1505"/>
      <c r="DTX3" s="1505"/>
      <c r="DTY3" s="1505"/>
      <c r="DTZ3" s="1505"/>
      <c r="DUA3" s="1505"/>
      <c r="DUB3" s="1505"/>
      <c r="DUC3" s="1505"/>
      <c r="DUD3" s="1505"/>
      <c r="DUE3" s="1505"/>
      <c r="DUF3" s="1505"/>
      <c r="DUG3" s="1505"/>
      <c r="DUH3" s="1505"/>
      <c r="DUI3" s="1505"/>
      <c r="DUJ3" s="1505"/>
      <c r="DUK3" s="1505"/>
      <c r="DUL3" s="1505"/>
      <c r="DUM3" s="1505"/>
      <c r="DUN3" s="1505"/>
      <c r="DUO3" s="1505"/>
      <c r="DUP3" s="1505"/>
      <c r="DUQ3" s="1505"/>
      <c r="DUR3" s="1505"/>
      <c r="DUS3" s="1505"/>
      <c r="DUT3" s="1505"/>
      <c r="DUU3" s="1505"/>
      <c r="DUV3" s="1505"/>
      <c r="DUW3" s="1505"/>
      <c r="DUX3" s="1505"/>
      <c r="DUY3" s="1505"/>
      <c r="DUZ3" s="1505"/>
      <c r="DVA3" s="1505"/>
      <c r="DVB3" s="1505"/>
      <c r="DVC3" s="1505"/>
      <c r="DVD3" s="1505"/>
      <c r="DVE3" s="1505"/>
      <c r="DVF3" s="1505"/>
      <c r="DVG3" s="1505"/>
      <c r="DVH3" s="1505"/>
      <c r="DVI3" s="1505"/>
      <c r="DVJ3" s="1505"/>
      <c r="DVK3" s="1505"/>
      <c r="DVL3" s="1505"/>
      <c r="DVM3" s="1505"/>
      <c r="DVN3" s="1505"/>
      <c r="DVO3" s="1505"/>
      <c r="DVP3" s="1505"/>
      <c r="DVQ3" s="1505"/>
      <c r="DVR3" s="1505"/>
      <c r="DVS3" s="1505"/>
      <c r="DVT3" s="1505"/>
      <c r="DVU3" s="1505"/>
      <c r="DVV3" s="1505"/>
      <c r="DVW3" s="1505"/>
      <c r="DVX3" s="1505"/>
      <c r="DVY3" s="1505"/>
      <c r="DVZ3" s="1505"/>
      <c r="DWA3" s="1505"/>
      <c r="DWB3" s="1505"/>
      <c r="DWC3" s="1505"/>
      <c r="DWD3" s="1505"/>
      <c r="DWE3" s="1505"/>
      <c r="DWF3" s="1505"/>
      <c r="DWG3" s="1505"/>
      <c r="DWH3" s="1505"/>
      <c r="DWI3" s="1505"/>
      <c r="DWJ3" s="1505"/>
      <c r="DWK3" s="1505"/>
      <c r="DWL3" s="1505"/>
      <c r="DWM3" s="1505"/>
      <c r="DWN3" s="1505"/>
      <c r="DWO3" s="1505"/>
      <c r="DWP3" s="1505"/>
      <c r="DWQ3" s="1505"/>
      <c r="DWR3" s="1505"/>
      <c r="DWS3" s="1505"/>
      <c r="DWT3" s="1505"/>
      <c r="DWU3" s="1505"/>
      <c r="DWV3" s="1505"/>
      <c r="DWW3" s="1505"/>
      <c r="DWX3" s="1505"/>
      <c r="DWY3" s="1505"/>
      <c r="DWZ3" s="1505"/>
      <c r="DXA3" s="1505"/>
      <c r="DXB3" s="1505"/>
      <c r="DXC3" s="1505"/>
      <c r="DXD3" s="1505"/>
      <c r="DXE3" s="1505"/>
      <c r="DXF3" s="1505"/>
      <c r="DXG3" s="1505"/>
      <c r="DXH3" s="1505"/>
      <c r="DXI3" s="1505"/>
      <c r="DXJ3" s="1505"/>
      <c r="DXK3" s="1505"/>
      <c r="DXL3" s="1505"/>
      <c r="DXM3" s="1505"/>
      <c r="DXN3" s="1505"/>
      <c r="DXO3" s="1505"/>
      <c r="DXP3" s="1505"/>
      <c r="DXQ3" s="1505"/>
      <c r="DXR3" s="1505"/>
      <c r="DXS3" s="1505"/>
      <c r="DXT3" s="1505"/>
      <c r="DXU3" s="1505"/>
      <c r="DXV3" s="1505"/>
      <c r="DXW3" s="1505"/>
      <c r="DXX3" s="1505"/>
      <c r="DXY3" s="1505"/>
      <c r="DXZ3" s="1505"/>
      <c r="DYA3" s="1505"/>
      <c r="DYB3" s="1505"/>
      <c r="DYC3" s="1505"/>
      <c r="DYD3" s="1505"/>
      <c r="DYE3" s="1505"/>
      <c r="DYF3" s="1505"/>
      <c r="DYG3" s="1505"/>
      <c r="DYH3" s="1505"/>
      <c r="DYI3" s="1505"/>
      <c r="DYJ3" s="1505"/>
      <c r="DYK3" s="1505"/>
      <c r="DYL3" s="1505"/>
      <c r="DYM3" s="1505"/>
      <c r="DYN3" s="1505"/>
      <c r="DYO3" s="1505"/>
      <c r="DYP3" s="1505"/>
      <c r="DYQ3" s="1505"/>
      <c r="DYR3" s="1505"/>
      <c r="DYS3" s="1505"/>
      <c r="DYT3" s="1505"/>
      <c r="DYU3" s="1505"/>
      <c r="DYV3" s="1505"/>
      <c r="DYW3" s="1505"/>
      <c r="DYX3" s="1505"/>
      <c r="DYY3" s="1505"/>
      <c r="DYZ3" s="1505"/>
      <c r="DZA3" s="1505"/>
      <c r="DZB3" s="1505"/>
      <c r="DZC3" s="1505"/>
      <c r="DZD3" s="1505"/>
      <c r="DZE3" s="1505"/>
      <c r="DZF3" s="1505"/>
      <c r="DZG3" s="1505"/>
      <c r="DZH3" s="1505"/>
      <c r="DZI3" s="1505"/>
      <c r="DZJ3" s="1505"/>
      <c r="DZK3" s="1505"/>
      <c r="DZL3" s="1505"/>
      <c r="DZM3" s="1505"/>
      <c r="DZN3" s="1505"/>
      <c r="DZO3" s="1505"/>
      <c r="DZP3" s="1505"/>
      <c r="DZQ3" s="1505"/>
      <c r="DZR3" s="1505"/>
      <c r="DZS3" s="1505"/>
      <c r="DZT3" s="1505"/>
      <c r="DZU3" s="1505"/>
      <c r="DZV3" s="1505"/>
      <c r="DZW3" s="1505"/>
      <c r="DZX3" s="1505"/>
      <c r="DZY3" s="1505"/>
      <c r="DZZ3" s="1505"/>
      <c r="EAA3" s="1505"/>
      <c r="EAB3" s="1505"/>
      <c r="EAC3" s="1505"/>
      <c r="EAD3" s="1505"/>
      <c r="EAE3" s="1505"/>
      <c r="EAF3" s="1505"/>
      <c r="EAG3" s="1505"/>
      <c r="EAH3" s="1505"/>
      <c r="EAI3" s="1505"/>
      <c r="EAJ3" s="1505"/>
      <c r="EAK3" s="1505"/>
      <c r="EAL3" s="1505"/>
      <c r="EAM3" s="1505"/>
      <c r="EAN3" s="1505"/>
      <c r="EAO3" s="1505"/>
      <c r="EAP3" s="1505"/>
      <c r="EAQ3" s="1505"/>
      <c r="EAR3" s="1505"/>
      <c r="EAS3" s="1505"/>
      <c r="EAT3" s="1505"/>
      <c r="EAU3" s="1505"/>
      <c r="EAV3" s="1505"/>
      <c r="EAW3" s="1505"/>
      <c r="EAX3" s="1505"/>
      <c r="EAY3" s="1505"/>
      <c r="EAZ3" s="1505"/>
      <c r="EBA3" s="1505"/>
      <c r="EBB3" s="1505"/>
      <c r="EBC3" s="1505"/>
      <c r="EBD3" s="1505"/>
      <c r="EBE3" s="1505"/>
      <c r="EBF3" s="1505"/>
      <c r="EBG3" s="1505"/>
      <c r="EBH3" s="1505"/>
      <c r="EBI3" s="1505"/>
      <c r="EBJ3" s="1505"/>
      <c r="EBK3" s="1505"/>
      <c r="EBL3" s="1505"/>
      <c r="EBM3" s="1505"/>
      <c r="EBN3" s="1505"/>
      <c r="EBO3" s="1505"/>
      <c r="EBP3" s="1505"/>
      <c r="EBQ3" s="1505"/>
      <c r="EBR3" s="1505"/>
      <c r="EBS3" s="1505"/>
      <c r="EBT3" s="1505"/>
      <c r="EBU3" s="1505"/>
      <c r="EBV3" s="1505"/>
      <c r="EBW3" s="1505"/>
      <c r="EBX3" s="1505"/>
      <c r="EBY3" s="1505"/>
      <c r="EBZ3" s="1505"/>
      <c r="ECA3" s="1505"/>
      <c r="ECB3" s="1505"/>
      <c r="ECC3" s="1505"/>
      <c r="ECD3" s="1505"/>
      <c r="ECE3" s="1505"/>
      <c r="ECF3" s="1505"/>
      <c r="ECG3" s="1505"/>
      <c r="ECH3" s="1505"/>
      <c r="ECI3" s="1505"/>
      <c r="ECJ3" s="1505"/>
      <c r="ECK3" s="1505"/>
      <c r="ECL3" s="1505"/>
      <c r="ECM3" s="1505"/>
      <c r="ECN3" s="1505"/>
      <c r="ECO3" s="1505"/>
      <c r="ECP3" s="1505"/>
      <c r="ECQ3" s="1505"/>
      <c r="ECR3" s="1505"/>
      <c r="ECS3" s="1505"/>
      <c r="ECT3" s="1505"/>
      <c r="ECU3" s="1505"/>
      <c r="ECV3" s="1505"/>
      <c r="ECW3" s="1505"/>
      <c r="ECX3" s="1505"/>
      <c r="ECY3" s="1505"/>
      <c r="ECZ3" s="1505"/>
      <c r="EDA3" s="1505"/>
      <c r="EDB3" s="1505"/>
      <c r="EDC3" s="1505"/>
      <c r="EDD3" s="1505"/>
      <c r="EDE3" s="1505"/>
      <c r="EDF3" s="1505"/>
      <c r="EDG3" s="1505"/>
      <c r="EDH3" s="1505"/>
      <c r="EDI3" s="1505"/>
      <c r="EDJ3" s="1505"/>
      <c r="EDK3" s="1505"/>
      <c r="EDL3" s="1505"/>
      <c r="EDM3" s="1505"/>
      <c r="EDN3" s="1505"/>
      <c r="EDO3" s="1505"/>
      <c r="EDP3" s="1505"/>
      <c r="EDQ3" s="1505"/>
      <c r="EDR3" s="1505"/>
      <c r="EDS3" s="1505"/>
      <c r="EDT3" s="1505"/>
      <c r="EDU3" s="1505"/>
      <c r="EDV3" s="1505"/>
      <c r="EDW3" s="1505"/>
      <c r="EDX3" s="1505"/>
      <c r="EDY3" s="1505"/>
      <c r="EDZ3" s="1505"/>
      <c r="EEA3" s="1505"/>
      <c r="EEB3" s="1505"/>
      <c r="EEC3" s="1505"/>
      <c r="EED3" s="1505"/>
      <c r="EEE3" s="1505"/>
      <c r="EEF3" s="1505"/>
      <c r="EEG3" s="1505"/>
      <c r="EEH3" s="1505"/>
      <c r="EEI3" s="1505"/>
      <c r="EEJ3" s="1505"/>
      <c r="EEK3" s="1505"/>
      <c r="EEL3" s="1505"/>
      <c r="EEM3" s="1505"/>
      <c r="EEN3" s="1505"/>
      <c r="EEO3" s="1505"/>
      <c r="EEP3" s="1505"/>
      <c r="EEQ3" s="1505"/>
      <c r="EER3" s="1505"/>
      <c r="EES3" s="1505"/>
      <c r="EET3" s="1505"/>
      <c r="EEU3" s="1505"/>
      <c r="EEV3" s="1505"/>
      <c r="EEW3" s="1505"/>
      <c r="EEX3" s="1505"/>
      <c r="EEY3" s="1505"/>
      <c r="EEZ3" s="1505"/>
      <c r="EFA3" s="1505"/>
      <c r="EFB3" s="1505"/>
      <c r="EFC3" s="1505"/>
      <c r="EFD3" s="1505"/>
      <c r="EFE3" s="1505"/>
      <c r="EFF3" s="1505"/>
      <c r="EFG3" s="1505"/>
      <c r="EFH3" s="1505"/>
      <c r="EFI3" s="1505"/>
      <c r="EFJ3" s="1505"/>
      <c r="EFK3" s="1505"/>
      <c r="EFL3" s="1505"/>
      <c r="EFM3" s="1505"/>
      <c r="EFN3" s="1505"/>
      <c r="EFO3" s="1505"/>
      <c r="EFP3" s="1505"/>
      <c r="EFQ3" s="1505"/>
      <c r="EFR3" s="1505"/>
      <c r="EFS3" s="1505"/>
      <c r="EFT3" s="1505"/>
      <c r="EFU3" s="1505"/>
      <c r="EFV3" s="1505"/>
      <c r="EFW3" s="1505"/>
      <c r="EFX3" s="1505"/>
      <c r="EFY3" s="1505"/>
      <c r="EFZ3" s="1505"/>
      <c r="EGA3" s="1505"/>
      <c r="EGB3" s="1505"/>
      <c r="EGC3" s="1505"/>
      <c r="EGD3" s="1505"/>
      <c r="EGE3" s="1505"/>
      <c r="EGF3" s="1505"/>
      <c r="EGG3" s="1505"/>
      <c r="EGH3" s="1505"/>
      <c r="EGI3" s="1505"/>
      <c r="EGJ3" s="1505"/>
      <c r="EGK3" s="1505"/>
      <c r="EGL3" s="1505"/>
      <c r="EGM3" s="1505"/>
      <c r="EGN3" s="1505"/>
      <c r="EGO3" s="1505"/>
      <c r="EGP3" s="1505"/>
      <c r="EGQ3" s="1505"/>
      <c r="EGR3" s="1505"/>
      <c r="EGS3" s="1505"/>
      <c r="EGT3" s="1505"/>
      <c r="EGU3" s="1505"/>
      <c r="EGV3" s="1505"/>
      <c r="EGW3" s="1505"/>
      <c r="EGX3" s="1505"/>
      <c r="EGY3" s="1505"/>
      <c r="EGZ3" s="1505"/>
      <c r="EHA3" s="1505"/>
      <c r="EHB3" s="1505"/>
      <c r="EHC3" s="1505"/>
      <c r="EHD3" s="1505"/>
      <c r="EHE3" s="1505"/>
      <c r="EHF3" s="1505"/>
      <c r="EHG3" s="1505"/>
      <c r="EHH3" s="1505"/>
      <c r="EHI3" s="1505"/>
      <c r="EHJ3" s="1505"/>
      <c r="EHK3" s="1505"/>
      <c r="EHL3" s="1505"/>
      <c r="EHM3" s="1505"/>
      <c r="EHN3" s="1505"/>
      <c r="EHO3" s="1505"/>
      <c r="EHP3" s="1505"/>
      <c r="EHQ3" s="1505"/>
      <c r="EHR3" s="1505"/>
      <c r="EHS3" s="1505"/>
      <c r="EHT3" s="1505"/>
      <c r="EHU3" s="1505"/>
      <c r="EHV3" s="1505"/>
      <c r="EHW3" s="1505"/>
      <c r="EHX3" s="1505"/>
      <c r="EHY3" s="1505"/>
      <c r="EHZ3" s="1505"/>
      <c r="EIA3" s="1505"/>
      <c r="EIB3" s="1505"/>
      <c r="EIC3" s="1505"/>
      <c r="EID3" s="1505"/>
      <c r="EIE3" s="1505"/>
      <c r="EIF3" s="1505"/>
      <c r="EIG3" s="1505"/>
      <c r="EIH3" s="1505"/>
      <c r="EII3" s="1505"/>
      <c r="EIJ3" s="1505"/>
      <c r="EIK3" s="1505"/>
      <c r="EIL3" s="1505"/>
      <c r="EIM3" s="1505"/>
      <c r="EIN3" s="1505"/>
      <c r="EIO3" s="1505"/>
      <c r="EIP3" s="1505"/>
      <c r="EIQ3" s="1505"/>
      <c r="EIR3" s="1505"/>
      <c r="EIS3" s="1505"/>
      <c r="EIT3" s="1505"/>
      <c r="EIU3" s="1505"/>
      <c r="EIV3" s="1505"/>
      <c r="EIW3" s="1505"/>
      <c r="EIX3" s="1505"/>
      <c r="EIY3" s="1505"/>
      <c r="EIZ3" s="1505"/>
      <c r="EJA3" s="1505"/>
      <c r="EJB3" s="1505"/>
      <c r="EJC3" s="1505"/>
      <c r="EJD3" s="1505"/>
      <c r="EJE3" s="1505"/>
      <c r="EJF3" s="1505"/>
      <c r="EJG3" s="1505"/>
      <c r="EJH3" s="1505"/>
      <c r="EJI3" s="1505"/>
      <c r="EJJ3" s="1505"/>
      <c r="EJK3" s="1505"/>
      <c r="EJL3" s="1505"/>
      <c r="EJM3" s="1505"/>
      <c r="EJN3" s="1505"/>
      <c r="EJO3" s="1505"/>
      <c r="EJP3" s="1505"/>
      <c r="EJQ3" s="1505"/>
      <c r="EJR3" s="1505"/>
      <c r="EJS3" s="1505"/>
      <c r="EJT3" s="1505"/>
      <c r="EJU3" s="1505"/>
      <c r="EJV3" s="1505"/>
      <c r="EJW3" s="1505"/>
      <c r="EJX3" s="1505"/>
      <c r="EJY3" s="1505"/>
      <c r="EJZ3" s="1505"/>
      <c r="EKA3" s="1505"/>
      <c r="EKB3" s="1505"/>
      <c r="EKC3" s="1505"/>
      <c r="EKD3" s="1505"/>
      <c r="EKE3" s="1505"/>
      <c r="EKF3" s="1505"/>
      <c r="EKG3" s="1505"/>
      <c r="EKH3" s="1505"/>
      <c r="EKI3" s="1505"/>
      <c r="EKJ3" s="1505"/>
      <c r="EKK3" s="1505"/>
      <c r="EKL3" s="1505"/>
      <c r="EKM3" s="1505"/>
      <c r="EKN3" s="1505"/>
      <c r="EKO3" s="1505"/>
      <c r="EKP3" s="1505"/>
      <c r="EKQ3" s="1505"/>
      <c r="EKR3" s="1505"/>
      <c r="EKS3" s="1505"/>
      <c r="EKT3" s="1505"/>
      <c r="EKU3" s="1505"/>
      <c r="EKV3" s="1505"/>
      <c r="EKW3" s="1505"/>
      <c r="EKX3" s="1505"/>
      <c r="EKY3" s="1505"/>
      <c r="EKZ3" s="1505"/>
      <c r="ELA3" s="1505"/>
      <c r="ELB3" s="1505"/>
      <c r="ELC3" s="1505"/>
      <c r="ELD3" s="1505"/>
      <c r="ELE3" s="1505"/>
      <c r="ELF3" s="1505"/>
      <c r="ELG3" s="1505"/>
      <c r="ELH3" s="1505"/>
      <c r="ELI3" s="1505"/>
      <c r="ELJ3" s="1505"/>
      <c r="ELK3" s="1505"/>
      <c r="ELL3" s="1505"/>
      <c r="ELM3" s="1505"/>
      <c r="ELN3" s="1505"/>
      <c r="ELO3" s="1505"/>
      <c r="ELP3" s="1505"/>
      <c r="ELQ3" s="1505"/>
      <c r="ELR3" s="1505"/>
      <c r="ELS3" s="1505"/>
      <c r="ELT3" s="1505"/>
      <c r="ELU3" s="1505"/>
      <c r="ELV3" s="1505"/>
      <c r="ELW3" s="1505"/>
      <c r="ELX3" s="1505"/>
      <c r="ELY3" s="1505"/>
      <c r="ELZ3" s="1505"/>
      <c r="EMA3" s="1505"/>
      <c r="EMB3" s="1505"/>
      <c r="EMC3" s="1505"/>
      <c r="EMD3" s="1505"/>
      <c r="EME3" s="1505"/>
      <c r="EMF3" s="1505"/>
      <c r="EMG3" s="1505"/>
      <c r="EMH3" s="1505"/>
      <c r="EMI3" s="1505"/>
      <c r="EMJ3" s="1505"/>
      <c r="EMK3" s="1505"/>
      <c r="EML3" s="1505"/>
      <c r="EMM3" s="1505"/>
      <c r="EMN3" s="1505"/>
      <c r="EMO3" s="1505"/>
      <c r="EMP3" s="1505"/>
      <c r="EMQ3" s="1505"/>
      <c r="EMR3" s="1505"/>
      <c r="EMS3" s="1505"/>
      <c r="EMT3" s="1505"/>
      <c r="EMU3" s="1505"/>
      <c r="EMV3" s="1505"/>
      <c r="EMW3" s="1505"/>
      <c r="EMX3" s="1505"/>
      <c r="EMY3" s="1505"/>
      <c r="EMZ3" s="1505"/>
      <c r="ENA3" s="1505"/>
      <c r="ENB3" s="1505"/>
      <c r="ENC3" s="1505"/>
      <c r="END3" s="1505"/>
      <c r="ENE3" s="1505"/>
      <c r="ENF3" s="1505"/>
      <c r="ENG3" s="1505"/>
      <c r="ENH3" s="1505"/>
      <c r="ENI3" s="1505"/>
      <c r="ENJ3" s="1505"/>
      <c r="ENK3" s="1505"/>
      <c r="ENL3" s="1505"/>
      <c r="ENM3" s="1505"/>
      <c r="ENN3" s="1505"/>
      <c r="ENO3" s="1505"/>
      <c r="ENP3" s="1505"/>
      <c r="ENQ3" s="1505"/>
      <c r="ENR3" s="1505"/>
      <c r="ENS3" s="1505"/>
      <c r="ENT3" s="1505"/>
      <c r="ENU3" s="1505"/>
      <c r="ENV3" s="1505"/>
      <c r="ENW3" s="1505"/>
      <c r="ENX3" s="1505"/>
      <c r="ENY3" s="1505"/>
      <c r="ENZ3" s="1505"/>
      <c r="EOA3" s="1505"/>
      <c r="EOB3" s="1505"/>
      <c r="EOC3" s="1505"/>
      <c r="EOD3" s="1505"/>
      <c r="EOE3" s="1505"/>
      <c r="EOF3" s="1505"/>
      <c r="EOG3" s="1505"/>
      <c r="EOH3" s="1505"/>
      <c r="EOI3" s="1505"/>
      <c r="EOJ3" s="1505"/>
      <c r="EOK3" s="1505"/>
      <c r="EOL3" s="1505"/>
      <c r="EOM3" s="1505"/>
      <c r="EON3" s="1505"/>
      <c r="EOO3" s="1505"/>
      <c r="EOP3" s="1505"/>
      <c r="EOQ3" s="1505"/>
      <c r="EOR3" s="1505"/>
      <c r="EOS3" s="1505"/>
      <c r="EOT3" s="1505"/>
      <c r="EOU3" s="1505"/>
      <c r="EOV3" s="1505"/>
      <c r="EOW3" s="1505"/>
      <c r="EOX3" s="1505"/>
      <c r="EOY3" s="1505"/>
      <c r="EOZ3" s="1505"/>
      <c r="EPA3" s="1505"/>
      <c r="EPB3" s="1505"/>
      <c r="EPC3" s="1505"/>
      <c r="EPD3" s="1505"/>
      <c r="EPE3" s="1505"/>
      <c r="EPF3" s="1505"/>
      <c r="EPG3" s="1505"/>
      <c r="EPH3" s="1505"/>
      <c r="EPI3" s="1505"/>
      <c r="EPJ3" s="1505"/>
      <c r="EPK3" s="1505"/>
      <c r="EPL3" s="1505"/>
      <c r="EPM3" s="1505"/>
      <c r="EPN3" s="1505"/>
      <c r="EPO3" s="1505"/>
      <c r="EPP3" s="1505"/>
      <c r="EPQ3" s="1505"/>
      <c r="EPR3" s="1505"/>
      <c r="EPS3" s="1505"/>
      <c r="EPT3" s="1505"/>
      <c r="EPU3" s="1505"/>
      <c r="EPV3" s="1505"/>
      <c r="EPW3" s="1505"/>
      <c r="EPX3" s="1505"/>
      <c r="EPY3" s="1505"/>
      <c r="EPZ3" s="1505"/>
      <c r="EQA3" s="1505"/>
      <c r="EQB3" s="1505"/>
      <c r="EQC3" s="1505"/>
      <c r="EQD3" s="1505"/>
      <c r="EQE3" s="1505"/>
      <c r="EQF3" s="1505"/>
      <c r="EQG3" s="1505"/>
      <c r="EQH3" s="1505"/>
      <c r="EQI3" s="1505"/>
      <c r="EQJ3" s="1505"/>
      <c r="EQK3" s="1505"/>
      <c r="EQL3" s="1505"/>
      <c r="EQM3" s="1505"/>
      <c r="EQN3" s="1505"/>
      <c r="EQO3" s="1505"/>
      <c r="EQP3" s="1505"/>
      <c r="EQQ3" s="1505"/>
      <c r="EQR3" s="1505"/>
      <c r="EQS3" s="1505"/>
      <c r="EQT3" s="1505"/>
      <c r="EQU3" s="1505"/>
      <c r="EQV3" s="1505"/>
      <c r="EQW3" s="1505"/>
      <c r="EQX3" s="1505"/>
      <c r="EQY3" s="1505"/>
      <c r="EQZ3" s="1505"/>
      <c r="ERA3" s="1505"/>
      <c r="ERB3" s="1505"/>
      <c r="ERC3" s="1505"/>
      <c r="ERD3" s="1505"/>
      <c r="ERE3" s="1505"/>
      <c r="ERF3" s="1505"/>
      <c r="ERG3" s="1505"/>
      <c r="ERH3" s="1505"/>
      <c r="ERI3" s="1505"/>
      <c r="ERJ3" s="1505"/>
      <c r="ERK3" s="1505"/>
      <c r="ERL3" s="1505"/>
      <c r="ERM3" s="1505"/>
      <c r="ERN3" s="1505"/>
      <c r="ERO3" s="1505"/>
      <c r="ERP3" s="1505"/>
      <c r="ERQ3" s="1505"/>
      <c r="ERR3" s="1505"/>
      <c r="ERS3" s="1505"/>
      <c r="ERT3" s="1505"/>
      <c r="ERU3" s="1505"/>
      <c r="ERV3" s="1505"/>
      <c r="ERW3" s="1505"/>
      <c r="ERX3" s="1505"/>
      <c r="ERY3" s="1505"/>
      <c r="ERZ3" s="1505"/>
      <c r="ESA3" s="1505"/>
      <c r="ESB3" s="1505"/>
      <c r="ESC3" s="1505"/>
      <c r="ESD3" s="1505"/>
      <c r="ESE3" s="1505"/>
      <c r="ESF3" s="1505"/>
      <c r="ESG3" s="1505"/>
      <c r="ESH3" s="1505"/>
      <c r="ESI3" s="1505"/>
      <c r="ESJ3" s="1505"/>
      <c r="ESK3" s="1505"/>
      <c r="ESL3" s="1505"/>
      <c r="ESM3" s="1505"/>
      <c r="ESN3" s="1505"/>
      <c r="ESO3" s="1505"/>
      <c r="ESP3" s="1505"/>
      <c r="ESQ3" s="1505"/>
      <c r="ESR3" s="1505"/>
      <c r="ESS3" s="1505"/>
      <c r="EST3" s="1505"/>
      <c r="ESU3" s="1505"/>
      <c r="ESV3" s="1505"/>
      <c r="ESW3" s="1505"/>
      <c r="ESX3" s="1505"/>
      <c r="ESY3" s="1505"/>
      <c r="ESZ3" s="1505"/>
      <c r="ETA3" s="1505"/>
      <c r="ETB3" s="1505"/>
      <c r="ETC3" s="1505"/>
      <c r="ETD3" s="1505"/>
      <c r="ETE3" s="1505"/>
      <c r="ETF3" s="1505"/>
      <c r="ETG3" s="1505"/>
      <c r="ETH3" s="1505"/>
      <c r="ETI3" s="1505"/>
      <c r="ETJ3" s="1505"/>
      <c r="ETK3" s="1505"/>
      <c r="ETL3" s="1505"/>
      <c r="ETM3" s="1505"/>
      <c r="ETN3" s="1505"/>
      <c r="ETO3" s="1505"/>
      <c r="ETP3" s="1505"/>
      <c r="ETQ3" s="1505"/>
      <c r="ETR3" s="1505"/>
      <c r="ETS3" s="1505"/>
      <c r="ETT3" s="1505"/>
      <c r="ETU3" s="1505"/>
      <c r="ETV3" s="1505"/>
      <c r="ETW3" s="1505"/>
      <c r="ETX3" s="1505"/>
      <c r="ETY3" s="1505"/>
      <c r="ETZ3" s="1505"/>
      <c r="EUA3" s="1505"/>
      <c r="EUB3" s="1505"/>
      <c r="EUC3" s="1505"/>
      <c r="EUD3" s="1505"/>
      <c r="EUE3" s="1505"/>
      <c r="EUF3" s="1505"/>
      <c r="EUG3" s="1505"/>
      <c r="EUH3" s="1505"/>
      <c r="EUI3" s="1505"/>
      <c r="EUJ3" s="1505"/>
      <c r="EUK3" s="1505"/>
      <c r="EUL3" s="1505"/>
      <c r="EUM3" s="1505"/>
      <c r="EUN3" s="1505"/>
      <c r="EUO3" s="1505"/>
      <c r="EUP3" s="1505"/>
      <c r="EUQ3" s="1505"/>
      <c r="EUR3" s="1505"/>
      <c r="EUS3" s="1505"/>
      <c r="EUT3" s="1505"/>
      <c r="EUU3" s="1505"/>
      <c r="EUV3" s="1505"/>
      <c r="EUW3" s="1505"/>
      <c r="EUX3" s="1505"/>
      <c r="EUY3" s="1505"/>
      <c r="EUZ3" s="1505"/>
      <c r="EVA3" s="1505"/>
      <c r="EVB3" s="1505"/>
      <c r="EVC3" s="1505"/>
      <c r="EVD3" s="1505"/>
      <c r="EVE3" s="1505"/>
      <c r="EVF3" s="1505"/>
      <c r="EVG3" s="1505"/>
      <c r="EVH3" s="1505"/>
      <c r="EVI3" s="1505"/>
      <c r="EVJ3" s="1505"/>
      <c r="EVK3" s="1505"/>
      <c r="EVL3" s="1505"/>
      <c r="EVM3" s="1505"/>
      <c r="EVN3" s="1505"/>
      <c r="EVO3" s="1505"/>
      <c r="EVP3" s="1505"/>
      <c r="EVQ3" s="1505"/>
      <c r="EVR3" s="1505"/>
      <c r="EVS3" s="1505"/>
      <c r="EVT3" s="1505"/>
      <c r="EVU3" s="1505"/>
      <c r="EVV3" s="1505"/>
      <c r="EVW3" s="1505"/>
      <c r="EVX3" s="1505"/>
      <c r="EVY3" s="1505"/>
      <c r="EVZ3" s="1505"/>
      <c r="EWA3" s="1505"/>
      <c r="EWB3" s="1505"/>
      <c r="EWC3" s="1505"/>
      <c r="EWD3" s="1505"/>
      <c r="EWE3" s="1505"/>
      <c r="EWF3" s="1505"/>
      <c r="EWG3" s="1505"/>
      <c r="EWH3" s="1505"/>
      <c r="EWI3" s="1505"/>
      <c r="EWJ3" s="1505"/>
      <c r="EWK3" s="1505"/>
      <c r="EWL3" s="1505"/>
      <c r="EWM3" s="1505"/>
      <c r="EWN3" s="1505"/>
      <c r="EWO3" s="1505"/>
      <c r="EWP3" s="1505"/>
      <c r="EWQ3" s="1505"/>
      <c r="EWR3" s="1505"/>
      <c r="EWS3" s="1505"/>
      <c r="EWT3" s="1505"/>
      <c r="EWU3" s="1505"/>
      <c r="EWV3" s="1505"/>
      <c r="EWW3" s="1505"/>
      <c r="EWX3" s="1505"/>
      <c r="EWY3" s="1505"/>
      <c r="EWZ3" s="1505"/>
      <c r="EXA3" s="1505"/>
      <c r="EXB3" s="1505"/>
      <c r="EXC3" s="1505"/>
      <c r="EXD3" s="1505"/>
      <c r="EXE3" s="1505"/>
      <c r="EXF3" s="1505"/>
      <c r="EXG3" s="1505"/>
      <c r="EXH3" s="1505"/>
      <c r="EXI3" s="1505"/>
      <c r="EXJ3" s="1505"/>
      <c r="EXK3" s="1505"/>
      <c r="EXL3" s="1505"/>
      <c r="EXM3" s="1505"/>
      <c r="EXN3" s="1505"/>
      <c r="EXO3" s="1505"/>
      <c r="EXP3" s="1505"/>
      <c r="EXQ3" s="1505"/>
      <c r="EXR3" s="1505"/>
      <c r="EXS3" s="1505"/>
      <c r="EXT3" s="1505"/>
      <c r="EXU3" s="1505"/>
      <c r="EXV3" s="1505"/>
      <c r="EXW3" s="1505"/>
      <c r="EXX3" s="1505"/>
      <c r="EXY3" s="1505"/>
      <c r="EXZ3" s="1505"/>
      <c r="EYA3" s="1505"/>
      <c r="EYB3" s="1505"/>
      <c r="EYC3" s="1505"/>
      <c r="EYD3" s="1505"/>
      <c r="EYE3" s="1505"/>
      <c r="EYF3" s="1505"/>
      <c r="EYG3" s="1505"/>
      <c r="EYH3" s="1505"/>
      <c r="EYI3" s="1505"/>
      <c r="EYJ3" s="1505"/>
      <c r="EYK3" s="1505"/>
      <c r="EYL3" s="1505"/>
      <c r="EYM3" s="1505"/>
      <c r="EYN3" s="1505"/>
      <c r="EYO3" s="1505"/>
      <c r="EYP3" s="1505"/>
      <c r="EYQ3" s="1505"/>
      <c r="EYR3" s="1505"/>
      <c r="EYS3" s="1505"/>
      <c r="EYT3" s="1505"/>
      <c r="EYU3" s="1505"/>
      <c r="EYV3" s="1505"/>
      <c r="EYW3" s="1505"/>
      <c r="EYX3" s="1505"/>
      <c r="EYY3" s="1505"/>
      <c r="EYZ3" s="1505"/>
      <c r="EZA3" s="1505"/>
      <c r="EZB3" s="1505"/>
      <c r="EZC3" s="1505"/>
      <c r="EZD3" s="1505"/>
      <c r="EZE3" s="1505"/>
      <c r="EZF3" s="1505"/>
      <c r="EZG3" s="1505"/>
      <c r="EZH3" s="1505"/>
      <c r="EZI3" s="1505"/>
      <c r="EZJ3" s="1505"/>
      <c r="EZK3" s="1505"/>
      <c r="EZL3" s="1505"/>
      <c r="EZM3" s="1505"/>
      <c r="EZN3" s="1505"/>
      <c r="EZO3" s="1505"/>
      <c r="EZP3" s="1505"/>
      <c r="EZQ3" s="1505"/>
      <c r="EZR3" s="1505"/>
      <c r="EZS3" s="1505"/>
      <c r="EZT3" s="1505"/>
      <c r="EZU3" s="1505"/>
      <c r="EZV3" s="1505"/>
      <c r="EZW3" s="1505"/>
      <c r="EZX3" s="1505"/>
      <c r="EZY3" s="1505"/>
      <c r="EZZ3" s="1505"/>
      <c r="FAA3" s="1505"/>
      <c r="FAB3" s="1505"/>
      <c r="FAC3" s="1505"/>
      <c r="FAD3" s="1505"/>
      <c r="FAE3" s="1505"/>
      <c r="FAF3" s="1505"/>
      <c r="FAG3" s="1505"/>
      <c r="FAH3" s="1505"/>
      <c r="FAI3" s="1505"/>
      <c r="FAJ3" s="1505"/>
      <c r="FAK3" s="1505"/>
      <c r="FAL3" s="1505"/>
      <c r="FAM3" s="1505"/>
      <c r="FAN3" s="1505"/>
      <c r="FAO3" s="1505"/>
      <c r="FAP3" s="1505"/>
      <c r="FAQ3" s="1505"/>
      <c r="FAR3" s="1505"/>
      <c r="FAS3" s="1505"/>
      <c r="FAT3" s="1505"/>
      <c r="FAU3" s="1505"/>
      <c r="FAV3" s="1505"/>
      <c r="FAW3" s="1505"/>
      <c r="FAX3" s="1505"/>
      <c r="FAY3" s="1505"/>
      <c r="FAZ3" s="1505"/>
      <c r="FBA3" s="1505"/>
      <c r="FBB3" s="1505"/>
      <c r="FBC3" s="1505"/>
      <c r="FBD3" s="1505"/>
      <c r="FBE3" s="1505"/>
      <c r="FBF3" s="1505"/>
      <c r="FBG3" s="1505"/>
      <c r="FBH3" s="1505"/>
      <c r="FBI3" s="1505"/>
      <c r="FBJ3" s="1505"/>
      <c r="FBK3" s="1505"/>
      <c r="FBL3" s="1505"/>
      <c r="FBM3" s="1505"/>
      <c r="FBN3" s="1505"/>
      <c r="FBO3" s="1505"/>
      <c r="FBP3" s="1505"/>
      <c r="FBQ3" s="1505"/>
      <c r="FBR3" s="1505"/>
      <c r="FBS3" s="1505"/>
      <c r="FBT3" s="1505"/>
      <c r="FBU3" s="1505"/>
      <c r="FBV3" s="1505"/>
      <c r="FBW3" s="1505"/>
      <c r="FBX3" s="1505"/>
      <c r="FBY3" s="1505"/>
      <c r="FBZ3" s="1505"/>
      <c r="FCA3" s="1505"/>
      <c r="FCB3" s="1505"/>
      <c r="FCC3" s="1505"/>
      <c r="FCD3" s="1505"/>
      <c r="FCE3" s="1505"/>
      <c r="FCF3" s="1505"/>
      <c r="FCG3" s="1505"/>
      <c r="FCH3" s="1505"/>
      <c r="FCI3" s="1505"/>
      <c r="FCJ3" s="1505"/>
      <c r="FCK3" s="1505"/>
      <c r="FCL3" s="1505"/>
      <c r="FCM3" s="1505"/>
      <c r="FCN3" s="1505"/>
      <c r="FCO3" s="1505"/>
      <c r="FCP3" s="1505"/>
      <c r="FCQ3" s="1505"/>
      <c r="FCR3" s="1505"/>
      <c r="FCS3" s="1505"/>
      <c r="FCT3" s="1505"/>
      <c r="FCU3" s="1505"/>
      <c r="FCV3" s="1505"/>
      <c r="FCW3" s="1505"/>
      <c r="FCX3" s="1505"/>
      <c r="FCY3" s="1505"/>
      <c r="FCZ3" s="1505"/>
      <c r="FDA3" s="1505"/>
      <c r="FDB3" s="1505"/>
      <c r="FDC3" s="1505"/>
      <c r="FDD3" s="1505"/>
      <c r="FDE3" s="1505"/>
      <c r="FDF3" s="1505"/>
      <c r="FDG3" s="1505"/>
      <c r="FDH3" s="1505"/>
      <c r="FDI3" s="1505"/>
      <c r="FDJ3" s="1505"/>
      <c r="FDK3" s="1505"/>
      <c r="FDL3" s="1505"/>
      <c r="FDM3" s="1505"/>
      <c r="FDN3" s="1505"/>
      <c r="FDO3" s="1505"/>
      <c r="FDP3" s="1505"/>
      <c r="FDQ3" s="1505"/>
      <c r="FDR3" s="1505"/>
      <c r="FDS3" s="1505"/>
      <c r="FDT3" s="1505"/>
      <c r="FDU3" s="1505"/>
      <c r="FDV3" s="1505"/>
      <c r="FDW3" s="1505"/>
      <c r="FDX3" s="1505"/>
      <c r="FDY3" s="1505"/>
      <c r="FDZ3" s="1505"/>
      <c r="FEA3" s="1505"/>
      <c r="FEB3" s="1505"/>
      <c r="FEC3" s="1505"/>
      <c r="FED3" s="1505"/>
      <c r="FEE3" s="1505"/>
      <c r="FEF3" s="1505"/>
      <c r="FEG3" s="1505"/>
      <c r="FEH3" s="1505"/>
      <c r="FEI3" s="1505"/>
      <c r="FEJ3" s="1505"/>
      <c r="FEK3" s="1505"/>
      <c r="FEL3" s="1505"/>
      <c r="FEM3" s="1505"/>
      <c r="FEN3" s="1505"/>
      <c r="FEO3" s="1505"/>
      <c r="FEP3" s="1505"/>
      <c r="FEQ3" s="1505"/>
      <c r="FER3" s="1505"/>
      <c r="FES3" s="1505"/>
      <c r="FET3" s="1505"/>
      <c r="FEU3" s="1505"/>
      <c r="FEV3" s="1505"/>
      <c r="FEW3" s="1505"/>
      <c r="FEX3" s="1505"/>
      <c r="FEY3" s="1505"/>
      <c r="FEZ3" s="1505"/>
      <c r="FFA3" s="1505"/>
      <c r="FFB3" s="1505"/>
      <c r="FFC3" s="1505"/>
      <c r="FFD3" s="1505"/>
      <c r="FFE3" s="1505"/>
      <c r="FFF3" s="1505"/>
      <c r="FFG3" s="1505"/>
      <c r="FFH3" s="1505"/>
      <c r="FFI3" s="1505"/>
      <c r="FFJ3" s="1505"/>
      <c r="FFK3" s="1505"/>
      <c r="FFL3" s="1505"/>
      <c r="FFM3" s="1505"/>
      <c r="FFN3" s="1505"/>
      <c r="FFO3" s="1505"/>
      <c r="FFP3" s="1505"/>
      <c r="FFQ3" s="1505"/>
      <c r="FFR3" s="1505"/>
      <c r="FFS3" s="1505"/>
      <c r="FFT3" s="1505"/>
      <c r="FFU3" s="1505"/>
      <c r="FFV3" s="1505"/>
      <c r="FFW3" s="1505"/>
      <c r="FFX3" s="1505"/>
      <c r="FFY3" s="1505"/>
      <c r="FFZ3" s="1505"/>
      <c r="FGA3" s="1505"/>
      <c r="FGB3" s="1505"/>
      <c r="FGC3" s="1505"/>
      <c r="FGD3" s="1505"/>
      <c r="FGE3" s="1505"/>
      <c r="FGF3" s="1505"/>
      <c r="FGG3" s="1505"/>
      <c r="FGH3" s="1505"/>
      <c r="FGI3" s="1505"/>
      <c r="FGJ3" s="1505"/>
      <c r="FGK3" s="1505"/>
      <c r="FGL3" s="1505"/>
      <c r="FGM3" s="1505"/>
      <c r="FGN3" s="1505"/>
      <c r="FGO3" s="1505"/>
      <c r="FGP3" s="1505"/>
      <c r="FGQ3" s="1505"/>
      <c r="FGR3" s="1505"/>
      <c r="FGS3" s="1505"/>
      <c r="FGT3" s="1505"/>
      <c r="FGU3" s="1505"/>
      <c r="FGV3" s="1505"/>
      <c r="FGW3" s="1505"/>
      <c r="FGX3" s="1505"/>
      <c r="FGY3" s="1505"/>
      <c r="FGZ3" s="1505"/>
      <c r="FHA3" s="1505"/>
      <c r="FHB3" s="1505"/>
      <c r="FHC3" s="1505"/>
      <c r="FHD3" s="1505"/>
      <c r="FHE3" s="1505"/>
      <c r="FHF3" s="1505"/>
      <c r="FHG3" s="1505"/>
      <c r="FHH3" s="1505"/>
      <c r="FHI3" s="1505"/>
      <c r="FHJ3" s="1505"/>
      <c r="FHK3" s="1505"/>
      <c r="FHL3" s="1505"/>
      <c r="FHM3" s="1505"/>
      <c r="FHN3" s="1505"/>
      <c r="FHO3" s="1505"/>
      <c r="FHP3" s="1505"/>
      <c r="FHQ3" s="1505"/>
      <c r="FHR3" s="1505"/>
      <c r="FHS3" s="1505"/>
      <c r="FHT3" s="1505"/>
      <c r="FHU3" s="1505"/>
      <c r="FHV3" s="1505"/>
      <c r="FHW3" s="1505"/>
      <c r="FHX3" s="1505"/>
      <c r="FHY3" s="1505"/>
      <c r="FHZ3" s="1505"/>
      <c r="FIA3" s="1505"/>
      <c r="FIB3" s="1505"/>
      <c r="FIC3" s="1505"/>
      <c r="FID3" s="1505"/>
      <c r="FIE3" s="1505"/>
      <c r="FIF3" s="1505"/>
      <c r="FIG3" s="1505"/>
      <c r="FIH3" s="1505"/>
      <c r="FII3" s="1505"/>
      <c r="FIJ3" s="1505"/>
      <c r="FIK3" s="1505"/>
      <c r="FIL3" s="1505"/>
      <c r="FIM3" s="1505"/>
      <c r="FIN3" s="1505"/>
      <c r="FIO3" s="1505"/>
      <c r="FIP3" s="1505"/>
      <c r="FIQ3" s="1505"/>
      <c r="FIR3" s="1505"/>
      <c r="FIS3" s="1505"/>
      <c r="FIT3" s="1505"/>
      <c r="FIU3" s="1505"/>
      <c r="FIV3" s="1505"/>
      <c r="FIW3" s="1505"/>
      <c r="FIX3" s="1505"/>
      <c r="FIY3" s="1505"/>
      <c r="FIZ3" s="1505"/>
      <c r="FJA3" s="1505"/>
      <c r="FJB3" s="1505"/>
      <c r="FJC3" s="1505"/>
      <c r="FJD3" s="1505"/>
      <c r="FJE3" s="1505"/>
      <c r="FJF3" s="1505"/>
      <c r="FJG3" s="1505"/>
      <c r="FJH3" s="1505"/>
      <c r="FJI3" s="1505"/>
      <c r="FJJ3" s="1505"/>
      <c r="FJK3" s="1505"/>
      <c r="FJL3" s="1505"/>
      <c r="FJM3" s="1505"/>
      <c r="FJN3" s="1505"/>
      <c r="FJO3" s="1505"/>
      <c r="FJP3" s="1505"/>
      <c r="FJQ3" s="1505"/>
      <c r="FJR3" s="1505"/>
      <c r="FJS3" s="1505"/>
      <c r="FJT3" s="1505"/>
      <c r="FJU3" s="1505"/>
      <c r="FJV3" s="1505"/>
      <c r="FJW3" s="1505"/>
      <c r="FJX3" s="1505"/>
      <c r="FJY3" s="1505"/>
      <c r="FJZ3" s="1505"/>
      <c r="FKA3" s="1505"/>
      <c r="FKB3" s="1505"/>
      <c r="FKC3" s="1505"/>
      <c r="FKD3" s="1505"/>
      <c r="FKE3" s="1505"/>
      <c r="FKF3" s="1505"/>
      <c r="FKG3" s="1505"/>
      <c r="FKH3" s="1505"/>
      <c r="FKI3" s="1505"/>
      <c r="FKJ3" s="1505"/>
      <c r="FKK3" s="1505"/>
      <c r="FKL3" s="1505"/>
      <c r="FKM3" s="1505"/>
      <c r="FKN3" s="1505"/>
      <c r="FKO3" s="1505"/>
      <c r="FKP3" s="1505"/>
      <c r="FKQ3" s="1505"/>
      <c r="FKR3" s="1505"/>
      <c r="FKS3" s="1505"/>
      <c r="FKT3" s="1505"/>
      <c r="FKU3" s="1505"/>
      <c r="FKV3" s="1505"/>
      <c r="FKW3" s="1505"/>
      <c r="FKX3" s="1505"/>
      <c r="FKY3" s="1505"/>
      <c r="FKZ3" s="1505"/>
      <c r="FLA3" s="1505"/>
      <c r="FLB3" s="1505"/>
      <c r="FLC3" s="1505"/>
      <c r="FLD3" s="1505"/>
      <c r="FLE3" s="1505"/>
      <c r="FLF3" s="1505"/>
      <c r="FLG3" s="1505"/>
      <c r="FLH3" s="1505"/>
      <c r="FLI3" s="1505"/>
      <c r="FLJ3" s="1505"/>
      <c r="FLK3" s="1505"/>
      <c r="FLL3" s="1505"/>
      <c r="FLM3" s="1505"/>
      <c r="FLN3" s="1505"/>
      <c r="FLO3" s="1505"/>
      <c r="FLP3" s="1505"/>
      <c r="FLQ3" s="1505"/>
      <c r="FLR3" s="1505"/>
      <c r="FLS3" s="1505"/>
      <c r="FLT3" s="1505"/>
      <c r="FLU3" s="1505"/>
      <c r="FLV3" s="1505"/>
      <c r="FLW3" s="1505"/>
      <c r="FLX3" s="1505"/>
      <c r="FLY3" s="1505"/>
      <c r="FLZ3" s="1505"/>
      <c r="FMA3" s="1505"/>
      <c r="FMB3" s="1505"/>
      <c r="FMC3" s="1505"/>
      <c r="FMD3" s="1505"/>
      <c r="FME3" s="1505"/>
      <c r="FMF3" s="1505"/>
      <c r="FMG3" s="1505"/>
      <c r="FMH3" s="1505"/>
      <c r="FMI3" s="1505"/>
      <c r="FMJ3" s="1505"/>
      <c r="FMK3" s="1505"/>
      <c r="FML3" s="1505"/>
      <c r="FMM3" s="1505"/>
      <c r="FMN3" s="1505"/>
      <c r="FMO3" s="1505"/>
      <c r="FMP3" s="1505"/>
      <c r="FMQ3" s="1505"/>
      <c r="FMR3" s="1505"/>
      <c r="FMS3" s="1505"/>
      <c r="FMT3" s="1505"/>
      <c r="FMU3" s="1505"/>
      <c r="FMV3" s="1505"/>
      <c r="FMW3" s="1505"/>
      <c r="FMX3" s="1505"/>
      <c r="FMY3" s="1505"/>
      <c r="FMZ3" s="1505"/>
      <c r="FNA3" s="1505"/>
      <c r="FNB3" s="1505"/>
      <c r="FNC3" s="1505"/>
      <c r="FND3" s="1505"/>
      <c r="FNE3" s="1505"/>
      <c r="FNF3" s="1505"/>
      <c r="FNG3" s="1505"/>
      <c r="FNH3" s="1505"/>
      <c r="FNI3" s="1505"/>
      <c r="FNJ3" s="1505"/>
      <c r="FNK3" s="1505"/>
      <c r="FNL3" s="1505"/>
      <c r="FNM3" s="1505"/>
      <c r="FNN3" s="1505"/>
      <c r="FNO3" s="1505"/>
      <c r="FNP3" s="1505"/>
      <c r="FNQ3" s="1505"/>
      <c r="FNR3" s="1505"/>
      <c r="FNS3" s="1505"/>
      <c r="FNT3" s="1505"/>
      <c r="FNU3" s="1505"/>
      <c r="FNV3" s="1505"/>
      <c r="FNW3" s="1505"/>
      <c r="FNX3" s="1505"/>
      <c r="FNY3" s="1505"/>
      <c r="FNZ3" s="1505"/>
      <c r="FOA3" s="1505"/>
      <c r="FOB3" s="1505"/>
      <c r="FOC3" s="1505"/>
      <c r="FOD3" s="1505"/>
      <c r="FOE3" s="1505"/>
      <c r="FOF3" s="1505"/>
      <c r="FOG3" s="1505"/>
      <c r="FOH3" s="1505"/>
      <c r="FOI3" s="1505"/>
      <c r="FOJ3" s="1505"/>
      <c r="FOK3" s="1505"/>
      <c r="FOL3" s="1505"/>
      <c r="FOM3" s="1505"/>
      <c r="FON3" s="1505"/>
      <c r="FOO3" s="1505"/>
      <c r="FOP3" s="1505"/>
      <c r="FOQ3" s="1505"/>
      <c r="FOR3" s="1505"/>
      <c r="FOS3" s="1505"/>
      <c r="FOT3" s="1505"/>
      <c r="FOU3" s="1505"/>
      <c r="FOV3" s="1505"/>
      <c r="FOW3" s="1505"/>
      <c r="FOX3" s="1505"/>
      <c r="FOY3" s="1505"/>
      <c r="FOZ3" s="1505"/>
      <c r="FPA3" s="1505"/>
      <c r="FPB3" s="1505"/>
      <c r="FPC3" s="1505"/>
      <c r="FPD3" s="1505"/>
      <c r="FPE3" s="1505"/>
      <c r="FPF3" s="1505"/>
      <c r="FPG3" s="1505"/>
      <c r="FPH3" s="1505"/>
      <c r="FPI3" s="1505"/>
      <c r="FPJ3" s="1505"/>
      <c r="FPK3" s="1505"/>
      <c r="FPL3" s="1505"/>
      <c r="FPM3" s="1505"/>
      <c r="FPN3" s="1505"/>
      <c r="FPO3" s="1505"/>
      <c r="FPP3" s="1505"/>
      <c r="FPQ3" s="1505"/>
      <c r="FPR3" s="1505"/>
      <c r="FPS3" s="1505"/>
      <c r="FPT3" s="1505"/>
      <c r="FPU3" s="1505"/>
      <c r="FPV3" s="1505"/>
      <c r="FPW3" s="1505"/>
      <c r="FPX3" s="1505"/>
      <c r="FPY3" s="1505"/>
      <c r="FPZ3" s="1505"/>
      <c r="FQA3" s="1505"/>
      <c r="FQB3" s="1505"/>
      <c r="FQC3" s="1505"/>
      <c r="FQD3" s="1505"/>
      <c r="FQE3" s="1505"/>
      <c r="FQF3" s="1505"/>
      <c r="FQG3" s="1505"/>
      <c r="FQH3" s="1505"/>
      <c r="FQI3" s="1505"/>
      <c r="FQJ3" s="1505"/>
      <c r="FQK3" s="1505"/>
      <c r="FQL3" s="1505"/>
      <c r="FQM3" s="1505"/>
      <c r="FQN3" s="1505"/>
      <c r="FQO3" s="1505"/>
      <c r="FQP3" s="1505"/>
      <c r="FQQ3" s="1505"/>
      <c r="FQR3" s="1505"/>
      <c r="FQS3" s="1505"/>
      <c r="FQT3" s="1505"/>
      <c r="FQU3" s="1505"/>
      <c r="FQV3" s="1505"/>
      <c r="FQW3" s="1505"/>
      <c r="FQX3" s="1505"/>
      <c r="FQY3" s="1505"/>
      <c r="FQZ3" s="1505"/>
      <c r="FRA3" s="1505"/>
      <c r="FRB3" s="1505"/>
      <c r="FRC3" s="1505"/>
      <c r="FRD3" s="1505"/>
      <c r="FRE3" s="1505"/>
      <c r="FRF3" s="1505"/>
      <c r="FRG3" s="1505"/>
      <c r="FRH3" s="1505"/>
      <c r="FRI3" s="1505"/>
      <c r="FRJ3" s="1505"/>
      <c r="FRK3" s="1505"/>
      <c r="FRL3" s="1505"/>
      <c r="FRM3" s="1505"/>
      <c r="FRN3" s="1505"/>
      <c r="FRO3" s="1505"/>
      <c r="FRP3" s="1505"/>
      <c r="FRQ3" s="1505"/>
      <c r="FRR3" s="1505"/>
      <c r="FRS3" s="1505"/>
      <c r="FRT3" s="1505"/>
      <c r="FRU3" s="1505"/>
      <c r="FRV3" s="1505"/>
      <c r="FRW3" s="1505"/>
      <c r="FRX3" s="1505"/>
      <c r="FRY3" s="1505"/>
      <c r="FRZ3" s="1505"/>
      <c r="FSA3" s="1505"/>
      <c r="FSB3" s="1505"/>
      <c r="FSC3" s="1505"/>
      <c r="FSD3" s="1505"/>
      <c r="FSE3" s="1505"/>
      <c r="FSF3" s="1505"/>
      <c r="FSG3" s="1505"/>
      <c r="FSH3" s="1505"/>
      <c r="FSI3" s="1505"/>
      <c r="FSJ3" s="1505"/>
      <c r="FSK3" s="1505"/>
      <c r="FSL3" s="1505"/>
      <c r="FSM3" s="1505"/>
      <c r="FSN3" s="1505"/>
      <c r="FSO3" s="1505"/>
      <c r="FSP3" s="1505"/>
      <c r="FSQ3" s="1505"/>
      <c r="FSR3" s="1505"/>
      <c r="FSS3" s="1505"/>
      <c r="FST3" s="1505"/>
      <c r="FSU3" s="1505"/>
      <c r="FSV3" s="1505"/>
      <c r="FSW3" s="1505"/>
      <c r="FSX3" s="1505"/>
      <c r="FSY3" s="1505"/>
      <c r="FSZ3" s="1505"/>
      <c r="FTA3" s="1505"/>
      <c r="FTB3" s="1505"/>
      <c r="FTC3" s="1505"/>
      <c r="FTD3" s="1505"/>
      <c r="FTE3" s="1505"/>
      <c r="FTF3" s="1505"/>
      <c r="FTG3" s="1505"/>
      <c r="FTH3" s="1505"/>
      <c r="FTI3" s="1505"/>
      <c r="FTJ3" s="1505"/>
      <c r="FTK3" s="1505"/>
      <c r="FTL3" s="1505"/>
      <c r="FTM3" s="1505"/>
      <c r="FTN3" s="1505"/>
      <c r="FTO3" s="1505"/>
      <c r="FTP3" s="1505"/>
      <c r="FTQ3" s="1505"/>
      <c r="FTR3" s="1505"/>
      <c r="FTS3" s="1505"/>
      <c r="FTT3" s="1505"/>
      <c r="FTU3" s="1505"/>
      <c r="FTV3" s="1505"/>
      <c r="FTW3" s="1505"/>
      <c r="FTX3" s="1505"/>
      <c r="FTY3" s="1505"/>
      <c r="FTZ3" s="1505"/>
      <c r="FUA3" s="1505"/>
      <c r="FUB3" s="1505"/>
      <c r="FUC3" s="1505"/>
      <c r="FUD3" s="1505"/>
      <c r="FUE3" s="1505"/>
      <c r="FUF3" s="1505"/>
      <c r="FUG3" s="1505"/>
      <c r="FUH3" s="1505"/>
      <c r="FUI3" s="1505"/>
      <c r="FUJ3" s="1505"/>
      <c r="FUK3" s="1505"/>
      <c r="FUL3" s="1505"/>
      <c r="FUM3" s="1505"/>
      <c r="FUN3" s="1505"/>
      <c r="FUO3" s="1505"/>
      <c r="FUP3" s="1505"/>
      <c r="FUQ3" s="1505"/>
      <c r="FUR3" s="1505"/>
      <c r="FUS3" s="1505"/>
      <c r="FUT3" s="1505"/>
      <c r="FUU3" s="1505"/>
      <c r="FUV3" s="1505"/>
      <c r="FUW3" s="1505"/>
      <c r="FUX3" s="1505"/>
      <c r="FUY3" s="1505"/>
      <c r="FUZ3" s="1505"/>
      <c r="FVA3" s="1505"/>
      <c r="FVB3" s="1505"/>
      <c r="FVC3" s="1505"/>
      <c r="FVD3" s="1505"/>
      <c r="FVE3" s="1505"/>
      <c r="FVF3" s="1505"/>
      <c r="FVG3" s="1505"/>
      <c r="FVH3" s="1505"/>
      <c r="FVI3" s="1505"/>
      <c r="FVJ3" s="1505"/>
      <c r="FVK3" s="1505"/>
      <c r="FVL3" s="1505"/>
      <c r="FVM3" s="1505"/>
      <c r="FVN3" s="1505"/>
      <c r="FVO3" s="1505"/>
      <c r="FVP3" s="1505"/>
      <c r="FVQ3" s="1505"/>
      <c r="FVR3" s="1505"/>
      <c r="FVS3" s="1505"/>
      <c r="FVT3" s="1505"/>
      <c r="FVU3" s="1505"/>
      <c r="FVV3" s="1505"/>
      <c r="FVW3" s="1505"/>
      <c r="FVX3" s="1505"/>
      <c r="FVY3" s="1505"/>
      <c r="FVZ3" s="1505"/>
      <c r="FWA3" s="1505"/>
      <c r="FWB3" s="1505"/>
      <c r="FWC3" s="1505"/>
      <c r="FWD3" s="1505"/>
      <c r="FWE3" s="1505"/>
      <c r="FWF3" s="1505"/>
      <c r="FWG3" s="1505"/>
      <c r="FWH3" s="1505"/>
      <c r="FWI3" s="1505"/>
      <c r="FWJ3" s="1505"/>
      <c r="FWK3" s="1505"/>
      <c r="FWL3" s="1505"/>
      <c r="FWM3" s="1505"/>
      <c r="FWN3" s="1505"/>
      <c r="FWO3" s="1505"/>
      <c r="FWP3" s="1505"/>
      <c r="FWQ3" s="1505"/>
      <c r="FWR3" s="1505"/>
      <c r="FWS3" s="1505"/>
      <c r="FWT3" s="1505"/>
      <c r="FWU3" s="1505"/>
      <c r="FWV3" s="1505"/>
      <c r="FWW3" s="1505"/>
      <c r="FWX3" s="1505"/>
      <c r="FWY3" s="1505"/>
      <c r="FWZ3" s="1505"/>
      <c r="FXA3" s="1505"/>
      <c r="FXB3" s="1505"/>
      <c r="FXC3" s="1505"/>
      <c r="FXD3" s="1505"/>
      <c r="FXE3" s="1505"/>
      <c r="FXF3" s="1505"/>
      <c r="FXG3" s="1505"/>
      <c r="FXH3" s="1505"/>
      <c r="FXI3" s="1505"/>
      <c r="FXJ3" s="1505"/>
      <c r="FXK3" s="1505"/>
      <c r="FXL3" s="1505"/>
      <c r="FXM3" s="1505"/>
      <c r="FXN3" s="1505"/>
      <c r="FXO3" s="1505"/>
      <c r="FXP3" s="1505"/>
      <c r="FXQ3" s="1505"/>
      <c r="FXR3" s="1505"/>
      <c r="FXS3" s="1505"/>
      <c r="FXT3" s="1505"/>
      <c r="FXU3" s="1505"/>
      <c r="FXV3" s="1505"/>
      <c r="FXW3" s="1505"/>
      <c r="FXX3" s="1505"/>
      <c r="FXY3" s="1505"/>
      <c r="FXZ3" s="1505"/>
      <c r="FYA3" s="1505"/>
      <c r="FYB3" s="1505"/>
      <c r="FYC3" s="1505"/>
      <c r="FYD3" s="1505"/>
      <c r="FYE3" s="1505"/>
      <c r="FYF3" s="1505"/>
      <c r="FYG3" s="1505"/>
      <c r="FYH3" s="1505"/>
      <c r="FYI3" s="1505"/>
      <c r="FYJ3" s="1505"/>
      <c r="FYK3" s="1505"/>
      <c r="FYL3" s="1505"/>
      <c r="FYM3" s="1505"/>
      <c r="FYN3" s="1505"/>
      <c r="FYO3" s="1505"/>
      <c r="FYP3" s="1505"/>
      <c r="FYQ3" s="1505"/>
      <c r="FYR3" s="1505"/>
      <c r="FYS3" s="1505"/>
      <c r="FYT3" s="1505"/>
      <c r="FYU3" s="1505"/>
      <c r="FYV3" s="1505"/>
      <c r="FYW3" s="1505"/>
      <c r="FYX3" s="1505"/>
      <c r="FYY3" s="1505"/>
      <c r="FYZ3" s="1505"/>
      <c r="FZA3" s="1505"/>
      <c r="FZB3" s="1505"/>
      <c r="FZC3" s="1505"/>
      <c r="FZD3" s="1505"/>
      <c r="FZE3" s="1505"/>
      <c r="FZF3" s="1505"/>
      <c r="FZG3" s="1505"/>
      <c r="FZH3" s="1505"/>
      <c r="FZI3" s="1505"/>
      <c r="FZJ3" s="1505"/>
      <c r="FZK3" s="1505"/>
      <c r="FZL3" s="1505"/>
      <c r="FZM3" s="1505"/>
      <c r="FZN3" s="1505"/>
      <c r="FZO3" s="1505"/>
      <c r="FZP3" s="1505"/>
      <c r="FZQ3" s="1505"/>
      <c r="FZR3" s="1505"/>
      <c r="FZS3" s="1505"/>
      <c r="FZT3" s="1505"/>
      <c r="FZU3" s="1505"/>
      <c r="FZV3" s="1505"/>
      <c r="FZW3" s="1505"/>
      <c r="FZX3" s="1505"/>
      <c r="FZY3" s="1505"/>
      <c r="FZZ3" s="1505"/>
      <c r="GAA3" s="1505"/>
      <c r="GAB3" s="1505"/>
      <c r="GAC3" s="1505"/>
      <c r="GAD3" s="1505"/>
      <c r="GAE3" s="1505"/>
      <c r="GAF3" s="1505"/>
      <c r="GAG3" s="1505"/>
      <c r="GAH3" s="1505"/>
      <c r="GAI3" s="1505"/>
      <c r="GAJ3" s="1505"/>
      <c r="GAK3" s="1505"/>
      <c r="GAL3" s="1505"/>
      <c r="GAM3" s="1505"/>
      <c r="GAN3" s="1505"/>
      <c r="GAO3" s="1505"/>
      <c r="GAP3" s="1505"/>
      <c r="GAQ3" s="1505"/>
      <c r="GAR3" s="1505"/>
      <c r="GAS3" s="1505"/>
      <c r="GAT3" s="1505"/>
      <c r="GAU3" s="1505"/>
      <c r="GAV3" s="1505"/>
      <c r="GAW3" s="1505"/>
      <c r="GAX3" s="1505"/>
      <c r="GAY3" s="1505"/>
      <c r="GAZ3" s="1505"/>
      <c r="GBA3" s="1505"/>
      <c r="GBB3" s="1505"/>
      <c r="GBC3" s="1505"/>
      <c r="GBD3" s="1505"/>
      <c r="GBE3" s="1505"/>
      <c r="GBF3" s="1505"/>
      <c r="GBG3" s="1505"/>
      <c r="GBH3" s="1505"/>
      <c r="GBI3" s="1505"/>
      <c r="GBJ3" s="1505"/>
      <c r="GBK3" s="1505"/>
      <c r="GBL3" s="1505"/>
      <c r="GBM3" s="1505"/>
      <c r="GBN3" s="1505"/>
      <c r="GBO3" s="1505"/>
      <c r="GBP3" s="1505"/>
      <c r="GBQ3" s="1505"/>
      <c r="GBR3" s="1505"/>
      <c r="GBS3" s="1505"/>
      <c r="GBT3" s="1505"/>
      <c r="GBU3" s="1505"/>
      <c r="GBV3" s="1505"/>
      <c r="GBW3" s="1505"/>
      <c r="GBX3" s="1505"/>
      <c r="GBY3" s="1505"/>
      <c r="GBZ3" s="1505"/>
      <c r="GCA3" s="1505"/>
      <c r="GCB3" s="1505"/>
      <c r="GCC3" s="1505"/>
      <c r="GCD3" s="1505"/>
      <c r="GCE3" s="1505"/>
      <c r="GCF3" s="1505"/>
      <c r="GCG3" s="1505"/>
      <c r="GCH3" s="1505"/>
      <c r="GCI3" s="1505"/>
      <c r="GCJ3" s="1505"/>
      <c r="GCK3" s="1505"/>
      <c r="GCL3" s="1505"/>
      <c r="GCM3" s="1505"/>
      <c r="GCN3" s="1505"/>
      <c r="GCO3" s="1505"/>
      <c r="GCP3" s="1505"/>
      <c r="GCQ3" s="1505"/>
      <c r="GCR3" s="1505"/>
      <c r="GCS3" s="1505"/>
      <c r="GCT3" s="1505"/>
      <c r="GCU3" s="1505"/>
      <c r="GCV3" s="1505"/>
      <c r="GCW3" s="1505"/>
      <c r="GCX3" s="1505"/>
      <c r="GCY3" s="1505"/>
      <c r="GCZ3" s="1505"/>
      <c r="GDA3" s="1505"/>
      <c r="GDB3" s="1505"/>
      <c r="GDC3" s="1505"/>
      <c r="GDD3" s="1505"/>
      <c r="GDE3" s="1505"/>
      <c r="GDF3" s="1505"/>
      <c r="GDG3" s="1505"/>
      <c r="GDH3" s="1505"/>
      <c r="GDI3" s="1505"/>
      <c r="GDJ3" s="1505"/>
      <c r="GDK3" s="1505"/>
      <c r="GDL3" s="1505"/>
      <c r="GDM3" s="1505"/>
      <c r="GDN3" s="1505"/>
      <c r="GDO3" s="1505"/>
      <c r="GDP3" s="1505"/>
      <c r="GDQ3" s="1505"/>
      <c r="GDR3" s="1505"/>
      <c r="GDS3" s="1505"/>
      <c r="GDT3" s="1505"/>
      <c r="GDU3" s="1505"/>
      <c r="GDV3" s="1505"/>
      <c r="GDW3" s="1505"/>
      <c r="GDX3" s="1505"/>
      <c r="GDY3" s="1505"/>
      <c r="GDZ3" s="1505"/>
      <c r="GEA3" s="1505"/>
      <c r="GEB3" s="1505"/>
      <c r="GEC3" s="1505"/>
      <c r="GED3" s="1505"/>
      <c r="GEE3" s="1505"/>
      <c r="GEF3" s="1505"/>
      <c r="GEG3" s="1505"/>
      <c r="GEH3" s="1505"/>
      <c r="GEI3" s="1505"/>
      <c r="GEJ3" s="1505"/>
      <c r="GEK3" s="1505"/>
      <c r="GEL3" s="1505"/>
      <c r="GEM3" s="1505"/>
      <c r="GEN3" s="1505"/>
      <c r="GEO3" s="1505"/>
      <c r="GEP3" s="1505"/>
      <c r="GEQ3" s="1505"/>
      <c r="GER3" s="1505"/>
      <c r="GES3" s="1505"/>
      <c r="GET3" s="1505"/>
      <c r="GEU3" s="1505"/>
      <c r="GEV3" s="1505"/>
      <c r="GEW3" s="1505"/>
      <c r="GEX3" s="1505"/>
      <c r="GEY3" s="1505"/>
      <c r="GEZ3" s="1505"/>
      <c r="GFA3" s="1505"/>
      <c r="GFB3" s="1505"/>
      <c r="GFC3" s="1505"/>
      <c r="GFD3" s="1505"/>
      <c r="GFE3" s="1505"/>
      <c r="GFF3" s="1505"/>
      <c r="GFG3" s="1505"/>
      <c r="GFH3" s="1505"/>
      <c r="GFI3" s="1505"/>
      <c r="GFJ3" s="1505"/>
      <c r="GFK3" s="1505"/>
      <c r="GFL3" s="1505"/>
      <c r="GFM3" s="1505"/>
      <c r="GFN3" s="1505"/>
      <c r="GFO3" s="1505"/>
      <c r="GFP3" s="1505"/>
      <c r="GFQ3" s="1505"/>
      <c r="GFR3" s="1505"/>
      <c r="GFS3" s="1505"/>
      <c r="GFT3" s="1505"/>
      <c r="GFU3" s="1505"/>
      <c r="GFV3" s="1505"/>
      <c r="GFW3" s="1505"/>
      <c r="GFX3" s="1505"/>
      <c r="GFY3" s="1505"/>
      <c r="GFZ3" s="1505"/>
      <c r="GGA3" s="1505"/>
      <c r="GGB3" s="1505"/>
      <c r="GGC3" s="1505"/>
      <c r="GGD3" s="1505"/>
      <c r="GGE3" s="1505"/>
      <c r="GGF3" s="1505"/>
      <c r="GGG3" s="1505"/>
      <c r="GGH3" s="1505"/>
      <c r="GGI3" s="1505"/>
      <c r="GGJ3" s="1505"/>
      <c r="GGK3" s="1505"/>
      <c r="GGL3" s="1505"/>
      <c r="GGM3" s="1505"/>
      <c r="GGN3" s="1505"/>
      <c r="GGO3" s="1505"/>
      <c r="GGP3" s="1505"/>
      <c r="GGQ3" s="1505"/>
      <c r="GGR3" s="1505"/>
      <c r="GGS3" s="1505"/>
      <c r="GGT3" s="1505"/>
      <c r="GGU3" s="1505"/>
      <c r="GGV3" s="1505"/>
      <c r="GGW3" s="1505"/>
      <c r="GGX3" s="1505"/>
      <c r="GGY3" s="1505"/>
      <c r="GGZ3" s="1505"/>
      <c r="GHA3" s="1505"/>
      <c r="GHB3" s="1505"/>
      <c r="GHC3" s="1505"/>
      <c r="GHD3" s="1505"/>
      <c r="GHE3" s="1505"/>
      <c r="GHF3" s="1505"/>
      <c r="GHG3" s="1505"/>
      <c r="GHH3" s="1505"/>
      <c r="GHI3" s="1505"/>
      <c r="GHJ3" s="1505"/>
      <c r="GHK3" s="1505"/>
      <c r="GHL3" s="1505"/>
      <c r="GHM3" s="1505"/>
      <c r="GHN3" s="1505"/>
      <c r="GHO3" s="1505"/>
      <c r="GHP3" s="1505"/>
      <c r="GHQ3" s="1505"/>
      <c r="GHR3" s="1505"/>
      <c r="GHS3" s="1505"/>
      <c r="GHT3" s="1505"/>
      <c r="GHU3" s="1505"/>
      <c r="GHV3" s="1505"/>
      <c r="GHW3" s="1505"/>
      <c r="GHX3" s="1505"/>
      <c r="GHY3" s="1505"/>
      <c r="GHZ3" s="1505"/>
      <c r="GIA3" s="1505"/>
      <c r="GIB3" s="1505"/>
      <c r="GIC3" s="1505"/>
      <c r="GID3" s="1505"/>
      <c r="GIE3" s="1505"/>
      <c r="GIF3" s="1505"/>
      <c r="GIG3" s="1505"/>
      <c r="GIH3" s="1505"/>
      <c r="GII3" s="1505"/>
      <c r="GIJ3" s="1505"/>
      <c r="GIK3" s="1505"/>
      <c r="GIL3" s="1505"/>
      <c r="GIM3" s="1505"/>
      <c r="GIN3" s="1505"/>
      <c r="GIO3" s="1505"/>
      <c r="GIP3" s="1505"/>
      <c r="GIQ3" s="1505"/>
      <c r="GIR3" s="1505"/>
      <c r="GIS3" s="1505"/>
      <c r="GIT3" s="1505"/>
      <c r="GIU3" s="1505"/>
      <c r="GIV3" s="1505"/>
      <c r="GIW3" s="1505"/>
      <c r="GIX3" s="1505"/>
      <c r="GIY3" s="1505"/>
      <c r="GIZ3" s="1505"/>
      <c r="GJA3" s="1505"/>
      <c r="GJB3" s="1505"/>
      <c r="GJC3" s="1505"/>
      <c r="GJD3" s="1505"/>
      <c r="GJE3" s="1505"/>
      <c r="GJF3" s="1505"/>
      <c r="GJG3" s="1505"/>
      <c r="GJH3" s="1505"/>
      <c r="GJI3" s="1505"/>
      <c r="GJJ3" s="1505"/>
      <c r="GJK3" s="1505"/>
      <c r="GJL3" s="1505"/>
      <c r="GJM3" s="1505"/>
      <c r="GJN3" s="1505"/>
      <c r="GJO3" s="1505"/>
      <c r="GJP3" s="1505"/>
      <c r="GJQ3" s="1505"/>
      <c r="GJR3" s="1505"/>
      <c r="GJS3" s="1505"/>
      <c r="GJT3" s="1505"/>
      <c r="GJU3" s="1505"/>
      <c r="GJV3" s="1505"/>
      <c r="GJW3" s="1505"/>
      <c r="GJX3" s="1505"/>
      <c r="GJY3" s="1505"/>
      <c r="GJZ3" s="1505"/>
      <c r="GKA3" s="1505"/>
      <c r="GKB3" s="1505"/>
      <c r="GKC3" s="1505"/>
      <c r="GKD3" s="1505"/>
      <c r="GKE3" s="1505"/>
      <c r="GKF3" s="1505"/>
      <c r="GKG3" s="1505"/>
      <c r="GKH3" s="1505"/>
      <c r="GKI3" s="1505"/>
      <c r="GKJ3" s="1505"/>
      <c r="GKK3" s="1505"/>
      <c r="GKL3" s="1505"/>
      <c r="GKM3" s="1505"/>
      <c r="GKN3" s="1505"/>
      <c r="GKO3" s="1505"/>
      <c r="GKP3" s="1505"/>
      <c r="GKQ3" s="1505"/>
      <c r="GKR3" s="1505"/>
      <c r="GKS3" s="1505"/>
      <c r="GKT3" s="1505"/>
      <c r="GKU3" s="1505"/>
      <c r="GKV3" s="1505"/>
      <c r="GKW3" s="1505"/>
      <c r="GKX3" s="1505"/>
      <c r="GKY3" s="1505"/>
      <c r="GKZ3" s="1505"/>
      <c r="GLA3" s="1505"/>
      <c r="GLB3" s="1505"/>
      <c r="GLC3" s="1505"/>
      <c r="GLD3" s="1505"/>
      <c r="GLE3" s="1505"/>
      <c r="GLF3" s="1505"/>
      <c r="GLG3" s="1505"/>
      <c r="GLH3" s="1505"/>
      <c r="GLI3" s="1505"/>
      <c r="GLJ3" s="1505"/>
      <c r="GLK3" s="1505"/>
      <c r="GLL3" s="1505"/>
      <c r="GLM3" s="1505"/>
      <c r="GLN3" s="1505"/>
      <c r="GLO3" s="1505"/>
      <c r="GLP3" s="1505"/>
      <c r="GLQ3" s="1505"/>
      <c r="GLR3" s="1505"/>
      <c r="GLS3" s="1505"/>
      <c r="GLT3" s="1505"/>
      <c r="GLU3" s="1505"/>
      <c r="GLV3" s="1505"/>
      <c r="GLW3" s="1505"/>
      <c r="GLX3" s="1505"/>
      <c r="GLY3" s="1505"/>
      <c r="GLZ3" s="1505"/>
      <c r="GMA3" s="1505"/>
      <c r="GMB3" s="1505"/>
      <c r="GMC3" s="1505"/>
      <c r="GMD3" s="1505"/>
      <c r="GME3" s="1505"/>
      <c r="GMF3" s="1505"/>
      <c r="GMG3" s="1505"/>
      <c r="GMH3" s="1505"/>
      <c r="GMI3" s="1505"/>
      <c r="GMJ3" s="1505"/>
      <c r="GMK3" s="1505"/>
      <c r="GML3" s="1505"/>
      <c r="GMM3" s="1505"/>
      <c r="GMN3" s="1505"/>
      <c r="GMO3" s="1505"/>
      <c r="GMP3" s="1505"/>
      <c r="GMQ3" s="1505"/>
      <c r="GMR3" s="1505"/>
      <c r="GMS3" s="1505"/>
      <c r="GMT3" s="1505"/>
      <c r="GMU3" s="1505"/>
      <c r="GMV3" s="1505"/>
      <c r="GMW3" s="1505"/>
      <c r="GMX3" s="1505"/>
      <c r="GMY3" s="1505"/>
      <c r="GMZ3" s="1505"/>
      <c r="GNA3" s="1505"/>
      <c r="GNB3" s="1505"/>
      <c r="GNC3" s="1505"/>
      <c r="GND3" s="1505"/>
      <c r="GNE3" s="1505"/>
      <c r="GNF3" s="1505"/>
      <c r="GNG3" s="1505"/>
      <c r="GNH3" s="1505"/>
      <c r="GNI3" s="1505"/>
      <c r="GNJ3" s="1505"/>
      <c r="GNK3" s="1505"/>
      <c r="GNL3" s="1505"/>
      <c r="GNM3" s="1505"/>
      <c r="GNN3" s="1505"/>
      <c r="GNO3" s="1505"/>
      <c r="GNP3" s="1505"/>
      <c r="GNQ3" s="1505"/>
      <c r="GNR3" s="1505"/>
      <c r="GNS3" s="1505"/>
      <c r="GNT3" s="1505"/>
      <c r="GNU3" s="1505"/>
      <c r="GNV3" s="1505"/>
      <c r="GNW3" s="1505"/>
      <c r="GNX3" s="1505"/>
      <c r="GNY3" s="1505"/>
      <c r="GNZ3" s="1505"/>
      <c r="GOA3" s="1505"/>
      <c r="GOB3" s="1505"/>
      <c r="GOC3" s="1505"/>
      <c r="GOD3" s="1505"/>
      <c r="GOE3" s="1505"/>
      <c r="GOF3" s="1505"/>
      <c r="GOG3" s="1505"/>
      <c r="GOH3" s="1505"/>
      <c r="GOI3" s="1505"/>
      <c r="GOJ3" s="1505"/>
      <c r="GOK3" s="1505"/>
      <c r="GOL3" s="1505"/>
      <c r="GOM3" s="1505"/>
      <c r="GON3" s="1505"/>
      <c r="GOO3" s="1505"/>
      <c r="GOP3" s="1505"/>
      <c r="GOQ3" s="1505"/>
      <c r="GOR3" s="1505"/>
      <c r="GOS3" s="1505"/>
      <c r="GOT3" s="1505"/>
      <c r="GOU3" s="1505"/>
      <c r="GOV3" s="1505"/>
      <c r="GOW3" s="1505"/>
      <c r="GOX3" s="1505"/>
      <c r="GOY3" s="1505"/>
      <c r="GOZ3" s="1505"/>
      <c r="GPA3" s="1505"/>
      <c r="GPB3" s="1505"/>
      <c r="GPC3" s="1505"/>
      <c r="GPD3" s="1505"/>
      <c r="GPE3" s="1505"/>
      <c r="GPF3" s="1505"/>
      <c r="GPG3" s="1505"/>
      <c r="GPH3" s="1505"/>
      <c r="GPI3" s="1505"/>
      <c r="GPJ3" s="1505"/>
      <c r="GPK3" s="1505"/>
      <c r="GPL3" s="1505"/>
      <c r="GPM3" s="1505"/>
      <c r="GPN3" s="1505"/>
      <c r="GPO3" s="1505"/>
      <c r="GPP3" s="1505"/>
      <c r="GPQ3" s="1505"/>
      <c r="GPR3" s="1505"/>
      <c r="GPS3" s="1505"/>
      <c r="GPT3" s="1505"/>
      <c r="GPU3" s="1505"/>
      <c r="GPV3" s="1505"/>
      <c r="GPW3" s="1505"/>
      <c r="GPX3" s="1505"/>
      <c r="GPY3" s="1505"/>
      <c r="GPZ3" s="1505"/>
      <c r="GQA3" s="1505"/>
      <c r="GQB3" s="1505"/>
      <c r="GQC3" s="1505"/>
      <c r="GQD3" s="1505"/>
      <c r="GQE3" s="1505"/>
      <c r="GQF3" s="1505"/>
      <c r="GQG3" s="1505"/>
      <c r="GQH3" s="1505"/>
      <c r="GQI3" s="1505"/>
      <c r="GQJ3" s="1505"/>
      <c r="GQK3" s="1505"/>
      <c r="GQL3" s="1505"/>
      <c r="GQM3" s="1505"/>
      <c r="GQN3" s="1505"/>
      <c r="GQO3" s="1505"/>
      <c r="GQP3" s="1505"/>
      <c r="GQQ3" s="1505"/>
      <c r="GQR3" s="1505"/>
      <c r="GQS3" s="1505"/>
      <c r="GQT3" s="1505"/>
      <c r="GQU3" s="1505"/>
      <c r="GQV3" s="1505"/>
      <c r="GQW3" s="1505"/>
      <c r="GQX3" s="1505"/>
      <c r="GQY3" s="1505"/>
      <c r="GQZ3" s="1505"/>
      <c r="GRA3" s="1505"/>
      <c r="GRB3" s="1505"/>
      <c r="GRC3" s="1505"/>
      <c r="GRD3" s="1505"/>
      <c r="GRE3" s="1505"/>
      <c r="GRF3" s="1505"/>
      <c r="GRG3" s="1505"/>
      <c r="GRH3" s="1505"/>
      <c r="GRI3" s="1505"/>
      <c r="GRJ3" s="1505"/>
      <c r="GRK3" s="1505"/>
      <c r="GRL3" s="1505"/>
      <c r="GRM3" s="1505"/>
      <c r="GRN3" s="1505"/>
      <c r="GRO3" s="1505"/>
      <c r="GRP3" s="1505"/>
      <c r="GRQ3" s="1505"/>
      <c r="GRR3" s="1505"/>
      <c r="GRS3" s="1505"/>
      <c r="GRT3" s="1505"/>
      <c r="GRU3" s="1505"/>
      <c r="GRV3" s="1505"/>
      <c r="GRW3" s="1505"/>
      <c r="GRX3" s="1505"/>
      <c r="GRY3" s="1505"/>
      <c r="GRZ3" s="1505"/>
      <c r="GSA3" s="1505"/>
      <c r="GSB3" s="1505"/>
      <c r="GSC3" s="1505"/>
      <c r="GSD3" s="1505"/>
      <c r="GSE3" s="1505"/>
      <c r="GSF3" s="1505"/>
      <c r="GSG3" s="1505"/>
      <c r="GSH3" s="1505"/>
      <c r="GSI3" s="1505"/>
      <c r="GSJ3" s="1505"/>
      <c r="GSK3" s="1505"/>
      <c r="GSL3" s="1505"/>
      <c r="GSM3" s="1505"/>
      <c r="GSN3" s="1505"/>
      <c r="GSO3" s="1505"/>
      <c r="GSP3" s="1505"/>
      <c r="GSQ3" s="1505"/>
      <c r="GSR3" s="1505"/>
      <c r="GSS3" s="1505"/>
      <c r="GST3" s="1505"/>
      <c r="GSU3" s="1505"/>
      <c r="GSV3" s="1505"/>
      <c r="GSW3" s="1505"/>
      <c r="GSX3" s="1505"/>
      <c r="GSY3" s="1505"/>
      <c r="GSZ3" s="1505"/>
      <c r="GTA3" s="1505"/>
      <c r="GTB3" s="1505"/>
      <c r="GTC3" s="1505"/>
      <c r="GTD3" s="1505"/>
      <c r="GTE3" s="1505"/>
      <c r="GTF3" s="1505"/>
      <c r="GTG3" s="1505"/>
      <c r="GTH3" s="1505"/>
      <c r="GTI3" s="1505"/>
      <c r="GTJ3" s="1505"/>
      <c r="GTK3" s="1505"/>
      <c r="GTL3" s="1505"/>
      <c r="GTM3" s="1505"/>
      <c r="GTN3" s="1505"/>
      <c r="GTO3" s="1505"/>
      <c r="GTP3" s="1505"/>
      <c r="GTQ3" s="1505"/>
      <c r="GTR3" s="1505"/>
      <c r="GTS3" s="1505"/>
      <c r="GTT3" s="1505"/>
      <c r="GTU3" s="1505"/>
      <c r="GTV3" s="1505"/>
      <c r="GTW3" s="1505"/>
      <c r="GTX3" s="1505"/>
      <c r="GTY3" s="1505"/>
      <c r="GTZ3" s="1505"/>
      <c r="GUA3" s="1505"/>
      <c r="GUB3" s="1505"/>
      <c r="GUC3" s="1505"/>
      <c r="GUD3" s="1505"/>
      <c r="GUE3" s="1505"/>
      <c r="GUF3" s="1505"/>
      <c r="GUG3" s="1505"/>
      <c r="GUH3" s="1505"/>
      <c r="GUI3" s="1505"/>
      <c r="GUJ3" s="1505"/>
      <c r="GUK3" s="1505"/>
      <c r="GUL3" s="1505"/>
      <c r="GUM3" s="1505"/>
      <c r="GUN3" s="1505"/>
      <c r="GUO3" s="1505"/>
      <c r="GUP3" s="1505"/>
      <c r="GUQ3" s="1505"/>
      <c r="GUR3" s="1505"/>
      <c r="GUS3" s="1505"/>
      <c r="GUT3" s="1505"/>
      <c r="GUU3" s="1505"/>
      <c r="GUV3" s="1505"/>
      <c r="GUW3" s="1505"/>
      <c r="GUX3" s="1505"/>
      <c r="GUY3" s="1505"/>
      <c r="GUZ3" s="1505"/>
      <c r="GVA3" s="1505"/>
      <c r="GVB3" s="1505"/>
      <c r="GVC3" s="1505"/>
      <c r="GVD3" s="1505"/>
      <c r="GVE3" s="1505"/>
      <c r="GVF3" s="1505"/>
      <c r="GVG3" s="1505"/>
      <c r="GVH3" s="1505"/>
      <c r="GVI3" s="1505"/>
      <c r="GVJ3" s="1505"/>
      <c r="GVK3" s="1505"/>
      <c r="GVL3" s="1505"/>
      <c r="GVM3" s="1505"/>
      <c r="GVN3" s="1505"/>
      <c r="GVO3" s="1505"/>
      <c r="GVP3" s="1505"/>
      <c r="GVQ3" s="1505"/>
      <c r="GVR3" s="1505"/>
      <c r="GVS3" s="1505"/>
      <c r="GVT3" s="1505"/>
      <c r="GVU3" s="1505"/>
      <c r="GVV3" s="1505"/>
      <c r="GVW3" s="1505"/>
      <c r="GVX3" s="1505"/>
      <c r="GVY3" s="1505"/>
      <c r="GVZ3" s="1505"/>
      <c r="GWA3" s="1505"/>
      <c r="GWB3" s="1505"/>
      <c r="GWC3" s="1505"/>
      <c r="GWD3" s="1505"/>
      <c r="GWE3" s="1505"/>
      <c r="GWF3" s="1505"/>
      <c r="GWG3" s="1505"/>
      <c r="GWH3" s="1505"/>
      <c r="GWI3" s="1505"/>
      <c r="GWJ3" s="1505"/>
      <c r="GWK3" s="1505"/>
      <c r="GWL3" s="1505"/>
      <c r="GWM3" s="1505"/>
      <c r="GWN3" s="1505"/>
      <c r="GWO3" s="1505"/>
      <c r="GWP3" s="1505"/>
      <c r="GWQ3" s="1505"/>
      <c r="GWR3" s="1505"/>
      <c r="GWS3" s="1505"/>
      <c r="GWT3" s="1505"/>
      <c r="GWU3" s="1505"/>
      <c r="GWV3" s="1505"/>
      <c r="GWW3" s="1505"/>
      <c r="GWX3" s="1505"/>
      <c r="GWY3" s="1505"/>
      <c r="GWZ3" s="1505"/>
      <c r="GXA3" s="1505"/>
      <c r="GXB3" s="1505"/>
      <c r="GXC3" s="1505"/>
      <c r="GXD3" s="1505"/>
      <c r="GXE3" s="1505"/>
      <c r="GXF3" s="1505"/>
      <c r="GXG3" s="1505"/>
      <c r="GXH3" s="1505"/>
      <c r="GXI3" s="1505"/>
      <c r="GXJ3" s="1505"/>
      <c r="GXK3" s="1505"/>
      <c r="GXL3" s="1505"/>
      <c r="GXM3" s="1505"/>
      <c r="GXN3" s="1505"/>
      <c r="GXO3" s="1505"/>
      <c r="GXP3" s="1505"/>
      <c r="GXQ3" s="1505"/>
      <c r="GXR3" s="1505"/>
      <c r="GXS3" s="1505"/>
      <c r="GXT3" s="1505"/>
      <c r="GXU3" s="1505"/>
      <c r="GXV3" s="1505"/>
      <c r="GXW3" s="1505"/>
      <c r="GXX3" s="1505"/>
      <c r="GXY3" s="1505"/>
      <c r="GXZ3" s="1505"/>
      <c r="GYA3" s="1505"/>
      <c r="GYB3" s="1505"/>
      <c r="GYC3" s="1505"/>
      <c r="GYD3" s="1505"/>
      <c r="GYE3" s="1505"/>
      <c r="GYF3" s="1505"/>
      <c r="GYG3" s="1505"/>
      <c r="GYH3" s="1505"/>
      <c r="GYI3" s="1505"/>
      <c r="GYJ3" s="1505"/>
      <c r="GYK3" s="1505"/>
      <c r="GYL3" s="1505"/>
      <c r="GYM3" s="1505"/>
      <c r="GYN3" s="1505"/>
      <c r="GYO3" s="1505"/>
      <c r="GYP3" s="1505"/>
      <c r="GYQ3" s="1505"/>
      <c r="GYR3" s="1505"/>
      <c r="GYS3" s="1505"/>
      <c r="GYT3" s="1505"/>
      <c r="GYU3" s="1505"/>
      <c r="GYV3" s="1505"/>
      <c r="GYW3" s="1505"/>
      <c r="GYX3" s="1505"/>
      <c r="GYY3" s="1505"/>
      <c r="GYZ3" s="1505"/>
      <c r="GZA3" s="1505"/>
      <c r="GZB3" s="1505"/>
      <c r="GZC3" s="1505"/>
      <c r="GZD3" s="1505"/>
      <c r="GZE3" s="1505"/>
      <c r="GZF3" s="1505"/>
      <c r="GZG3" s="1505"/>
      <c r="GZH3" s="1505"/>
      <c r="GZI3" s="1505"/>
      <c r="GZJ3" s="1505"/>
      <c r="GZK3" s="1505"/>
      <c r="GZL3" s="1505"/>
      <c r="GZM3" s="1505"/>
      <c r="GZN3" s="1505"/>
      <c r="GZO3" s="1505"/>
      <c r="GZP3" s="1505"/>
      <c r="GZQ3" s="1505"/>
      <c r="GZR3" s="1505"/>
      <c r="GZS3" s="1505"/>
      <c r="GZT3" s="1505"/>
      <c r="GZU3" s="1505"/>
      <c r="GZV3" s="1505"/>
      <c r="GZW3" s="1505"/>
      <c r="GZX3" s="1505"/>
      <c r="GZY3" s="1505"/>
      <c r="GZZ3" s="1505"/>
      <c r="HAA3" s="1505"/>
      <c r="HAB3" s="1505"/>
      <c r="HAC3" s="1505"/>
      <c r="HAD3" s="1505"/>
      <c r="HAE3" s="1505"/>
      <c r="HAF3" s="1505"/>
      <c r="HAG3" s="1505"/>
      <c r="HAH3" s="1505"/>
      <c r="HAI3" s="1505"/>
      <c r="HAJ3" s="1505"/>
      <c r="HAK3" s="1505"/>
      <c r="HAL3" s="1505"/>
      <c r="HAM3" s="1505"/>
      <c r="HAN3" s="1505"/>
      <c r="HAO3" s="1505"/>
      <c r="HAP3" s="1505"/>
      <c r="HAQ3" s="1505"/>
      <c r="HAR3" s="1505"/>
      <c r="HAS3" s="1505"/>
      <c r="HAT3" s="1505"/>
      <c r="HAU3" s="1505"/>
      <c r="HAV3" s="1505"/>
      <c r="HAW3" s="1505"/>
      <c r="HAX3" s="1505"/>
      <c r="HAY3" s="1505"/>
      <c r="HAZ3" s="1505"/>
      <c r="HBA3" s="1505"/>
      <c r="HBB3" s="1505"/>
      <c r="HBC3" s="1505"/>
      <c r="HBD3" s="1505"/>
      <c r="HBE3" s="1505"/>
      <c r="HBF3" s="1505"/>
      <c r="HBG3" s="1505"/>
      <c r="HBH3" s="1505"/>
      <c r="HBI3" s="1505"/>
      <c r="HBJ3" s="1505"/>
      <c r="HBK3" s="1505"/>
      <c r="HBL3" s="1505"/>
      <c r="HBM3" s="1505"/>
      <c r="HBN3" s="1505"/>
      <c r="HBO3" s="1505"/>
      <c r="HBP3" s="1505"/>
      <c r="HBQ3" s="1505"/>
      <c r="HBR3" s="1505"/>
      <c r="HBS3" s="1505"/>
      <c r="HBT3" s="1505"/>
      <c r="HBU3" s="1505"/>
      <c r="HBV3" s="1505"/>
      <c r="HBW3" s="1505"/>
      <c r="HBX3" s="1505"/>
      <c r="HBY3" s="1505"/>
      <c r="HBZ3" s="1505"/>
      <c r="HCA3" s="1505"/>
      <c r="HCB3" s="1505"/>
      <c r="HCC3" s="1505"/>
      <c r="HCD3" s="1505"/>
      <c r="HCE3" s="1505"/>
      <c r="HCF3" s="1505"/>
      <c r="HCG3" s="1505"/>
      <c r="HCH3" s="1505"/>
      <c r="HCI3" s="1505"/>
      <c r="HCJ3" s="1505"/>
      <c r="HCK3" s="1505"/>
      <c r="HCL3" s="1505"/>
      <c r="HCM3" s="1505"/>
      <c r="HCN3" s="1505"/>
      <c r="HCO3" s="1505"/>
      <c r="HCP3" s="1505"/>
      <c r="HCQ3" s="1505"/>
      <c r="HCR3" s="1505"/>
      <c r="HCS3" s="1505"/>
      <c r="HCT3" s="1505"/>
      <c r="HCU3" s="1505"/>
      <c r="HCV3" s="1505"/>
      <c r="HCW3" s="1505"/>
      <c r="HCX3" s="1505"/>
      <c r="HCY3" s="1505"/>
      <c r="HCZ3" s="1505"/>
      <c r="HDA3" s="1505"/>
      <c r="HDB3" s="1505"/>
      <c r="HDC3" s="1505"/>
      <c r="HDD3" s="1505"/>
      <c r="HDE3" s="1505"/>
      <c r="HDF3" s="1505"/>
      <c r="HDG3" s="1505"/>
      <c r="HDH3" s="1505"/>
      <c r="HDI3" s="1505"/>
      <c r="HDJ3" s="1505"/>
      <c r="HDK3" s="1505"/>
      <c r="HDL3" s="1505"/>
      <c r="HDM3" s="1505"/>
      <c r="HDN3" s="1505"/>
      <c r="HDO3" s="1505"/>
      <c r="HDP3" s="1505"/>
      <c r="HDQ3" s="1505"/>
      <c r="HDR3" s="1505"/>
      <c r="HDS3" s="1505"/>
      <c r="HDT3" s="1505"/>
      <c r="HDU3" s="1505"/>
      <c r="HDV3" s="1505"/>
      <c r="HDW3" s="1505"/>
      <c r="HDX3" s="1505"/>
      <c r="HDY3" s="1505"/>
      <c r="HDZ3" s="1505"/>
      <c r="HEA3" s="1505"/>
      <c r="HEB3" s="1505"/>
      <c r="HEC3" s="1505"/>
      <c r="HED3" s="1505"/>
      <c r="HEE3" s="1505"/>
      <c r="HEF3" s="1505"/>
      <c r="HEG3" s="1505"/>
      <c r="HEH3" s="1505"/>
      <c r="HEI3" s="1505"/>
      <c r="HEJ3" s="1505"/>
      <c r="HEK3" s="1505"/>
      <c r="HEL3" s="1505"/>
      <c r="HEM3" s="1505"/>
      <c r="HEN3" s="1505"/>
      <c r="HEO3" s="1505"/>
      <c r="HEP3" s="1505"/>
      <c r="HEQ3" s="1505"/>
      <c r="HER3" s="1505"/>
      <c r="HES3" s="1505"/>
      <c r="HET3" s="1505"/>
      <c r="HEU3" s="1505"/>
      <c r="HEV3" s="1505"/>
      <c r="HEW3" s="1505"/>
      <c r="HEX3" s="1505"/>
      <c r="HEY3" s="1505"/>
      <c r="HEZ3" s="1505"/>
      <c r="HFA3" s="1505"/>
      <c r="HFB3" s="1505"/>
      <c r="HFC3" s="1505"/>
      <c r="HFD3" s="1505"/>
      <c r="HFE3" s="1505"/>
      <c r="HFF3" s="1505"/>
      <c r="HFG3" s="1505"/>
      <c r="HFH3" s="1505"/>
      <c r="HFI3" s="1505"/>
      <c r="HFJ3" s="1505"/>
      <c r="HFK3" s="1505"/>
      <c r="HFL3" s="1505"/>
      <c r="HFM3" s="1505"/>
      <c r="HFN3" s="1505"/>
      <c r="HFO3" s="1505"/>
      <c r="HFP3" s="1505"/>
      <c r="HFQ3" s="1505"/>
      <c r="HFR3" s="1505"/>
      <c r="HFS3" s="1505"/>
      <c r="HFT3" s="1505"/>
      <c r="HFU3" s="1505"/>
      <c r="HFV3" s="1505"/>
      <c r="HFW3" s="1505"/>
      <c r="HFX3" s="1505"/>
      <c r="HFY3" s="1505"/>
      <c r="HFZ3" s="1505"/>
      <c r="HGA3" s="1505"/>
      <c r="HGB3" s="1505"/>
      <c r="HGC3" s="1505"/>
      <c r="HGD3" s="1505"/>
      <c r="HGE3" s="1505"/>
      <c r="HGF3" s="1505"/>
      <c r="HGG3" s="1505"/>
      <c r="HGH3" s="1505"/>
      <c r="HGI3" s="1505"/>
      <c r="HGJ3" s="1505"/>
      <c r="HGK3" s="1505"/>
      <c r="HGL3" s="1505"/>
      <c r="HGM3" s="1505"/>
      <c r="HGN3" s="1505"/>
      <c r="HGO3" s="1505"/>
      <c r="HGP3" s="1505"/>
      <c r="HGQ3" s="1505"/>
      <c r="HGR3" s="1505"/>
      <c r="HGS3" s="1505"/>
      <c r="HGT3" s="1505"/>
      <c r="HGU3" s="1505"/>
      <c r="HGV3" s="1505"/>
      <c r="HGW3" s="1505"/>
      <c r="HGX3" s="1505"/>
      <c r="HGY3" s="1505"/>
      <c r="HGZ3" s="1505"/>
      <c r="HHA3" s="1505"/>
      <c r="HHB3" s="1505"/>
      <c r="HHC3" s="1505"/>
      <c r="HHD3" s="1505"/>
      <c r="HHE3" s="1505"/>
      <c r="HHF3" s="1505"/>
      <c r="HHG3" s="1505"/>
      <c r="HHH3" s="1505"/>
      <c r="HHI3" s="1505"/>
      <c r="HHJ3" s="1505"/>
      <c r="HHK3" s="1505"/>
      <c r="HHL3" s="1505"/>
      <c r="HHM3" s="1505"/>
      <c r="HHN3" s="1505"/>
      <c r="HHO3" s="1505"/>
      <c r="HHP3" s="1505"/>
      <c r="HHQ3" s="1505"/>
      <c r="HHR3" s="1505"/>
      <c r="HHS3" s="1505"/>
      <c r="HHT3" s="1505"/>
      <c r="HHU3" s="1505"/>
      <c r="HHV3" s="1505"/>
      <c r="HHW3" s="1505"/>
      <c r="HHX3" s="1505"/>
      <c r="HHY3" s="1505"/>
      <c r="HHZ3" s="1505"/>
      <c r="HIA3" s="1505"/>
      <c r="HIB3" s="1505"/>
      <c r="HIC3" s="1505"/>
      <c r="HID3" s="1505"/>
      <c r="HIE3" s="1505"/>
      <c r="HIF3" s="1505"/>
      <c r="HIG3" s="1505"/>
      <c r="HIH3" s="1505"/>
      <c r="HII3" s="1505"/>
      <c r="HIJ3" s="1505"/>
      <c r="HIK3" s="1505"/>
      <c r="HIL3" s="1505"/>
      <c r="HIM3" s="1505"/>
      <c r="HIN3" s="1505"/>
      <c r="HIO3" s="1505"/>
      <c r="HIP3" s="1505"/>
      <c r="HIQ3" s="1505"/>
      <c r="HIR3" s="1505"/>
      <c r="HIS3" s="1505"/>
      <c r="HIT3" s="1505"/>
      <c r="HIU3" s="1505"/>
      <c r="HIV3" s="1505"/>
      <c r="HIW3" s="1505"/>
      <c r="HIX3" s="1505"/>
      <c r="HIY3" s="1505"/>
      <c r="HIZ3" s="1505"/>
      <c r="HJA3" s="1505"/>
      <c r="HJB3" s="1505"/>
      <c r="HJC3" s="1505"/>
      <c r="HJD3" s="1505"/>
      <c r="HJE3" s="1505"/>
      <c r="HJF3" s="1505"/>
      <c r="HJG3" s="1505"/>
      <c r="HJH3" s="1505"/>
      <c r="HJI3" s="1505"/>
      <c r="HJJ3" s="1505"/>
      <c r="HJK3" s="1505"/>
      <c r="HJL3" s="1505"/>
      <c r="HJM3" s="1505"/>
      <c r="HJN3" s="1505"/>
      <c r="HJO3" s="1505"/>
      <c r="HJP3" s="1505"/>
      <c r="HJQ3" s="1505"/>
      <c r="HJR3" s="1505"/>
      <c r="HJS3" s="1505"/>
      <c r="HJT3" s="1505"/>
      <c r="HJU3" s="1505"/>
      <c r="HJV3" s="1505"/>
      <c r="HJW3" s="1505"/>
      <c r="HJX3" s="1505"/>
      <c r="HJY3" s="1505"/>
      <c r="HJZ3" s="1505"/>
      <c r="HKA3" s="1505"/>
      <c r="HKB3" s="1505"/>
      <c r="HKC3" s="1505"/>
      <c r="HKD3" s="1505"/>
      <c r="HKE3" s="1505"/>
      <c r="HKF3" s="1505"/>
      <c r="HKG3" s="1505"/>
      <c r="HKH3" s="1505"/>
      <c r="HKI3" s="1505"/>
      <c r="HKJ3" s="1505"/>
      <c r="HKK3" s="1505"/>
      <c r="HKL3" s="1505"/>
      <c r="HKM3" s="1505"/>
      <c r="HKN3" s="1505"/>
      <c r="HKO3" s="1505"/>
      <c r="HKP3" s="1505"/>
      <c r="HKQ3" s="1505"/>
      <c r="HKR3" s="1505"/>
      <c r="HKS3" s="1505"/>
      <c r="HKT3" s="1505"/>
      <c r="HKU3" s="1505"/>
      <c r="HKV3" s="1505"/>
      <c r="HKW3" s="1505"/>
      <c r="HKX3" s="1505"/>
      <c r="HKY3" s="1505"/>
      <c r="HKZ3" s="1505"/>
      <c r="HLA3" s="1505"/>
      <c r="HLB3" s="1505"/>
      <c r="HLC3" s="1505"/>
      <c r="HLD3" s="1505"/>
      <c r="HLE3" s="1505"/>
      <c r="HLF3" s="1505"/>
      <c r="HLG3" s="1505"/>
      <c r="HLH3" s="1505"/>
      <c r="HLI3" s="1505"/>
      <c r="HLJ3" s="1505"/>
      <c r="HLK3" s="1505"/>
      <c r="HLL3" s="1505"/>
      <c r="HLM3" s="1505"/>
      <c r="HLN3" s="1505"/>
      <c r="HLO3" s="1505"/>
      <c r="HLP3" s="1505"/>
      <c r="HLQ3" s="1505"/>
      <c r="HLR3" s="1505"/>
      <c r="HLS3" s="1505"/>
      <c r="HLT3" s="1505"/>
      <c r="HLU3" s="1505"/>
      <c r="HLV3" s="1505"/>
      <c r="HLW3" s="1505"/>
      <c r="HLX3" s="1505"/>
      <c r="HLY3" s="1505"/>
      <c r="HLZ3" s="1505"/>
      <c r="HMA3" s="1505"/>
      <c r="HMB3" s="1505"/>
      <c r="HMC3" s="1505"/>
      <c r="HMD3" s="1505"/>
      <c r="HME3" s="1505"/>
      <c r="HMF3" s="1505"/>
      <c r="HMG3" s="1505"/>
      <c r="HMH3" s="1505"/>
      <c r="HMI3" s="1505"/>
      <c r="HMJ3" s="1505"/>
      <c r="HMK3" s="1505"/>
      <c r="HML3" s="1505"/>
      <c r="HMM3" s="1505"/>
      <c r="HMN3" s="1505"/>
      <c r="HMO3" s="1505"/>
      <c r="HMP3" s="1505"/>
      <c r="HMQ3" s="1505"/>
      <c r="HMR3" s="1505"/>
      <c r="HMS3" s="1505"/>
      <c r="HMT3" s="1505"/>
      <c r="HMU3" s="1505"/>
      <c r="HMV3" s="1505"/>
      <c r="HMW3" s="1505"/>
      <c r="HMX3" s="1505"/>
      <c r="HMY3" s="1505"/>
      <c r="HMZ3" s="1505"/>
      <c r="HNA3" s="1505"/>
      <c r="HNB3" s="1505"/>
      <c r="HNC3" s="1505"/>
      <c r="HND3" s="1505"/>
      <c r="HNE3" s="1505"/>
      <c r="HNF3" s="1505"/>
      <c r="HNG3" s="1505"/>
      <c r="HNH3" s="1505"/>
      <c r="HNI3" s="1505"/>
      <c r="HNJ3" s="1505"/>
      <c r="HNK3" s="1505"/>
      <c r="HNL3" s="1505"/>
      <c r="HNM3" s="1505"/>
      <c r="HNN3" s="1505"/>
      <c r="HNO3" s="1505"/>
      <c r="HNP3" s="1505"/>
      <c r="HNQ3" s="1505"/>
      <c r="HNR3" s="1505"/>
      <c r="HNS3" s="1505"/>
      <c r="HNT3" s="1505"/>
      <c r="HNU3" s="1505"/>
      <c r="HNV3" s="1505"/>
      <c r="HNW3" s="1505"/>
      <c r="HNX3" s="1505"/>
      <c r="HNY3" s="1505"/>
      <c r="HNZ3" s="1505"/>
      <c r="HOA3" s="1505"/>
      <c r="HOB3" s="1505"/>
      <c r="HOC3" s="1505"/>
      <c r="HOD3" s="1505"/>
      <c r="HOE3" s="1505"/>
      <c r="HOF3" s="1505"/>
      <c r="HOG3" s="1505"/>
      <c r="HOH3" s="1505"/>
      <c r="HOI3" s="1505"/>
      <c r="HOJ3" s="1505"/>
      <c r="HOK3" s="1505"/>
      <c r="HOL3" s="1505"/>
      <c r="HOM3" s="1505"/>
      <c r="HON3" s="1505"/>
      <c r="HOO3" s="1505"/>
      <c r="HOP3" s="1505"/>
      <c r="HOQ3" s="1505"/>
      <c r="HOR3" s="1505"/>
      <c r="HOS3" s="1505"/>
      <c r="HOT3" s="1505"/>
      <c r="HOU3" s="1505"/>
      <c r="HOV3" s="1505"/>
      <c r="HOW3" s="1505"/>
      <c r="HOX3" s="1505"/>
      <c r="HOY3" s="1505"/>
      <c r="HOZ3" s="1505"/>
      <c r="HPA3" s="1505"/>
      <c r="HPB3" s="1505"/>
      <c r="HPC3" s="1505"/>
      <c r="HPD3" s="1505"/>
      <c r="HPE3" s="1505"/>
      <c r="HPF3" s="1505"/>
      <c r="HPG3" s="1505"/>
      <c r="HPH3" s="1505"/>
      <c r="HPI3" s="1505"/>
      <c r="HPJ3" s="1505"/>
      <c r="HPK3" s="1505"/>
      <c r="HPL3" s="1505"/>
      <c r="HPM3" s="1505"/>
      <c r="HPN3" s="1505"/>
      <c r="HPO3" s="1505"/>
      <c r="HPP3" s="1505"/>
      <c r="HPQ3" s="1505"/>
      <c r="HPR3" s="1505"/>
      <c r="HPS3" s="1505"/>
      <c r="HPT3" s="1505"/>
      <c r="HPU3" s="1505"/>
      <c r="HPV3" s="1505"/>
      <c r="HPW3" s="1505"/>
      <c r="HPX3" s="1505"/>
      <c r="HPY3" s="1505"/>
      <c r="HPZ3" s="1505"/>
      <c r="HQA3" s="1505"/>
      <c r="HQB3" s="1505"/>
      <c r="HQC3" s="1505"/>
      <c r="HQD3" s="1505"/>
      <c r="HQE3" s="1505"/>
      <c r="HQF3" s="1505"/>
      <c r="HQG3" s="1505"/>
      <c r="HQH3" s="1505"/>
      <c r="HQI3" s="1505"/>
      <c r="HQJ3" s="1505"/>
      <c r="HQK3" s="1505"/>
      <c r="HQL3" s="1505"/>
      <c r="HQM3" s="1505"/>
      <c r="HQN3" s="1505"/>
      <c r="HQO3" s="1505"/>
      <c r="HQP3" s="1505"/>
      <c r="HQQ3" s="1505"/>
      <c r="HQR3" s="1505"/>
      <c r="HQS3" s="1505"/>
      <c r="HQT3" s="1505"/>
      <c r="HQU3" s="1505"/>
      <c r="HQV3" s="1505"/>
      <c r="HQW3" s="1505"/>
      <c r="HQX3" s="1505"/>
      <c r="HQY3" s="1505"/>
      <c r="HQZ3" s="1505"/>
      <c r="HRA3" s="1505"/>
      <c r="HRB3" s="1505"/>
      <c r="HRC3" s="1505"/>
      <c r="HRD3" s="1505"/>
      <c r="HRE3" s="1505"/>
      <c r="HRF3" s="1505"/>
      <c r="HRG3" s="1505"/>
      <c r="HRH3" s="1505"/>
      <c r="HRI3" s="1505"/>
      <c r="HRJ3" s="1505"/>
      <c r="HRK3" s="1505"/>
      <c r="HRL3" s="1505"/>
      <c r="HRM3" s="1505"/>
      <c r="HRN3" s="1505"/>
      <c r="HRO3" s="1505"/>
      <c r="HRP3" s="1505"/>
      <c r="HRQ3" s="1505"/>
      <c r="HRR3" s="1505"/>
      <c r="HRS3" s="1505"/>
      <c r="HRT3" s="1505"/>
      <c r="HRU3" s="1505"/>
      <c r="HRV3" s="1505"/>
      <c r="HRW3" s="1505"/>
      <c r="HRX3" s="1505"/>
      <c r="HRY3" s="1505"/>
      <c r="HRZ3" s="1505"/>
      <c r="HSA3" s="1505"/>
      <c r="HSB3" s="1505"/>
      <c r="HSC3" s="1505"/>
      <c r="HSD3" s="1505"/>
      <c r="HSE3" s="1505"/>
      <c r="HSF3" s="1505"/>
      <c r="HSG3" s="1505"/>
      <c r="HSH3" s="1505"/>
      <c r="HSI3" s="1505"/>
      <c r="HSJ3" s="1505"/>
      <c r="HSK3" s="1505"/>
      <c r="HSL3" s="1505"/>
      <c r="HSM3" s="1505"/>
      <c r="HSN3" s="1505"/>
      <c r="HSO3" s="1505"/>
      <c r="HSP3" s="1505"/>
      <c r="HSQ3" s="1505"/>
      <c r="HSR3" s="1505"/>
      <c r="HSS3" s="1505"/>
      <c r="HST3" s="1505"/>
      <c r="HSU3" s="1505"/>
      <c r="HSV3" s="1505"/>
      <c r="HSW3" s="1505"/>
      <c r="HSX3" s="1505"/>
      <c r="HSY3" s="1505"/>
      <c r="HSZ3" s="1505"/>
      <c r="HTA3" s="1505"/>
      <c r="HTB3" s="1505"/>
      <c r="HTC3" s="1505"/>
      <c r="HTD3" s="1505"/>
      <c r="HTE3" s="1505"/>
      <c r="HTF3" s="1505"/>
      <c r="HTG3" s="1505"/>
      <c r="HTH3" s="1505"/>
      <c r="HTI3" s="1505"/>
      <c r="HTJ3" s="1505"/>
      <c r="HTK3" s="1505"/>
      <c r="HTL3" s="1505"/>
      <c r="HTM3" s="1505"/>
      <c r="HTN3" s="1505"/>
      <c r="HTO3" s="1505"/>
      <c r="HTP3" s="1505"/>
      <c r="HTQ3" s="1505"/>
      <c r="HTR3" s="1505"/>
      <c r="HTS3" s="1505"/>
      <c r="HTT3" s="1505"/>
      <c r="HTU3" s="1505"/>
      <c r="HTV3" s="1505"/>
      <c r="HTW3" s="1505"/>
      <c r="HTX3" s="1505"/>
      <c r="HTY3" s="1505"/>
      <c r="HTZ3" s="1505"/>
      <c r="HUA3" s="1505"/>
      <c r="HUB3" s="1505"/>
      <c r="HUC3" s="1505"/>
      <c r="HUD3" s="1505"/>
      <c r="HUE3" s="1505"/>
      <c r="HUF3" s="1505"/>
      <c r="HUG3" s="1505"/>
      <c r="HUH3" s="1505"/>
      <c r="HUI3" s="1505"/>
      <c r="HUJ3" s="1505"/>
      <c r="HUK3" s="1505"/>
      <c r="HUL3" s="1505"/>
      <c r="HUM3" s="1505"/>
      <c r="HUN3" s="1505"/>
      <c r="HUO3" s="1505"/>
      <c r="HUP3" s="1505"/>
      <c r="HUQ3" s="1505"/>
      <c r="HUR3" s="1505"/>
      <c r="HUS3" s="1505"/>
      <c r="HUT3" s="1505"/>
      <c r="HUU3" s="1505"/>
      <c r="HUV3" s="1505"/>
      <c r="HUW3" s="1505"/>
      <c r="HUX3" s="1505"/>
      <c r="HUY3" s="1505"/>
      <c r="HUZ3" s="1505"/>
      <c r="HVA3" s="1505"/>
      <c r="HVB3" s="1505"/>
      <c r="HVC3" s="1505"/>
      <c r="HVD3" s="1505"/>
      <c r="HVE3" s="1505"/>
      <c r="HVF3" s="1505"/>
      <c r="HVG3" s="1505"/>
      <c r="HVH3" s="1505"/>
      <c r="HVI3" s="1505"/>
      <c r="HVJ3" s="1505"/>
      <c r="HVK3" s="1505"/>
      <c r="HVL3" s="1505"/>
      <c r="HVM3" s="1505"/>
      <c r="HVN3" s="1505"/>
      <c r="HVO3" s="1505"/>
      <c r="HVP3" s="1505"/>
      <c r="HVQ3" s="1505"/>
      <c r="HVR3" s="1505"/>
      <c r="HVS3" s="1505"/>
      <c r="HVT3" s="1505"/>
      <c r="HVU3" s="1505"/>
      <c r="HVV3" s="1505"/>
      <c r="HVW3" s="1505"/>
      <c r="HVX3" s="1505"/>
      <c r="HVY3" s="1505"/>
      <c r="HVZ3" s="1505"/>
      <c r="HWA3" s="1505"/>
      <c r="HWB3" s="1505"/>
      <c r="HWC3" s="1505"/>
      <c r="HWD3" s="1505"/>
      <c r="HWE3" s="1505"/>
      <c r="HWF3" s="1505"/>
      <c r="HWG3" s="1505"/>
      <c r="HWH3" s="1505"/>
      <c r="HWI3" s="1505"/>
      <c r="HWJ3" s="1505"/>
      <c r="HWK3" s="1505"/>
      <c r="HWL3" s="1505"/>
      <c r="HWM3" s="1505"/>
      <c r="HWN3" s="1505"/>
      <c r="HWO3" s="1505"/>
      <c r="HWP3" s="1505"/>
      <c r="HWQ3" s="1505"/>
      <c r="HWR3" s="1505"/>
      <c r="HWS3" s="1505"/>
      <c r="HWT3" s="1505"/>
      <c r="HWU3" s="1505"/>
      <c r="HWV3" s="1505"/>
      <c r="HWW3" s="1505"/>
      <c r="HWX3" s="1505"/>
      <c r="HWY3" s="1505"/>
      <c r="HWZ3" s="1505"/>
      <c r="HXA3" s="1505"/>
      <c r="HXB3" s="1505"/>
      <c r="HXC3" s="1505"/>
      <c r="HXD3" s="1505"/>
      <c r="HXE3" s="1505"/>
      <c r="HXF3" s="1505"/>
      <c r="HXG3" s="1505"/>
      <c r="HXH3" s="1505"/>
      <c r="HXI3" s="1505"/>
      <c r="HXJ3" s="1505"/>
      <c r="HXK3" s="1505"/>
      <c r="HXL3" s="1505"/>
      <c r="HXM3" s="1505"/>
      <c r="HXN3" s="1505"/>
      <c r="HXO3" s="1505"/>
      <c r="HXP3" s="1505"/>
      <c r="HXQ3" s="1505"/>
      <c r="HXR3" s="1505"/>
      <c r="HXS3" s="1505"/>
      <c r="HXT3" s="1505"/>
      <c r="HXU3" s="1505"/>
      <c r="HXV3" s="1505"/>
      <c r="HXW3" s="1505"/>
      <c r="HXX3" s="1505"/>
      <c r="HXY3" s="1505"/>
      <c r="HXZ3" s="1505"/>
      <c r="HYA3" s="1505"/>
      <c r="HYB3" s="1505"/>
      <c r="HYC3" s="1505"/>
      <c r="HYD3" s="1505"/>
      <c r="HYE3" s="1505"/>
      <c r="HYF3" s="1505"/>
      <c r="HYG3" s="1505"/>
      <c r="HYH3" s="1505"/>
      <c r="HYI3" s="1505"/>
      <c r="HYJ3" s="1505"/>
      <c r="HYK3" s="1505"/>
      <c r="HYL3" s="1505"/>
      <c r="HYM3" s="1505"/>
      <c r="HYN3" s="1505"/>
      <c r="HYO3" s="1505"/>
      <c r="HYP3" s="1505"/>
      <c r="HYQ3" s="1505"/>
      <c r="HYR3" s="1505"/>
      <c r="HYS3" s="1505"/>
      <c r="HYT3" s="1505"/>
      <c r="HYU3" s="1505"/>
      <c r="HYV3" s="1505"/>
      <c r="HYW3" s="1505"/>
      <c r="HYX3" s="1505"/>
      <c r="HYY3" s="1505"/>
      <c r="HYZ3" s="1505"/>
      <c r="HZA3" s="1505"/>
      <c r="HZB3" s="1505"/>
      <c r="HZC3" s="1505"/>
      <c r="HZD3" s="1505"/>
      <c r="HZE3" s="1505"/>
      <c r="HZF3" s="1505"/>
      <c r="HZG3" s="1505"/>
      <c r="HZH3" s="1505"/>
      <c r="HZI3" s="1505"/>
      <c r="HZJ3" s="1505"/>
      <c r="HZK3" s="1505"/>
      <c r="HZL3" s="1505"/>
      <c r="HZM3" s="1505"/>
      <c r="HZN3" s="1505"/>
      <c r="HZO3" s="1505"/>
      <c r="HZP3" s="1505"/>
      <c r="HZQ3" s="1505"/>
      <c r="HZR3" s="1505"/>
      <c r="HZS3" s="1505"/>
      <c r="HZT3" s="1505"/>
      <c r="HZU3" s="1505"/>
      <c r="HZV3" s="1505"/>
      <c r="HZW3" s="1505"/>
      <c r="HZX3" s="1505"/>
      <c r="HZY3" s="1505"/>
      <c r="HZZ3" s="1505"/>
      <c r="IAA3" s="1505"/>
      <c r="IAB3" s="1505"/>
      <c r="IAC3" s="1505"/>
      <c r="IAD3" s="1505"/>
      <c r="IAE3" s="1505"/>
      <c r="IAF3" s="1505"/>
      <c r="IAG3" s="1505"/>
      <c r="IAH3" s="1505"/>
      <c r="IAI3" s="1505"/>
      <c r="IAJ3" s="1505"/>
      <c r="IAK3" s="1505"/>
      <c r="IAL3" s="1505"/>
      <c r="IAM3" s="1505"/>
      <c r="IAN3" s="1505"/>
      <c r="IAO3" s="1505"/>
      <c r="IAP3" s="1505"/>
      <c r="IAQ3" s="1505"/>
      <c r="IAR3" s="1505"/>
      <c r="IAS3" s="1505"/>
      <c r="IAT3" s="1505"/>
      <c r="IAU3" s="1505"/>
      <c r="IAV3" s="1505"/>
      <c r="IAW3" s="1505"/>
      <c r="IAX3" s="1505"/>
      <c r="IAY3" s="1505"/>
      <c r="IAZ3" s="1505"/>
      <c r="IBA3" s="1505"/>
      <c r="IBB3" s="1505"/>
      <c r="IBC3" s="1505"/>
      <c r="IBD3" s="1505"/>
      <c r="IBE3" s="1505"/>
      <c r="IBF3" s="1505"/>
      <c r="IBG3" s="1505"/>
      <c r="IBH3" s="1505"/>
      <c r="IBI3" s="1505"/>
      <c r="IBJ3" s="1505"/>
      <c r="IBK3" s="1505"/>
      <c r="IBL3" s="1505"/>
      <c r="IBM3" s="1505"/>
      <c r="IBN3" s="1505"/>
      <c r="IBO3" s="1505"/>
      <c r="IBP3" s="1505"/>
      <c r="IBQ3" s="1505"/>
      <c r="IBR3" s="1505"/>
      <c r="IBS3" s="1505"/>
      <c r="IBT3" s="1505"/>
      <c r="IBU3" s="1505"/>
      <c r="IBV3" s="1505"/>
      <c r="IBW3" s="1505"/>
      <c r="IBX3" s="1505"/>
      <c r="IBY3" s="1505"/>
      <c r="IBZ3" s="1505"/>
      <c r="ICA3" s="1505"/>
      <c r="ICB3" s="1505"/>
      <c r="ICC3" s="1505"/>
      <c r="ICD3" s="1505"/>
      <c r="ICE3" s="1505"/>
      <c r="ICF3" s="1505"/>
      <c r="ICG3" s="1505"/>
      <c r="ICH3" s="1505"/>
      <c r="ICI3" s="1505"/>
      <c r="ICJ3" s="1505"/>
      <c r="ICK3" s="1505"/>
      <c r="ICL3" s="1505"/>
      <c r="ICM3" s="1505"/>
      <c r="ICN3" s="1505"/>
      <c r="ICO3" s="1505"/>
      <c r="ICP3" s="1505"/>
      <c r="ICQ3" s="1505"/>
      <c r="ICR3" s="1505"/>
      <c r="ICS3" s="1505"/>
      <c r="ICT3" s="1505"/>
      <c r="ICU3" s="1505"/>
      <c r="ICV3" s="1505"/>
      <c r="ICW3" s="1505"/>
      <c r="ICX3" s="1505"/>
      <c r="ICY3" s="1505"/>
      <c r="ICZ3" s="1505"/>
      <c r="IDA3" s="1505"/>
      <c r="IDB3" s="1505"/>
      <c r="IDC3" s="1505"/>
      <c r="IDD3" s="1505"/>
      <c r="IDE3" s="1505"/>
      <c r="IDF3" s="1505"/>
      <c r="IDG3" s="1505"/>
      <c r="IDH3" s="1505"/>
      <c r="IDI3" s="1505"/>
      <c r="IDJ3" s="1505"/>
      <c r="IDK3" s="1505"/>
      <c r="IDL3" s="1505"/>
      <c r="IDM3" s="1505"/>
      <c r="IDN3" s="1505"/>
      <c r="IDO3" s="1505"/>
      <c r="IDP3" s="1505"/>
      <c r="IDQ3" s="1505"/>
      <c r="IDR3" s="1505"/>
      <c r="IDS3" s="1505"/>
      <c r="IDT3" s="1505"/>
      <c r="IDU3" s="1505"/>
      <c r="IDV3" s="1505"/>
      <c r="IDW3" s="1505"/>
      <c r="IDX3" s="1505"/>
      <c r="IDY3" s="1505"/>
      <c r="IDZ3" s="1505"/>
      <c r="IEA3" s="1505"/>
      <c r="IEB3" s="1505"/>
      <c r="IEC3" s="1505"/>
      <c r="IED3" s="1505"/>
      <c r="IEE3" s="1505"/>
      <c r="IEF3" s="1505"/>
      <c r="IEG3" s="1505"/>
      <c r="IEH3" s="1505"/>
      <c r="IEI3" s="1505"/>
      <c r="IEJ3" s="1505"/>
      <c r="IEK3" s="1505"/>
      <c r="IEL3" s="1505"/>
      <c r="IEM3" s="1505"/>
      <c r="IEN3" s="1505"/>
      <c r="IEO3" s="1505"/>
      <c r="IEP3" s="1505"/>
      <c r="IEQ3" s="1505"/>
      <c r="IER3" s="1505"/>
      <c r="IES3" s="1505"/>
      <c r="IET3" s="1505"/>
      <c r="IEU3" s="1505"/>
      <c r="IEV3" s="1505"/>
      <c r="IEW3" s="1505"/>
      <c r="IEX3" s="1505"/>
      <c r="IEY3" s="1505"/>
      <c r="IEZ3" s="1505"/>
      <c r="IFA3" s="1505"/>
      <c r="IFB3" s="1505"/>
      <c r="IFC3" s="1505"/>
      <c r="IFD3" s="1505"/>
      <c r="IFE3" s="1505"/>
      <c r="IFF3" s="1505"/>
      <c r="IFG3" s="1505"/>
      <c r="IFH3" s="1505"/>
      <c r="IFI3" s="1505"/>
      <c r="IFJ3" s="1505"/>
      <c r="IFK3" s="1505"/>
      <c r="IFL3" s="1505"/>
      <c r="IFM3" s="1505"/>
      <c r="IFN3" s="1505"/>
      <c r="IFO3" s="1505"/>
      <c r="IFP3" s="1505"/>
      <c r="IFQ3" s="1505"/>
      <c r="IFR3" s="1505"/>
      <c r="IFS3" s="1505"/>
      <c r="IFT3" s="1505"/>
      <c r="IFU3" s="1505"/>
      <c r="IFV3" s="1505"/>
      <c r="IFW3" s="1505"/>
      <c r="IFX3" s="1505"/>
      <c r="IFY3" s="1505"/>
      <c r="IFZ3" s="1505"/>
      <c r="IGA3" s="1505"/>
      <c r="IGB3" s="1505"/>
      <c r="IGC3" s="1505"/>
      <c r="IGD3" s="1505"/>
      <c r="IGE3" s="1505"/>
      <c r="IGF3" s="1505"/>
      <c r="IGG3" s="1505"/>
      <c r="IGH3" s="1505"/>
      <c r="IGI3" s="1505"/>
      <c r="IGJ3" s="1505"/>
      <c r="IGK3" s="1505"/>
      <c r="IGL3" s="1505"/>
      <c r="IGM3" s="1505"/>
      <c r="IGN3" s="1505"/>
      <c r="IGO3" s="1505"/>
      <c r="IGP3" s="1505"/>
      <c r="IGQ3" s="1505"/>
      <c r="IGR3" s="1505"/>
      <c r="IGS3" s="1505"/>
      <c r="IGT3" s="1505"/>
      <c r="IGU3" s="1505"/>
      <c r="IGV3" s="1505"/>
      <c r="IGW3" s="1505"/>
      <c r="IGX3" s="1505"/>
      <c r="IGY3" s="1505"/>
      <c r="IGZ3" s="1505"/>
      <c r="IHA3" s="1505"/>
      <c r="IHB3" s="1505"/>
      <c r="IHC3" s="1505"/>
      <c r="IHD3" s="1505"/>
      <c r="IHE3" s="1505"/>
      <c r="IHF3" s="1505"/>
      <c r="IHG3" s="1505"/>
      <c r="IHH3" s="1505"/>
      <c r="IHI3" s="1505"/>
      <c r="IHJ3" s="1505"/>
      <c r="IHK3" s="1505"/>
      <c r="IHL3" s="1505"/>
      <c r="IHM3" s="1505"/>
      <c r="IHN3" s="1505"/>
      <c r="IHO3" s="1505"/>
      <c r="IHP3" s="1505"/>
      <c r="IHQ3" s="1505"/>
      <c r="IHR3" s="1505"/>
      <c r="IHS3" s="1505"/>
      <c r="IHT3" s="1505"/>
      <c r="IHU3" s="1505"/>
      <c r="IHV3" s="1505"/>
      <c r="IHW3" s="1505"/>
      <c r="IHX3" s="1505"/>
      <c r="IHY3" s="1505"/>
      <c r="IHZ3" s="1505"/>
      <c r="IIA3" s="1505"/>
      <c r="IIB3" s="1505"/>
      <c r="IIC3" s="1505"/>
      <c r="IID3" s="1505"/>
      <c r="IIE3" s="1505"/>
      <c r="IIF3" s="1505"/>
      <c r="IIG3" s="1505"/>
      <c r="IIH3" s="1505"/>
      <c r="III3" s="1505"/>
      <c r="IIJ3" s="1505"/>
      <c r="IIK3" s="1505"/>
      <c r="IIL3" s="1505"/>
      <c r="IIM3" s="1505"/>
      <c r="IIN3" s="1505"/>
      <c r="IIO3" s="1505"/>
      <c r="IIP3" s="1505"/>
      <c r="IIQ3" s="1505"/>
      <c r="IIR3" s="1505"/>
      <c r="IIS3" s="1505"/>
      <c r="IIT3" s="1505"/>
      <c r="IIU3" s="1505"/>
      <c r="IIV3" s="1505"/>
      <c r="IIW3" s="1505"/>
      <c r="IIX3" s="1505"/>
      <c r="IIY3" s="1505"/>
      <c r="IIZ3" s="1505"/>
      <c r="IJA3" s="1505"/>
      <c r="IJB3" s="1505"/>
      <c r="IJC3" s="1505"/>
      <c r="IJD3" s="1505"/>
      <c r="IJE3" s="1505"/>
      <c r="IJF3" s="1505"/>
      <c r="IJG3" s="1505"/>
      <c r="IJH3" s="1505"/>
      <c r="IJI3" s="1505"/>
      <c r="IJJ3" s="1505"/>
      <c r="IJK3" s="1505"/>
      <c r="IJL3" s="1505"/>
      <c r="IJM3" s="1505"/>
      <c r="IJN3" s="1505"/>
      <c r="IJO3" s="1505"/>
      <c r="IJP3" s="1505"/>
      <c r="IJQ3" s="1505"/>
      <c r="IJR3" s="1505"/>
      <c r="IJS3" s="1505"/>
      <c r="IJT3" s="1505"/>
      <c r="IJU3" s="1505"/>
      <c r="IJV3" s="1505"/>
      <c r="IJW3" s="1505"/>
      <c r="IJX3" s="1505"/>
      <c r="IJY3" s="1505"/>
      <c r="IJZ3" s="1505"/>
      <c r="IKA3" s="1505"/>
      <c r="IKB3" s="1505"/>
      <c r="IKC3" s="1505"/>
      <c r="IKD3" s="1505"/>
      <c r="IKE3" s="1505"/>
      <c r="IKF3" s="1505"/>
      <c r="IKG3" s="1505"/>
      <c r="IKH3" s="1505"/>
      <c r="IKI3" s="1505"/>
      <c r="IKJ3" s="1505"/>
      <c r="IKK3" s="1505"/>
      <c r="IKL3" s="1505"/>
      <c r="IKM3" s="1505"/>
      <c r="IKN3" s="1505"/>
      <c r="IKO3" s="1505"/>
      <c r="IKP3" s="1505"/>
      <c r="IKQ3" s="1505"/>
      <c r="IKR3" s="1505"/>
      <c r="IKS3" s="1505"/>
      <c r="IKT3" s="1505"/>
      <c r="IKU3" s="1505"/>
      <c r="IKV3" s="1505"/>
      <c r="IKW3" s="1505"/>
      <c r="IKX3" s="1505"/>
      <c r="IKY3" s="1505"/>
      <c r="IKZ3" s="1505"/>
      <c r="ILA3" s="1505"/>
      <c r="ILB3" s="1505"/>
      <c r="ILC3" s="1505"/>
      <c r="ILD3" s="1505"/>
      <c r="ILE3" s="1505"/>
      <c r="ILF3" s="1505"/>
      <c r="ILG3" s="1505"/>
      <c r="ILH3" s="1505"/>
      <c r="ILI3" s="1505"/>
      <c r="ILJ3" s="1505"/>
      <c r="ILK3" s="1505"/>
      <c r="ILL3" s="1505"/>
      <c r="ILM3" s="1505"/>
      <c r="ILN3" s="1505"/>
      <c r="ILO3" s="1505"/>
      <c r="ILP3" s="1505"/>
      <c r="ILQ3" s="1505"/>
      <c r="ILR3" s="1505"/>
      <c r="ILS3" s="1505"/>
      <c r="ILT3" s="1505"/>
      <c r="ILU3" s="1505"/>
      <c r="ILV3" s="1505"/>
      <c r="ILW3" s="1505"/>
      <c r="ILX3" s="1505"/>
      <c r="ILY3" s="1505"/>
      <c r="ILZ3" s="1505"/>
      <c r="IMA3" s="1505"/>
      <c r="IMB3" s="1505"/>
      <c r="IMC3" s="1505"/>
      <c r="IMD3" s="1505"/>
      <c r="IME3" s="1505"/>
      <c r="IMF3" s="1505"/>
      <c r="IMG3" s="1505"/>
      <c r="IMH3" s="1505"/>
      <c r="IMI3" s="1505"/>
      <c r="IMJ3" s="1505"/>
      <c r="IMK3" s="1505"/>
      <c r="IML3" s="1505"/>
      <c r="IMM3" s="1505"/>
      <c r="IMN3" s="1505"/>
      <c r="IMO3" s="1505"/>
      <c r="IMP3" s="1505"/>
      <c r="IMQ3" s="1505"/>
      <c r="IMR3" s="1505"/>
      <c r="IMS3" s="1505"/>
      <c r="IMT3" s="1505"/>
      <c r="IMU3" s="1505"/>
      <c r="IMV3" s="1505"/>
      <c r="IMW3" s="1505"/>
      <c r="IMX3" s="1505"/>
      <c r="IMY3" s="1505"/>
      <c r="IMZ3" s="1505"/>
      <c r="INA3" s="1505"/>
      <c r="INB3" s="1505"/>
      <c r="INC3" s="1505"/>
      <c r="IND3" s="1505"/>
      <c r="INE3" s="1505"/>
      <c r="INF3" s="1505"/>
      <c r="ING3" s="1505"/>
      <c r="INH3" s="1505"/>
      <c r="INI3" s="1505"/>
      <c r="INJ3" s="1505"/>
      <c r="INK3" s="1505"/>
      <c r="INL3" s="1505"/>
      <c r="INM3" s="1505"/>
      <c r="INN3" s="1505"/>
      <c r="INO3" s="1505"/>
      <c r="INP3" s="1505"/>
      <c r="INQ3" s="1505"/>
      <c r="INR3" s="1505"/>
      <c r="INS3" s="1505"/>
      <c r="INT3" s="1505"/>
      <c r="INU3" s="1505"/>
      <c r="INV3" s="1505"/>
      <c r="INW3" s="1505"/>
      <c r="INX3" s="1505"/>
      <c r="INY3" s="1505"/>
      <c r="INZ3" s="1505"/>
      <c r="IOA3" s="1505"/>
      <c r="IOB3" s="1505"/>
      <c r="IOC3" s="1505"/>
      <c r="IOD3" s="1505"/>
      <c r="IOE3" s="1505"/>
      <c r="IOF3" s="1505"/>
      <c r="IOG3" s="1505"/>
      <c r="IOH3" s="1505"/>
      <c r="IOI3" s="1505"/>
      <c r="IOJ3" s="1505"/>
      <c r="IOK3" s="1505"/>
      <c r="IOL3" s="1505"/>
      <c r="IOM3" s="1505"/>
      <c r="ION3" s="1505"/>
      <c r="IOO3" s="1505"/>
      <c r="IOP3" s="1505"/>
      <c r="IOQ3" s="1505"/>
      <c r="IOR3" s="1505"/>
      <c r="IOS3" s="1505"/>
      <c r="IOT3" s="1505"/>
      <c r="IOU3" s="1505"/>
      <c r="IOV3" s="1505"/>
      <c r="IOW3" s="1505"/>
      <c r="IOX3" s="1505"/>
      <c r="IOY3" s="1505"/>
      <c r="IOZ3" s="1505"/>
      <c r="IPA3" s="1505"/>
      <c r="IPB3" s="1505"/>
      <c r="IPC3" s="1505"/>
      <c r="IPD3" s="1505"/>
      <c r="IPE3" s="1505"/>
      <c r="IPF3" s="1505"/>
      <c r="IPG3" s="1505"/>
      <c r="IPH3" s="1505"/>
      <c r="IPI3" s="1505"/>
      <c r="IPJ3" s="1505"/>
      <c r="IPK3" s="1505"/>
      <c r="IPL3" s="1505"/>
      <c r="IPM3" s="1505"/>
      <c r="IPN3" s="1505"/>
      <c r="IPO3" s="1505"/>
      <c r="IPP3" s="1505"/>
      <c r="IPQ3" s="1505"/>
      <c r="IPR3" s="1505"/>
      <c r="IPS3" s="1505"/>
      <c r="IPT3" s="1505"/>
      <c r="IPU3" s="1505"/>
      <c r="IPV3" s="1505"/>
      <c r="IPW3" s="1505"/>
      <c r="IPX3" s="1505"/>
      <c r="IPY3" s="1505"/>
      <c r="IPZ3" s="1505"/>
      <c r="IQA3" s="1505"/>
      <c r="IQB3" s="1505"/>
      <c r="IQC3" s="1505"/>
      <c r="IQD3" s="1505"/>
      <c r="IQE3" s="1505"/>
      <c r="IQF3" s="1505"/>
      <c r="IQG3" s="1505"/>
      <c r="IQH3" s="1505"/>
      <c r="IQI3" s="1505"/>
      <c r="IQJ3" s="1505"/>
      <c r="IQK3" s="1505"/>
      <c r="IQL3" s="1505"/>
      <c r="IQM3" s="1505"/>
      <c r="IQN3" s="1505"/>
      <c r="IQO3" s="1505"/>
      <c r="IQP3" s="1505"/>
      <c r="IQQ3" s="1505"/>
      <c r="IQR3" s="1505"/>
      <c r="IQS3" s="1505"/>
      <c r="IQT3" s="1505"/>
      <c r="IQU3" s="1505"/>
      <c r="IQV3" s="1505"/>
      <c r="IQW3" s="1505"/>
      <c r="IQX3" s="1505"/>
      <c r="IQY3" s="1505"/>
      <c r="IQZ3" s="1505"/>
      <c r="IRA3" s="1505"/>
      <c r="IRB3" s="1505"/>
      <c r="IRC3" s="1505"/>
      <c r="IRD3" s="1505"/>
      <c r="IRE3" s="1505"/>
      <c r="IRF3" s="1505"/>
      <c r="IRG3" s="1505"/>
      <c r="IRH3" s="1505"/>
      <c r="IRI3" s="1505"/>
      <c r="IRJ3" s="1505"/>
      <c r="IRK3" s="1505"/>
      <c r="IRL3" s="1505"/>
      <c r="IRM3" s="1505"/>
      <c r="IRN3" s="1505"/>
      <c r="IRO3" s="1505"/>
      <c r="IRP3" s="1505"/>
      <c r="IRQ3" s="1505"/>
      <c r="IRR3" s="1505"/>
      <c r="IRS3" s="1505"/>
      <c r="IRT3" s="1505"/>
      <c r="IRU3" s="1505"/>
      <c r="IRV3" s="1505"/>
      <c r="IRW3" s="1505"/>
      <c r="IRX3" s="1505"/>
      <c r="IRY3" s="1505"/>
      <c r="IRZ3" s="1505"/>
      <c r="ISA3" s="1505"/>
      <c r="ISB3" s="1505"/>
      <c r="ISC3" s="1505"/>
      <c r="ISD3" s="1505"/>
      <c r="ISE3" s="1505"/>
      <c r="ISF3" s="1505"/>
      <c r="ISG3" s="1505"/>
      <c r="ISH3" s="1505"/>
      <c r="ISI3" s="1505"/>
      <c r="ISJ3" s="1505"/>
      <c r="ISK3" s="1505"/>
      <c r="ISL3" s="1505"/>
      <c r="ISM3" s="1505"/>
      <c r="ISN3" s="1505"/>
      <c r="ISO3" s="1505"/>
      <c r="ISP3" s="1505"/>
      <c r="ISQ3" s="1505"/>
      <c r="ISR3" s="1505"/>
      <c r="ISS3" s="1505"/>
      <c r="IST3" s="1505"/>
      <c r="ISU3" s="1505"/>
      <c r="ISV3" s="1505"/>
      <c r="ISW3" s="1505"/>
      <c r="ISX3" s="1505"/>
      <c r="ISY3" s="1505"/>
      <c r="ISZ3" s="1505"/>
      <c r="ITA3" s="1505"/>
      <c r="ITB3" s="1505"/>
      <c r="ITC3" s="1505"/>
      <c r="ITD3" s="1505"/>
      <c r="ITE3" s="1505"/>
      <c r="ITF3" s="1505"/>
      <c r="ITG3" s="1505"/>
      <c r="ITH3" s="1505"/>
      <c r="ITI3" s="1505"/>
      <c r="ITJ3" s="1505"/>
      <c r="ITK3" s="1505"/>
      <c r="ITL3" s="1505"/>
      <c r="ITM3" s="1505"/>
      <c r="ITN3" s="1505"/>
      <c r="ITO3" s="1505"/>
      <c r="ITP3" s="1505"/>
      <c r="ITQ3" s="1505"/>
      <c r="ITR3" s="1505"/>
      <c r="ITS3" s="1505"/>
      <c r="ITT3" s="1505"/>
      <c r="ITU3" s="1505"/>
      <c r="ITV3" s="1505"/>
      <c r="ITW3" s="1505"/>
      <c r="ITX3" s="1505"/>
      <c r="ITY3" s="1505"/>
      <c r="ITZ3" s="1505"/>
      <c r="IUA3" s="1505"/>
      <c r="IUB3" s="1505"/>
      <c r="IUC3" s="1505"/>
      <c r="IUD3" s="1505"/>
      <c r="IUE3" s="1505"/>
      <c r="IUF3" s="1505"/>
      <c r="IUG3" s="1505"/>
      <c r="IUH3" s="1505"/>
      <c r="IUI3" s="1505"/>
      <c r="IUJ3" s="1505"/>
      <c r="IUK3" s="1505"/>
      <c r="IUL3" s="1505"/>
      <c r="IUM3" s="1505"/>
      <c r="IUN3" s="1505"/>
      <c r="IUO3" s="1505"/>
      <c r="IUP3" s="1505"/>
      <c r="IUQ3" s="1505"/>
      <c r="IUR3" s="1505"/>
      <c r="IUS3" s="1505"/>
      <c r="IUT3" s="1505"/>
      <c r="IUU3" s="1505"/>
      <c r="IUV3" s="1505"/>
      <c r="IUW3" s="1505"/>
      <c r="IUX3" s="1505"/>
      <c r="IUY3" s="1505"/>
      <c r="IUZ3" s="1505"/>
      <c r="IVA3" s="1505"/>
      <c r="IVB3" s="1505"/>
      <c r="IVC3" s="1505"/>
      <c r="IVD3" s="1505"/>
      <c r="IVE3" s="1505"/>
      <c r="IVF3" s="1505"/>
      <c r="IVG3" s="1505"/>
      <c r="IVH3" s="1505"/>
      <c r="IVI3" s="1505"/>
      <c r="IVJ3" s="1505"/>
      <c r="IVK3" s="1505"/>
      <c r="IVL3" s="1505"/>
      <c r="IVM3" s="1505"/>
      <c r="IVN3" s="1505"/>
      <c r="IVO3" s="1505"/>
      <c r="IVP3" s="1505"/>
      <c r="IVQ3" s="1505"/>
      <c r="IVR3" s="1505"/>
      <c r="IVS3" s="1505"/>
      <c r="IVT3" s="1505"/>
      <c r="IVU3" s="1505"/>
      <c r="IVV3" s="1505"/>
      <c r="IVW3" s="1505"/>
      <c r="IVX3" s="1505"/>
      <c r="IVY3" s="1505"/>
      <c r="IVZ3" s="1505"/>
      <c r="IWA3" s="1505"/>
      <c r="IWB3" s="1505"/>
      <c r="IWC3" s="1505"/>
      <c r="IWD3" s="1505"/>
      <c r="IWE3" s="1505"/>
      <c r="IWF3" s="1505"/>
      <c r="IWG3" s="1505"/>
      <c r="IWH3" s="1505"/>
      <c r="IWI3" s="1505"/>
      <c r="IWJ3" s="1505"/>
      <c r="IWK3" s="1505"/>
      <c r="IWL3" s="1505"/>
      <c r="IWM3" s="1505"/>
      <c r="IWN3" s="1505"/>
      <c r="IWO3" s="1505"/>
      <c r="IWP3" s="1505"/>
      <c r="IWQ3" s="1505"/>
      <c r="IWR3" s="1505"/>
      <c r="IWS3" s="1505"/>
      <c r="IWT3" s="1505"/>
      <c r="IWU3" s="1505"/>
      <c r="IWV3" s="1505"/>
      <c r="IWW3" s="1505"/>
      <c r="IWX3" s="1505"/>
      <c r="IWY3" s="1505"/>
      <c r="IWZ3" s="1505"/>
      <c r="IXA3" s="1505"/>
      <c r="IXB3" s="1505"/>
      <c r="IXC3" s="1505"/>
      <c r="IXD3" s="1505"/>
      <c r="IXE3" s="1505"/>
      <c r="IXF3" s="1505"/>
      <c r="IXG3" s="1505"/>
      <c r="IXH3" s="1505"/>
      <c r="IXI3" s="1505"/>
      <c r="IXJ3" s="1505"/>
      <c r="IXK3" s="1505"/>
      <c r="IXL3" s="1505"/>
      <c r="IXM3" s="1505"/>
      <c r="IXN3" s="1505"/>
      <c r="IXO3" s="1505"/>
      <c r="IXP3" s="1505"/>
      <c r="IXQ3" s="1505"/>
      <c r="IXR3" s="1505"/>
      <c r="IXS3" s="1505"/>
      <c r="IXT3" s="1505"/>
      <c r="IXU3" s="1505"/>
      <c r="IXV3" s="1505"/>
      <c r="IXW3" s="1505"/>
      <c r="IXX3" s="1505"/>
      <c r="IXY3" s="1505"/>
      <c r="IXZ3" s="1505"/>
      <c r="IYA3" s="1505"/>
      <c r="IYB3" s="1505"/>
      <c r="IYC3" s="1505"/>
      <c r="IYD3" s="1505"/>
      <c r="IYE3" s="1505"/>
      <c r="IYF3" s="1505"/>
      <c r="IYG3" s="1505"/>
      <c r="IYH3" s="1505"/>
      <c r="IYI3" s="1505"/>
      <c r="IYJ3" s="1505"/>
      <c r="IYK3" s="1505"/>
      <c r="IYL3" s="1505"/>
      <c r="IYM3" s="1505"/>
      <c r="IYN3" s="1505"/>
      <c r="IYO3" s="1505"/>
      <c r="IYP3" s="1505"/>
      <c r="IYQ3" s="1505"/>
      <c r="IYR3" s="1505"/>
      <c r="IYS3" s="1505"/>
      <c r="IYT3" s="1505"/>
      <c r="IYU3" s="1505"/>
      <c r="IYV3" s="1505"/>
      <c r="IYW3" s="1505"/>
      <c r="IYX3" s="1505"/>
      <c r="IYY3" s="1505"/>
      <c r="IYZ3" s="1505"/>
      <c r="IZA3" s="1505"/>
      <c r="IZB3" s="1505"/>
      <c r="IZC3" s="1505"/>
      <c r="IZD3" s="1505"/>
      <c r="IZE3" s="1505"/>
      <c r="IZF3" s="1505"/>
      <c r="IZG3" s="1505"/>
      <c r="IZH3" s="1505"/>
      <c r="IZI3" s="1505"/>
      <c r="IZJ3" s="1505"/>
      <c r="IZK3" s="1505"/>
      <c r="IZL3" s="1505"/>
      <c r="IZM3" s="1505"/>
      <c r="IZN3" s="1505"/>
      <c r="IZO3" s="1505"/>
      <c r="IZP3" s="1505"/>
      <c r="IZQ3" s="1505"/>
      <c r="IZR3" s="1505"/>
      <c r="IZS3" s="1505"/>
      <c r="IZT3" s="1505"/>
      <c r="IZU3" s="1505"/>
      <c r="IZV3" s="1505"/>
      <c r="IZW3" s="1505"/>
      <c r="IZX3" s="1505"/>
      <c r="IZY3" s="1505"/>
      <c r="IZZ3" s="1505"/>
      <c r="JAA3" s="1505"/>
      <c r="JAB3" s="1505"/>
      <c r="JAC3" s="1505"/>
      <c r="JAD3" s="1505"/>
      <c r="JAE3" s="1505"/>
      <c r="JAF3" s="1505"/>
      <c r="JAG3" s="1505"/>
      <c r="JAH3" s="1505"/>
      <c r="JAI3" s="1505"/>
      <c r="JAJ3" s="1505"/>
      <c r="JAK3" s="1505"/>
      <c r="JAL3" s="1505"/>
      <c r="JAM3" s="1505"/>
      <c r="JAN3" s="1505"/>
      <c r="JAO3" s="1505"/>
      <c r="JAP3" s="1505"/>
      <c r="JAQ3" s="1505"/>
      <c r="JAR3" s="1505"/>
      <c r="JAS3" s="1505"/>
      <c r="JAT3" s="1505"/>
      <c r="JAU3" s="1505"/>
      <c r="JAV3" s="1505"/>
      <c r="JAW3" s="1505"/>
      <c r="JAX3" s="1505"/>
      <c r="JAY3" s="1505"/>
      <c r="JAZ3" s="1505"/>
      <c r="JBA3" s="1505"/>
      <c r="JBB3" s="1505"/>
      <c r="JBC3" s="1505"/>
      <c r="JBD3" s="1505"/>
      <c r="JBE3" s="1505"/>
      <c r="JBF3" s="1505"/>
      <c r="JBG3" s="1505"/>
      <c r="JBH3" s="1505"/>
      <c r="JBI3" s="1505"/>
      <c r="JBJ3" s="1505"/>
      <c r="JBK3" s="1505"/>
      <c r="JBL3" s="1505"/>
      <c r="JBM3" s="1505"/>
      <c r="JBN3" s="1505"/>
      <c r="JBO3" s="1505"/>
      <c r="JBP3" s="1505"/>
      <c r="JBQ3" s="1505"/>
      <c r="JBR3" s="1505"/>
      <c r="JBS3" s="1505"/>
      <c r="JBT3" s="1505"/>
      <c r="JBU3" s="1505"/>
      <c r="JBV3" s="1505"/>
      <c r="JBW3" s="1505"/>
      <c r="JBX3" s="1505"/>
      <c r="JBY3" s="1505"/>
      <c r="JBZ3" s="1505"/>
      <c r="JCA3" s="1505"/>
      <c r="JCB3" s="1505"/>
      <c r="JCC3" s="1505"/>
      <c r="JCD3" s="1505"/>
      <c r="JCE3" s="1505"/>
      <c r="JCF3" s="1505"/>
      <c r="JCG3" s="1505"/>
      <c r="JCH3" s="1505"/>
      <c r="JCI3" s="1505"/>
      <c r="JCJ3" s="1505"/>
      <c r="JCK3" s="1505"/>
      <c r="JCL3" s="1505"/>
      <c r="JCM3" s="1505"/>
      <c r="JCN3" s="1505"/>
      <c r="JCO3" s="1505"/>
      <c r="JCP3" s="1505"/>
      <c r="JCQ3" s="1505"/>
      <c r="JCR3" s="1505"/>
      <c r="JCS3" s="1505"/>
      <c r="JCT3" s="1505"/>
      <c r="JCU3" s="1505"/>
      <c r="JCV3" s="1505"/>
      <c r="JCW3" s="1505"/>
      <c r="JCX3" s="1505"/>
      <c r="JCY3" s="1505"/>
      <c r="JCZ3" s="1505"/>
      <c r="JDA3" s="1505"/>
      <c r="JDB3" s="1505"/>
      <c r="JDC3" s="1505"/>
      <c r="JDD3" s="1505"/>
      <c r="JDE3" s="1505"/>
      <c r="JDF3" s="1505"/>
      <c r="JDG3" s="1505"/>
      <c r="JDH3" s="1505"/>
      <c r="JDI3" s="1505"/>
      <c r="JDJ3" s="1505"/>
      <c r="JDK3" s="1505"/>
      <c r="JDL3" s="1505"/>
      <c r="JDM3" s="1505"/>
      <c r="JDN3" s="1505"/>
      <c r="JDO3" s="1505"/>
      <c r="JDP3" s="1505"/>
      <c r="JDQ3" s="1505"/>
      <c r="JDR3" s="1505"/>
      <c r="JDS3" s="1505"/>
      <c r="JDT3" s="1505"/>
      <c r="JDU3" s="1505"/>
      <c r="JDV3" s="1505"/>
      <c r="JDW3" s="1505"/>
      <c r="JDX3" s="1505"/>
      <c r="JDY3" s="1505"/>
      <c r="JDZ3" s="1505"/>
      <c r="JEA3" s="1505"/>
      <c r="JEB3" s="1505"/>
      <c r="JEC3" s="1505"/>
      <c r="JED3" s="1505"/>
      <c r="JEE3" s="1505"/>
      <c r="JEF3" s="1505"/>
      <c r="JEG3" s="1505"/>
      <c r="JEH3" s="1505"/>
      <c r="JEI3" s="1505"/>
      <c r="JEJ3" s="1505"/>
      <c r="JEK3" s="1505"/>
      <c r="JEL3" s="1505"/>
      <c r="JEM3" s="1505"/>
      <c r="JEN3" s="1505"/>
      <c r="JEO3" s="1505"/>
      <c r="JEP3" s="1505"/>
      <c r="JEQ3" s="1505"/>
      <c r="JER3" s="1505"/>
      <c r="JES3" s="1505"/>
      <c r="JET3" s="1505"/>
      <c r="JEU3" s="1505"/>
      <c r="JEV3" s="1505"/>
      <c r="JEW3" s="1505"/>
      <c r="JEX3" s="1505"/>
      <c r="JEY3" s="1505"/>
      <c r="JEZ3" s="1505"/>
      <c r="JFA3" s="1505"/>
      <c r="JFB3" s="1505"/>
      <c r="JFC3" s="1505"/>
      <c r="JFD3" s="1505"/>
      <c r="JFE3" s="1505"/>
      <c r="JFF3" s="1505"/>
      <c r="JFG3" s="1505"/>
      <c r="JFH3" s="1505"/>
      <c r="JFI3" s="1505"/>
      <c r="JFJ3" s="1505"/>
      <c r="JFK3" s="1505"/>
      <c r="JFL3" s="1505"/>
      <c r="JFM3" s="1505"/>
      <c r="JFN3" s="1505"/>
      <c r="JFO3" s="1505"/>
      <c r="JFP3" s="1505"/>
      <c r="JFQ3" s="1505"/>
      <c r="JFR3" s="1505"/>
      <c r="JFS3" s="1505"/>
      <c r="JFT3" s="1505"/>
      <c r="JFU3" s="1505"/>
      <c r="JFV3" s="1505"/>
      <c r="JFW3" s="1505"/>
      <c r="JFX3" s="1505"/>
      <c r="JFY3" s="1505"/>
      <c r="JFZ3" s="1505"/>
      <c r="JGA3" s="1505"/>
      <c r="JGB3" s="1505"/>
      <c r="JGC3" s="1505"/>
      <c r="JGD3" s="1505"/>
      <c r="JGE3" s="1505"/>
      <c r="JGF3" s="1505"/>
      <c r="JGG3" s="1505"/>
      <c r="JGH3" s="1505"/>
      <c r="JGI3" s="1505"/>
      <c r="JGJ3" s="1505"/>
      <c r="JGK3" s="1505"/>
      <c r="JGL3" s="1505"/>
      <c r="JGM3" s="1505"/>
      <c r="JGN3" s="1505"/>
      <c r="JGO3" s="1505"/>
      <c r="JGP3" s="1505"/>
      <c r="JGQ3" s="1505"/>
      <c r="JGR3" s="1505"/>
      <c r="JGS3" s="1505"/>
      <c r="JGT3" s="1505"/>
      <c r="JGU3" s="1505"/>
      <c r="JGV3" s="1505"/>
      <c r="JGW3" s="1505"/>
      <c r="JGX3" s="1505"/>
      <c r="JGY3" s="1505"/>
      <c r="JGZ3" s="1505"/>
      <c r="JHA3" s="1505"/>
      <c r="JHB3" s="1505"/>
      <c r="JHC3" s="1505"/>
      <c r="JHD3" s="1505"/>
      <c r="JHE3" s="1505"/>
      <c r="JHF3" s="1505"/>
      <c r="JHG3" s="1505"/>
      <c r="JHH3" s="1505"/>
      <c r="JHI3" s="1505"/>
      <c r="JHJ3" s="1505"/>
      <c r="JHK3" s="1505"/>
      <c r="JHL3" s="1505"/>
      <c r="JHM3" s="1505"/>
      <c r="JHN3" s="1505"/>
      <c r="JHO3" s="1505"/>
      <c r="JHP3" s="1505"/>
      <c r="JHQ3" s="1505"/>
      <c r="JHR3" s="1505"/>
      <c r="JHS3" s="1505"/>
      <c r="JHT3" s="1505"/>
      <c r="JHU3" s="1505"/>
      <c r="JHV3" s="1505"/>
      <c r="JHW3" s="1505"/>
      <c r="JHX3" s="1505"/>
      <c r="JHY3" s="1505"/>
      <c r="JHZ3" s="1505"/>
      <c r="JIA3" s="1505"/>
      <c r="JIB3" s="1505"/>
      <c r="JIC3" s="1505"/>
      <c r="JID3" s="1505"/>
      <c r="JIE3" s="1505"/>
      <c r="JIF3" s="1505"/>
      <c r="JIG3" s="1505"/>
      <c r="JIH3" s="1505"/>
      <c r="JII3" s="1505"/>
      <c r="JIJ3" s="1505"/>
      <c r="JIK3" s="1505"/>
      <c r="JIL3" s="1505"/>
      <c r="JIM3" s="1505"/>
      <c r="JIN3" s="1505"/>
      <c r="JIO3" s="1505"/>
      <c r="JIP3" s="1505"/>
      <c r="JIQ3" s="1505"/>
      <c r="JIR3" s="1505"/>
      <c r="JIS3" s="1505"/>
      <c r="JIT3" s="1505"/>
      <c r="JIU3" s="1505"/>
      <c r="JIV3" s="1505"/>
      <c r="JIW3" s="1505"/>
      <c r="JIX3" s="1505"/>
      <c r="JIY3" s="1505"/>
      <c r="JIZ3" s="1505"/>
      <c r="JJA3" s="1505"/>
      <c r="JJB3" s="1505"/>
      <c r="JJC3" s="1505"/>
      <c r="JJD3" s="1505"/>
      <c r="JJE3" s="1505"/>
      <c r="JJF3" s="1505"/>
      <c r="JJG3" s="1505"/>
      <c r="JJH3" s="1505"/>
      <c r="JJI3" s="1505"/>
      <c r="JJJ3" s="1505"/>
      <c r="JJK3" s="1505"/>
      <c r="JJL3" s="1505"/>
      <c r="JJM3" s="1505"/>
      <c r="JJN3" s="1505"/>
      <c r="JJO3" s="1505"/>
      <c r="JJP3" s="1505"/>
      <c r="JJQ3" s="1505"/>
      <c r="JJR3" s="1505"/>
      <c r="JJS3" s="1505"/>
      <c r="JJT3" s="1505"/>
      <c r="JJU3" s="1505"/>
      <c r="JJV3" s="1505"/>
      <c r="JJW3" s="1505"/>
      <c r="JJX3" s="1505"/>
      <c r="JJY3" s="1505"/>
      <c r="JJZ3" s="1505"/>
      <c r="JKA3" s="1505"/>
      <c r="JKB3" s="1505"/>
      <c r="JKC3" s="1505"/>
      <c r="JKD3" s="1505"/>
      <c r="JKE3" s="1505"/>
      <c r="JKF3" s="1505"/>
      <c r="JKG3" s="1505"/>
      <c r="JKH3" s="1505"/>
      <c r="JKI3" s="1505"/>
      <c r="JKJ3" s="1505"/>
      <c r="JKK3" s="1505"/>
      <c r="JKL3" s="1505"/>
      <c r="JKM3" s="1505"/>
      <c r="JKN3" s="1505"/>
      <c r="JKO3" s="1505"/>
      <c r="JKP3" s="1505"/>
      <c r="JKQ3" s="1505"/>
      <c r="JKR3" s="1505"/>
      <c r="JKS3" s="1505"/>
      <c r="JKT3" s="1505"/>
      <c r="JKU3" s="1505"/>
      <c r="JKV3" s="1505"/>
      <c r="JKW3" s="1505"/>
      <c r="JKX3" s="1505"/>
      <c r="JKY3" s="1505"/>
      <c r="JKZ3" s="1505"/>
      <c r="JLA3" s="1505"/>
      <c r="JLB3" s="1505"/>
      <c r="JLC3" s="1505"/>
      <c r="JLD3" s="1505"/>
      <c r="JLE3" s="1505"/>
      <c r="JLF3" s="1505"/>
      <c r="JLG3" s="1505"/>
      <c r="JLH3" s="1505"/>
      <c r="JLI3" s="1505"/>
      <c r="JLJ3" s="1505"/>
      <c r="JLK3" s="1505"/>
      <c r="JLL3" s="1505"/>
      <c r="JLM3" s="1505"/>
      <c r="JLN3" s="1505"/>
      <c r="JLO3" s="1505"/>
      <c r="JLP3" s="1505"/>
      <c r="JLQ3" s="1505"/>
      <c r="JLR3" s="1505"/>
      <c r="JLS3" s="1505"/>
      <c r="JLT3" s="1505"/>
      <c r="JLU3" s="1505"/>
      <c r="JLV3" s="1505"/>
      <c r="JLW3" s="1505"/>
      <c r="JLX3" s="1505"/>
      <c r="JLY3" s="1505"/>
      <c r="JLZ3" s="1505"/>
      <c r="JMA3" s="1505"/>
      <c r="JMB3" s="1505"/>
      <c r="JMC3" s="1505"/>
      <c r="JMD3" s="1505"/>
      <c r="JME3" s="1505"/>
      <c r="JMF3" s="1505"/>
      <c r="JMG3" s="1505"/>
      <c r="JMH3" s="1505"/>
      <c r="JMI3" s="1505"/>
      <c r="JMJ3" s="1505"/>
      <c r="JMK3" s="1505"/>
      <c r="JML3" s="1505"/>
      <c r="JMM3" s="1505"/>
      <c r="JMN3" s="1505"/>
      <c r="JMO3" s="1505"/>
      <c r="JMP3" s="1505"/>
      <c r="JMQ3" s="1505"/>
      <c r="JMR3" s="1505"/>
      <c r="JMS3" s="1505"/>
      <c r="JMT3" s="1505"/>
      <c r="JMU3" s="1505"/>
      <c r="JMV3" s="1505"/>
      <c r="JMW3" s="1505"/>
      <c r="JMX3" s="1505"/>
      <c r="JMY3" s="1505"/>
      <c r="JMZ3" s="1505"/>
      <c r="JNA3" s="1505"/>
      <c r="JNB3" s="1505"/>
      <c r="JNC3" s="1505"/>
      <c r="JND3" s="1505"/>
      <c r="JNE3" s="1505"/>
      <c r="JNF3" s="1505"/>
      <c r="JNG3" s="1505"/>
      <c r="JNH3" s="1505"/>
      <c r="JNI3" s="1505"/>
      <c r="JNJ3" s="1505"/>
      <c r="JNK3" s="1505"/>
      <c r="JNL3" s="1505"/>
      <c r="JNM3" s="1505"/>
      <c r="JNN3" s="1505"/>
      <c r="JNO3" s="1505"/>
      <c r="JNP3" s="1505"/>
      <c r="JNQ3" s="1505"/>
      <c r="JNR3" s="1505"/>
      <c r="JNS3" s="1505"/>
      <c r="JNT3" s="1505"/>
      <c r="JNU3" s="1505"/>
      <c r="JNV3" s="1505"/>
      <c r="JNW3" s="1505"/>
      <c r="JNX3" s="1505"/>
      <c r="JNY3" s="1505"/>
      <c r="JNZ3" s="1505"/>
      <c r="JOA3" s="1505"/>
      <c r="JOB3" s="1505"/>
      <c r="JOC3" s="1505"/>
      <c r="JOD3" s="1505"/>
      <c r="JOE3" s="1505"/>
      <c r="JOF3" s="1505"/>
      <c r="JOG3" s="1505"/>
      <c r="JOH3" s="1505"/>
      <c r="JOI3" s="1505"/>
      <c r="JOJ3" s="1505"/>
      <c r="JOK3" s="1505"/>
      <c r="JOL3" s="1505"/>
      <c r="JOM3" s="1505"/>
      <c r="JON3" s="1505"/>
      <c r="JOO3" s="1505"/>
      <c r="JOP3" s="1505"/>
      <c r="JOQ3" s="1505"/>
      <c r="JOR3" s="1505"/>
      <c r="JOS3" s="1505"/>
      <c r="JOT3" s="1505"/>
      <c r="JOU3" s="1505"/>
      <c r="JOV3" s="1505"/>
      <c r="JOW3" s="1505"/>
      <c r="JOX3" s="1505"/>
      <c r="JOY3" s="1505"/>
      <c r="JOZ3" s="1505"/>
      <c r="JPA3" s="1505"/>
      <c r="JPB3" s="1505"/>
      <c r="JPC3" s="1505"/>
      <c r="JPD3" s="1505"/>
      <c r="JPE3" s="1505"/>
      <c r="JPF3" s="1505"/>
      <c r="JPG3" s="1505"/>
      <c r="JPH3" s="1505"/>
      <c r="JPI3" s="1505"/>
      <c r="JPJ3" s="1505"/>
      <c r="JPK3" s="1505"/>
      <c r="JPL3" s="1505"/>
      <c r="JPM3" s="1505"/>
      <c r="JPN3" s="1505"/>
      <c r="JPO3" s="1505"/>
      <c r="JPP3" s="1505"/>
      <c r="JPQ3" s="1505"/>
      <c r="JPR3" s="1505"/>
      <c r="JPS3" s="1505"/>
      <c r="JPT3" s="1505"/>
      <c r="JPU3" s="1505"/>
      <c r="JPV3" s="1505"/>
      <c r="JPW3" s="1505"/>
      <c r="JPX3" s="1505"/>
      <c r="JPY3" s="1505"/>
      <c r="JPZ3" s="1505"/>
      <c r="JQA3" s="1505"/>
      <c r="JQB3" s="1505"/>
      <c r="JQC3" s="1505"/>
      <c r="JQD3" s="1505"/>
      <c r="JQE3" s="1505"/>
      <c r="JQF3" s="1505"/>
      <c r="JQG3" s="1505"/>
      <c r="JQH3" s="1505"/>
      <c r="JQI3" s="1505"/>
      <c r="JQJ3" s="1505"/>
      <c r="JQK3" s="1505"/>
      <c r="JQL3" s="1505"/>
      <c r="JQM3" s="1505"/>
      <c r="JQN3" s="1505"/>
      <c r="JQO3" s="1505"/>
      <c r="JQP3" s="1505"/>
      <c r="JQQ3" s="1505"/>
      <c r="JQR3" s="1505"/>
      <c r="JQS3" s="1505"/>
      <c r="JQT3" s="1505"/>
      <c r="JQU3" s="1505"/>
      <c r="JQV3" s="1505"/>
      <c r="JQW3" s="1505"/>
      <c r="JQX3" s="1505"/>
      <c r="JQY3" s="1505"/>
      <c r="JQZ3" s="1505"/>
      <c r="JRA3" s="1505"/>
      <c r="JRB3" s="1505"/>
      <c r="JRC3" s="1505"/>
      <c r="JRD3" s="1505"/>
      <c r="JRE3" s="1505"/>
      <c r="JRF3" s="1505"/>
      <c r="JRG3" s="1505"/>
      <c r="JRH3" s="1505"/>
      <c r="JRI3" s="1505"/>
      <c r="JRJ3" s="1505"/>
      <c r="JRK3" s="1505"/>
      <c r="JRL3" s="1505"/>
      <c r="JRM3" s="1505"/>
      <c r="JRN3" s="1505"/>
      <c r="JRO3" s="1505"/>
      <c r="JRP3" s="1505"/>
      <c r="JRQ3" s="1505"/>
      <c r="JRR3" s="1505"/>
      <c r="JRS3" s="1505"/>
      <c r="JRT3" s="1505"/>
      <c r="JRU3" s="1505"/>
      <c r="JRV3" s="1505"/>
      <c r="JRW3" s="1505"/>
      <c r="JRX3" s="1505"/>
      <c r="JRY3" s="1505"/>
      <c r="JRZ3" s="1505"/>
      <c r="JSA3" s="1505"/>
      <c r="JSB3" s="1505"/>
      <c r="JSC3" s="1505"/>
      <c r="JSD3" s="1505"/>
      <c r="JSE3" s="1505"/>
      <c r="JSF3" s="1505"/>
      <c r="JSG3" s="1505"/>
      <c r="JSH3" s="1505"/>
      <c r="JSI3" s="1505"/>
      <c r="JSJ3" s="1505"/>
      <c r="JSK3" s="1505"/>
      <c r="JSL3" s="1505"/>
      <c r="JSM3" s="1505"/>
      <c r="JSN3" s="1505"/>
      <c r="JSO3" s="1505"/>
      <c r="JSP3" s="1505"/>
      <c r="JSQ3" s="1505"/>
      <c r="JSR3" s="1505"/>
      <c r="JSS3" s="1505"/>
      <c r="JST3" s="1505"/>
      <c r="JSU3" s="1505"/>
      <c r="JSV3" s="1505"/>
      <c r="JSW3" s="1505"/>
      <c r="JSX3" s="1505"/>
      <c r="JSY3" s="1505"/>
      <c r="JSZ3" s="1505"/>
      <c r="JTA3" s="1505"/>
      <c r="JTB3" s="1505"/>
      <c r="JTC3" s="1505"/>
      <c r="JTD3" s="1505"/>
      <c r="JTE3" s="1505"/>
      <c r="JTF3" s="1505"/>
      <c r="JTG3" s="1505"/>
      <c r="JTH3" s="1505"/>
      <c r="JTI3" s="1505"/>
      <c r="JTJ3" s="1505"/>
      <c r="JTK3" s="1505"/>
      <c r="JTL3" s="1505"/>
      <c r="JTM3" s="1505"/>
      <c r="JTN3" s="1505"/>
      <c r="JTO3" s="1505"/>
      <c r="JTP3" s="1505"/>
      <c r="JTQ3" s="1505"/>
      <c r="JTR3" s="1505"/>
      <c r="JTS3" s="1505"/>
      <c r="JTT3" s="1505"/>
      <c r="JTU3" s="1505"/>
      <c r="JTV3" s="1505"/>
      <c r="JTW3" s="1505"/>
      <c r="JTX3" s="1505"/>
      <c r="JTY3" s="1505"/>
      <c r="JTZ3" s="1505"/>
      <c r="JUA3" s="1505"/>
      <c r="JUB3" s="1505"/>
      <c r="JUC3" s="1505"/>
      <c r="JUD3" s="1505"/>
      <c r="JUE3" s="1505"/>
      <c r="JUF3" s="1505"/>
      <c r="JUG3" s="1505"/>
      <c r="JUH3" s="1505"/>
      <c r="JUI3" s="1505"/>
      <c r="JUJ3" s="1505"/>
      <c r="JUK3" s="1505"/>
      <c r="JUL3" s="1505"/>
      <c r="JUM3" s="1505"/>
      <c r="JUN3" s="1505"/>
      <c r="JUO3" s="1505"/>
      <c r="JUP3" s="1505"/>
      <c r="JUQ3" s="1505"/>
      <c r="JUR3" s="1505"/>
      <c r="JUS3" s="1505"/>
      <c r="JUT3" s="1505"/>
      <c r="JUU3" s="1505"/>
      <c r="JUV3" s="1505"/>
      <c r="JUW3" s="1505"/>
      <c r="JUX3" s="1505"/>
      <c r="JUY3" s="1505"/>
      <c r="JUZ3" s="1505"/>
      <c r="JVA3" s="1505"/>
      <c r="JVB3" s="1505"/>
      <c r="JVC3" s="1505"/>
      <c r="JVD3" s="1505"/>
      <c r="JVE3" s="1505"/>
      <c r="JVF3" s="1505"/>
      <c r="JVG3" s="1505"/>
      <c r="JVH3" s="1505"/>
      <c r="JVI3" s="1505"/>
      <c r="JVJ3" s="1505"/>
      <c r="JVK3" s="1505"/>
      <c r="JVL3" s="1505"/>
      <c r="JVM3" s="1505"/>
      <c r="JVN3" s="1505"/>
      <c r="JVO3" s="1505"/>
      <c r="JVP3" s="1505"/>
      <c r="JVQ3" s="1505"/>
      <c r="JVR3" s="1505"/>
      <c r="JVS3" s="1505"/>
      <c r="JVT3" s="1505"/>
      <c r="JVU3" s="1505"/>
      <c r="JVV3" s="1505"/>
      <c r="JVW3" s="1505"/>
      <c r="JVX3" s="1505"/>
      <c r="JVY3" s="1505"/>
      <c r="JVZ3" s="1505"/>
      <c r="JWA3" s="1505"/>
      <c r="JWB3" s="1505"/>
      <c r="JWC3" s="1505"/>
      <c r="JWD3" s="1505"/>
      <c r="JWE3" s="1505"/>
      <c r="JWF3" s="1505"/>
      <c r="JWG3" s="1505"/>
      <c r="JWH3" s="1505"/>
      <c r="JWI3" s="1505"/>
      <c r="JWJ3" s="1505"/>
      <c r="JWK3" s="1505"/>
      <c r="JWL3" s="1505"/>
      <c r="JWM3" s="1505"/>
      <c r="JWN3" s="1505"/>
      <c r="JWO3" s="1505"/>
      <c r="JWP3" s="1505"/>
      <c r="JWQ3" s="1505"/>
      <c r="JWR3" s="1505"/>
      <c r="JWS3" s="1505"/>
      <c r="JWT3" s="1505"/>
      <c r="JWU3" s="1505"/>
      <c r="JWV3" s="1505"/>
      <c r="JWW3" s="1505"/>
      <c r="JWX3" s="1505"/>
      <c r="JWY3" s="1505"/>
      <c r="JWZ3" s="1505"/>
      <c r="JXA3" s="1505"/>
      <c r="JXB3" s="1505"/>
      <c r="JXC3" s="1505"/>
      <c r="JXD3" s="1505"/>
      <c r="JXE3" s="1505"/>
      <c r="JXF3" s="1505"/>
      <c r="JXG3" s="1505"/>
      <c r="JXH3" s="1505"/>
      <c r="JXI3" s="1505"/>
      <c r="JXJ3" s="1505"/>
      <c r="JXK3" s="1505"/>
      <c r="JXL3" s="1505"/>
      <c r="JXM3" s="1505"/>
      <c r="JXN3" s="1505"/>
      <c r="JXO3" s="1505"/>
      <c r="JXP3" s="1505"/>
      <c r="JXQ3" s="1505"/>
      <c r="JXR3" s="1505"/>
      <c r="JXS3" s="1505"/>
      <c r="JXT3" s="1505"/>
      <c r="JXU3" s="1505"/>
      <c r="JXV3" s="1505"/>
      <c r="JXW3" s="1505"/>
      <c r="JXX3" s="1505"/>
      <c r="JXY3" s="1505"/>
      <c r="JXZ3" s="1505"/>
      <c r="JYA3" s="1505"/>
      <c r="JYB3" s="1505"/>
      <c r="JYC3" s="1505"/>
      <c r="JYD3" s="1505"/>
      <c r="JYE3" s="1505"/>
      <c r="JYF3" s="1505"/>
      <c r="JYG3" s="1505"/>
      <c r="JYH3" s="1505"/>
      <c r="JYI3" s="1505"/>
      <c r="JYJ3" s="1505"/>
      <c r="JYK3" s="1505"/>
      <c r="JYL3" s="1505"/>
      <c r="JYM3" s="1505"/>
      <c r="JYN3" s="1505"/>
      <c r="JYO3" s="1505"/>
      <c r="JYP3" s="1505"/>
      <c r="JYQ3" s="1505"/>
      <c r="JYR3" s="1505"/>
      <c r="JYS3" s="1505"/>
      <c r="JYT3" s="1505"/>
      <c r="JYU3" s="1505"/>
      <c r="JYV3" s="1505"/>
      <c r="JYW3" s="1505"/>
      <c r="JYX3" s="1505"/>
      <c r="JYY3" s="1505"/>
      <c r="JYZ3" s="1505"/>
      <c r="JZA3" s="1505"/>
      <c r="JZB3" s="1505"/>
      <c r="JZC3" s="1505"/>
      <c r="JZD3" s="1505"/>
      <c r="JZE3" s="1505"/>
      <c r="JZF3" s="1505"/>
      <c r="JZG3" s="1505"/>
      <c r="JZH3" s="1505"/>
      <c r="JZI3" s="1505"/>
      <c r="JZJ3" s="1505"/>
      <c r="JZK3" s="1505"/>
      <c r="JZL3" s="1505"/>
      <c r="JZM3" s="1505"/>
      <c r="JZN3" s="1505"/>
      <c r="JZO3" s="1505"/>
      <c r="JZP3" s="1505"/>
      <c r="JZQ3" s="1505"/>
      <c r="JZR3" s="1505"/>
      <c r="JZS3" s="1505"/>
      <c r="JZT3" s="1505"/>
      <c r="JZU3" s="1505"/>
      <c r="JZV3" s="1505"/>
      <c r="JZW3" s="1505"/>
      <c r="JZX3" s="1505"/>
      <c r="JZY3" s="1505"/>
      <c r="JZZ3" s="1505"/>
      <c r="KAA3" s="1505"/>
      <c r="KAB3" s="1505"/>
      <c r="KAC3" s="1505"/>
      <c r="KAD3" s="1505"/>
      <c r="KAE3" s="1505"/>
      <c r="KAF3" s="1505"/>
      <c r="KAG3" s="1505"/>
      <c r="KAH3" s="1505"/>
      <c r="KAI3" s="1505"/>
      <c r="KAJ3" s="1505"/>
      <c r="KAK3" s="1505"/>
      <c r="KAL3" s="1505"/>
      <c r="KAM3" s="1505"/>
      <c r="KAN3" s="1505"/>
      <c r="KAO3" s="1505"/>
      <c r="KAP3" s="1505"/>
      <c r="KAQ3" s="1505"/>
      <c r="KAR3" s="1505"/>
      <c r="KAS3" s="1505"/>
      <c r="KAT3" s="1505"/>
      <c r="KAU3" s="1505"/>
      <c r="KAV3" s="1505"/>
      <c r="KAW3" s="1505"/>
      <c r="KAX3" s="1505"/>
      <c r="KAY3" s="1505"/>
      <c r="KAZ3" s="1505"/>
      <c r="KBA3" s="1505"/>
      <c r="KBB3" s="1505"/>
      <c r="KBC3" s="1505"/>
      <c r="KBD3" s="1505"/>
      <c r="KBE3" s="1505"/>
      <c r="KBF3" s="1505"/>
      <c r="KBG3" s="1505"/>
      <c r="KBH3" s="1505"/>
      <c r="KBI3" s="1505"/>
      <c r="KBJ3" s="1505"/>
      <c r="KBK3" s="1505"/>
      <c r="KBL3" s="1505"/>
      <c r="KBM3" s="1505"/>
      <c r="KBN3" s="1505"/>
      <c r="KBO3" s="1505"/>
      <c r="KBP3" s="1505"/>
      <c r="KBQ3" s="1505"/>
      <c r="KBR3" s="1505"/>
      <c r="KBS3" s="1505"/>
      <c r="KBT3" s="1505"/>
      <c r="KBU3" s="1505"/>
      <c r="KBV3" s="1505"/>
      <c r="KBW3" s="1505"/>
      <c r="KBX3" s="1505"/>
      <c r="KBY3" s="1505"/>
      <c r="KBZ3" s="1505"/>
      <c r="KCA3" s="1505"/>
      <c r="KCB3" s="1505"/>
      <c r="KCC3" s="1505"/>
      <c r="KCD3" s="1505"/>
      <c r="KCE3" s="1505"/>
      <c r="KCF3" s="1505"/>
      <c r="KCG3" s="1505"/>
      <c r="KCH3" s="1505"/>
      <c r="KCI3" s="1505"/>
      <c r="KCJ3" s="1505"/>
      <c r="KCK3" s="1505"/>
      <c r="KCL3" s="1505"/>
      <c r="KCM3" s="1505"/>
      <c r="KCN3" s="1505"/>
      <c r="KCO3" s="1505"/>
      <c r="KCP3" s="1505"/>
      <c r="KCQ3" s="1505"/>
      <c r="KCR3" s="1505"/>
      <c r="KCS3" s="1505"/>
      <c r="KCT3" s="1505"/>
      <c r="KCU3" s="1505"/>
      <c r="KCV3" s="1505"/>
      <c r="KCW3" s="1505"/>
      <c r="KCX3" s="1505"/>
      <c r="KCY3" s="1505"/>
      <c r="KCZ3" s="1505"/>
      <c r="KDA3" s="1505"/>
      <c r="KDB3" s="1505"/>
      <c r="KDC3" s="1505"/>
      <c r="KDD3" s="1505"/>
      <c r="KDE3" s="1505"/>
      <c r="KDF3" s="1505"/>
      <c r="KDG3" s="1505"/>
      <c r="KDH3" s="1505"/>
      <c r="KDI3" s="1505"/>
      <c r="KDJ3" s="1505"/>
      <c r="KDK3" s="1505"/>
      <c r="KDL3" s="1505"/>
      <c r="KDM3" s="1505"/>
      <c r="KDN3" s="1505"/>
      <c r="KDO3" s="1505"/>
      <c r="KDP3" s="1505"/>
      <c r="KDQ3" s="1505"/>
      <c r="KDR3" s="1505"/>
      <c r="KDS3" s="1505"/>
      <c r="KDT3" s="1505"/>
      <c r="KDU3" s="1505"/>
      <c r="KDV3" s="1505"/>
      <c r="KDW3" s="1505"/>
      <c r="KDX3" s="1505"/>
      <c r="KDY3" s="1505"/>
      <c r="KDZ3" s="1505"/>
      <c r="KEA3" s="1505"/>
      <c r="KEB3" s="1505"/>
      <c r="KEC3" s="1505"/>
      <c r="KED3" s="1505"/>
      <c r="KEE3" s="1505"/>
      <c r="KEF3" s="1505"/>
      <c r="KEG3" s="1505"/>
      <c r="KEH3" s="1505"/>
      <c r="KEI3" s="1505"/>
      <c r="KEJ3" s="1505"/>
      <c r="KEK3" s="1505"/>
      <c r="KEL3" s="1505"/>
      <c r="KEM3" s="1505"/>
      <c r="KEN3" s="1505"/>
      <c r="KEO3" s="1505"/>
      <c r="KEP3" s="1505"/>
      <c r="KEQ3" s="1505"/>
      <c r="KER3" s="1505"/>
      <c r="KES3" s="1505"/>
      <c r="KET3" s="1505"/>
      <c r="KEU3" s="1505"/>
      <c r="KEV3" s="1505"/>
      <c r="KEW3" s="1505"/>
      <c r="KEX3" s="1505"/>
      <c r="KEY3" s="1505"/>
      <c r="KEZ3" s="1505"/>
      <c r="KFA3" s="1505"/>
      <c r="KFB3" s="1505"/>
      <c r="KFC3" s="1505"/>
      <c r="KFD3" s="1505"/>
      <c r="KFE3" s="1505"/>
      <c r="KFF3" s="1505"/>
      <c r="KFG3" s="1505"/>
      <c r="KFH3" s="1505"/>
      <c r="KFI3" s="1505"/>
      <c r="KFJ3" s="1505"/>
      <c r="KFK3" s="1505"/>
      <c r="KFL3" s="1505"/>
      <c r="KFM3" s="1505"/>
      <c r="KFN3" s="1505"/>
      <c r="KFO3" s="1505"/>
      <c r="KFP3" s="1505"/>
      <c r="KFQ3" s="1505"/>
      <c r="KFR3" s="1505"/>
      <c r="KFS3" s="1505"/>
      <c r="KFT3" s="1505"/>
      <c r="KFU3" s="1505"/>
      <c r="KFV3" s="1505"/>
      <c r="KFW3" s="1505"/>
      <c r="KFX3" s="1505"/>
      <c r="KFY3" s="1505"/>
      <c r="KFZ3" s="1505"/>
      <c r="KGA3" s="1505"/>
      <c r="KGB3" s="1505"/>
      <c r="KGC3" s="1505"/>
      <c r="KGD3" s="1505"/>
      <c r="KGE3" s="1505"/>
      <c r="KGF3" s="1505"/>
      <c r="KGG3" s="1505"/>
      <c r="KGH3" s="1505"/>
      <c r="KGI3" s="1505"/>
      <c r="KGJ3" s="1505"/>
      <c r="KGK3" s="1505"/>
      <c r="KGL3" s="1505"/>
      <c r="KGM3" s="1505"/>
      <c r="KGN3" s="1505"/>
      <c r="KGO3" s="1505"/>
      <c r="KGP3" s="1505"/>
      <c r="KGQ3" s="1505"/>
      <c r="KGR3" s="1505"/>
      <c r="KGS3" s="1505"/>
      <c r="KGT3" s="1505"/>
      <c r="KGU3" s="1505"/>
      <c r="KGV3" s="1505"/>
      <c r="KGW3" s="1505"/>
      <c r="KGX3" s="1505"/>
      <c r="KGY3" s="1505"/>
      <c r="KGZ3" s="1505"/>
      <c r="KHA3" s="1505"/>
      <c r="KHB3" s="1505"/>
      <c r="KHC3" s="1505"/>
      <c r="KHD3" s="1505"/>
      <c r="KHE3" s="1505"/>
      <c r="KHF3" s="1505"/>
      <c r="KHG3" s="1505"/>
      <c r="KHH3" s="1505"/>
      <c r="KHI3" s="1505"/>
      <c r="KHJ3" s="1505"/>
      <c r="KHK3" s="1505"/>
      <c r="KHL3" s="1505"/>
      <c r="KHM3" s="1505"/>
      <c r="KHN3" s="1505"/>
      <c r="KHO3" s="1505"/>
      <c r="KHP3" s="1505"/>
      <c r="KHQ3" s="1505"/>
      <c r="KHR3" s="1505"/>
      <c r="KHS3" s="1505"/>
      <c r="KHT3" s="1505"/>
      <c r="KHU3" s="1505"/>
      <c r="KHV3" s="1505"/>
      <c r="KHW3" s="1505"/>
      <c r="KHX3" s="1505"/>
      <c r="KHY3" s="1505"/>
      <c r="KHZ3" s="1505"/>
      <c r="KIA3" s="1505"/>
      <c r="KIB3" s="1505"/>
      <c r="KIC3" s="1505"/>
      <c r="KID3" s="1505"/>
      <c r="KIE3" s="1505"/>
      <c r="KIF3" s="1505"/>
      <c r="KIG3" s="1505"/>
      <c r="KIH3" s="1505"/>
      <c r="KII3" s="1505"/>
      <c r="KIJ3" s="1505"/>
      <c r="KIK3" s="1505"/>
      <c r="KIL3" s="1505"/>
      <c r="KIM3" s="1505"/>
      <c r="KIN3" s="1505"/>
      <c r="KIO3" s="1505"/>
      <c r="KIP3" s="1505"/>
      <c r="KIQ3" s="1505"/>
      <c r="KIR3" s="1505"/>
      <c r="KIS3" s="1505"/>
      <c r="KIT3" s="1505"/>
      <c r="KIU3" s="1505"/>
      <c r="KIV3" s="1505"/>
      <c r="KIW3" s="1505"/>
      <c r="KIX3" s="1505"/>
      <c r="KIY3" s="1505"/>
      <c r="KIZ3" s="1505"/>
      <c r="KJA3" s="1505"/>
      <c r="KJB3" s="1505"/>
      <c r="KJC3" s="1505"/>
      <c r="KJD3" s="1505"/>
      <c r="KJE3" s="1505"/>
      <c r="KJF3" s="1505"/>
      <c r="KJG3" s="1505"/>
      <c r="KJH3" s="1505"/>
      <c r="KJI3" s="1505"/>
      <c r="KJJ3" s="1505"/>
      <c r="KJK3" s="1505"/>
      <c r="KJL3" s="1505"/>
      <c r="KJM3" s="1505"/>
      <c r="KJN3" s="1505"/>
      <c r="KJO3" s="1505"/>
      <c r="KJP3" s="1505"/>
      <c r="KJQ3" s="1505"/>
      <c r="KJR3" s="1505"/>
      <c r="KJS3" s="1505"/>
      <c r="KJT3" s="1505"/>
      <c r="KJU3" s="1505"/>
      <c r="KJV3" s="1505"/>
      <c r="KJW3" s="1505"/>
      <c r="KJX3" s="1505"/>
      <c r="KJY3" s="1505"/>
      <c r="KJZ3" s="1505"/>
      <c r="KKA3" s="1505"/>
      <c r="KKB3" s="1505"/>
      <c r="KKC3" s="1505"/>
      <c r="KKD3" s="1505"/>
      <c r="KKE3" s="1505"/>
      <c r="KKF3" s="1505"/>
      <c r="KKG3" s="1505"/>
      <c r="KKH3" s="1505"/>
      <c r="KKI3" s="1505"/>
      <c r="KKJ3" s="1505"/>
      <c r="KKK3" s="1505"/>
      <c r="KKL3" s="1505"/>
      <c r="KKM3" s="1505"/>
      <c r="KKN3" s="1505"/>
      <c r="KKO3" s="1505"/>
      <c r="KKP3" s="1505"/>
      <c r="KKQ3" s="1505"/>
      <c r="KKR3" s="1505"/>
      <c r="KKS3" s="1505"/>
      <c r="KKT3" s="1505"/>
      <c r="KKU3" s="1505"/>
      <c r="KKV3" s="1505"/>
      <c r="KKW3" s="1505"/>
      <c r="KKX3" s="1505"/>
      <c r="KKY3" s="1505"/>
      <c r="KKZ3" s="1505"/>
      <c r="KLA3" s="1505"/>
      <c r="KLB3" s="1505"/>
      <c r="KLC3" s="1505"/>
      <c r="KLD3" s="1505"/>
      <c r="KLE3" s="1505"/>
      <c r="KLF3" s="1505"/>
      <c r="KLG3" s="1505"/>
      <c r="KLH3" s="1505"/>
      <c r="KLI3" s="1505"/>
      <c r="KLJ3" s="1505"/>
      <c r="KLK3" s="1505"/>
      <c r="KLL3" s="1505"/>
      <c r="KLM3" s="1505"/>
      <c r="KLN3" s="1505"/>
      <c r="KLO3" s="1505"/>
      <c r="KLP3" s="1505"/>
      <c r="KLQ3" s="1505"/>
      <c r="KLR3" s="1505"/>
      <c r="KLS3" s="1505"/>
      <c r="KLT3" s="1505"/>
      <c r="KLU3" s="1505"/>
      <c r="KLV3" s="1505"/>
      <c r="KLW3" s="1505"/>
      <c r="KLX3" s="1505"/>
      <c r="KLY3" s="1505"/>
      <c r="KLZ3" s="1505"/>
      <c r="KMA3" s="1505"/>
      <c r="KMB3" s="1505"/>
      <c r="KMC3" s="1505"/>
      <c r="KMD3" s="1505"/>
      <c r="KME3" s="1505"/>
      <c r="KMF3" s="1505"/>
      <c r="KMG3" s="1505"/>
      <c r="KMH3" s="1505"/>
      <c r="KMI3" s="1505"/>
      <c r="KMJ3" s="1505"/>
      <c r="KMK3" s="1505"/>
      <c r="KML3" s="1505"/>
      <c r="KMM3" s="1505"/>
      <c r="KMN3" s="1505"/>
      <c r="KMO3" s="1505"/>
      <c r="KMP3" s="1505"/>
      <c r="KMQ3" s="1505"/>
      <c r="KMR3" s="1505"/>
      <c r="KMS3" s="1505"/>
      <c r="KMT3" s="1505"/>
      <c r="KMU3" s="1505"/>
      <c r="KMV3" s="1505"/>
      <c r="KMW3" s="1505"/>
      <c r="KMX3" s="1505"/>
      <c r="KMY3" s="1505"/>
      <c r="KMZ3" s="1505"/>
      <c r="KNA3" s="1505"/>
      <c r="KNB3" s="1505"/>
      <c r="KNC3" s="1505"/>
      <c r="KND3" s="1505"/>
      <c r="KNE3" s="1505"/>
      <c r="KNF3" s="1505"/>
      <c r="KNG3" s="1505"/>
      <c r="KNH3" s="1505"/>
      <c r="KNI3" s="1505"/>
      <c r="KNJ3" s="1505"/>
      <c r="KNK3" s="1505"/>
      <c r="KNL3" s="1505"/>
      <c r="KNM3" s="1505"/>
      <c r="KNN3" s="1505"/>
      <c r="KNO3" s="1505"/>
      <c r="KNP3" s="1505"/>
      <c r="KNQ3" s="1505"/>
      <c r="KNR3" s="1505"/>
      <c r="KNS3" s="1505"/>
      <c r="KNT3" s="1505"/>
      <c r="KNU3" s="1505"/>
      <c r="KNV3" s="1505"/>
      <c r="KNW3" s="1505"/>
      <c r="KNX3" s="1505"/>
      <c r="KNY3" s="1505"/>
      <c r="KNZ3" s="1505"/>
      <c r="KOA3" s="1505"/>
      <c r="KOB3" s="1505"/>
      <c r="KOC3" s="1505"/>
      <c r="KOD3" s="1505"/>
      <c r="KOE3" s="1505"/>
      <c r="KOF3" s="1505"/>
      <c r="KOG3" s="1505"/>
      <c r="KOH3" s="1505"/>
      <c r="KOI3" s="1505"/>
      <c r="KOJ3" s="1505"/>
      <c r="KOK3" s="1505"/>
      <c r="KOL3" s="1505"/>
      <c r="KOM3" s="1505"/>
      <c r="KON3" s="1505"/>
      <c r="KOO3" s="1505"/>
      <c r="KOP3" s="1505"/>
      <c r="KOQ3" s="1505"/>
      <c r="KOR3" s="1505"/>
      <c r="KOS3" s="1505"/>
      <c r="KOT3" s="1505"/>
      <c r="KOU3" s="1505"/>
      <c r="KOV3" s="1505"/>
      <c r="KOW3" s="1505"/>
      <c r="KOX3" s="1505"/>
      <c r="KOY3" s="1505"/>
      <c r="KOZ3" s="1505"/>
      <c r="KPA3" s="1505"/>
      <c r="KPB3" s="1505"/>
      <c r="KPC3" s="1505"/>
      <c r="KPD3" s="1505"/>
      <c r="KPE3" s="1505"/>
      <c r="KPF3" s="1505"/>
      <c r="KPG3" s="1505"/>
      <c r="KPH3" s="1505"/>
      <c r="KPI3" s="1505"/>
      <c r="KPJ3" s="1505"/>
      <c r="KPK3" s="1505"/>
      <c r="KPL3" s="1505"/>
      <c r="KPM3" s="1505"/>
      <c r="KPN3" s="1505"/>
      <c r="KPO3" s="1505"/>
      <c r="KPP3" s="1505"/>
      <c r="KPQ3" s="1505"/>
      <c r="KPR3" s="1505"/>
      <c r="KPS3" s="1505"/>
      <c r="KPT3" s="1505"/>
      <c r="KPU3" s="1505"/>
      <c r="KPV3" s="1505"/>
      <c r="KPW3" s="1505"/>
      <c r="KPX3" s="1505"/>
      <c r="KPY3" s="1505"/>
      <c r="KPZ3" s="1505"/>
      <c r="KQA3" s="1505"/>
      <c r="KQB3" s="1505"/>
      <c r="KQC3" s="1505"/>
      <c r="KQD3" s="1505"/>
      <c r="KQE3" s="1505"/>
      <c r="KQF3" s="1505"/>
      <c r="KQG3" s="1505"/>
      <c r="KQH3" s="1505"/>
      <c r="KQI3" s="1505"/>
      <c r="KQJ3" s="1505"/>
      <c r="KQK3" s="1505"/>
      <c r="KQL3" s="1505"/>
      <c r="KQM3" s="1505"/>
      <c r="KQN3" s="1505"/>
      <c r="KQO3" s="1505"/>
      <c r="KQP3" s="1505"/>
      <c r="KQQ3" s="1505"/>
      <c r="KQR3" s="1505"/>
      <c r="KQS3" s="1505"/>
      <c r="KQT3" s="1505"/>
      <c r="KQU3" s="1505"/>
      <c r="KQV3" s="1505"/>
      <c r="KQW3" s="1505"/>
      <c r="KQX3" s="1505"/>
      <c r="KQY3" s="1505"/>
      <c r="KQZ3" s="1505"/>
      <c r="KRA3" s="1505"/>
      <c r="KRB3" s="1505"/>
      <c r="KRC3" s="1505"/>
      <c r="KRD3" s="1505"/>
      <c r="KRE3" s="1505"/>
      <c r="KRF3" s="1505"/>
      <c r="KRG3" s="1505"/>
      <c r="KRH3" s="1505"/>
      <c r="KRI3" s="1505"/>
      <c r="KRJ3" s="1505"/>
      <c r="KRK3" s="1505"/>
      <c r="KRL3" s="1505"/>
      <c r="KRM3" s="1505"/>
      <c r="KRN3" s="1505"/>
      <c r="KRO3" s="1505"/>
      <c r="KRP3" s="1505"/>
      <c r="KRQ3" s="1505"/>
      <c r="KRR3" s="1505"/>
      <c r="KRS3" s="1505"/>
      <c r="KRT3" s="1505"/>
      <c r="KRU3" s="1505"/>
      <c r="KRV3" s="1505"/>
      <c r="KRW3" s="1505"/>
      <c r="KRX3" s="1505"/>
      <c r="KRY3" s="1505"/>
      <c r="KRZ3" s="1505"/>
      <c r="KSA3" s="1505"/>
      <c r="KSB3" s="1505"/>
      <c r="KSC3" s="1505"/>
      <c r="KSD3" s="1505"/>
      <c r="KSE3" s="1505"/>
      <c r="KSF3" s="1505"/>
      <c r="KSG3" s="1505"/>
      <c r="KSH3" s="1505"/>
      <c r="KSI3" s="1505"/>
      <c r="KSJ3" s="1505"/>
      <c r="KSK3" s="1505"/>
      <c r="KSL3" s="1505"/>
      <c r="KSM3" s="1505"/>
      <c r="KSN3" s="1505"/>
      <c r="KSO3" s="1505"/>
      <c r="KSP3" s="1505"/>
      <c r="KSQ3" s="1505"/>
      <c r="KSR3" s="1505"/>
      <c r="KSS3" s="1505"/>
      <c r="KST3" s="1505"/>
      <c r="KSU3" s="1505"/>
      <c r="KSV3" s="1505"/>
      <c r="KSW3" s="1505"/>
      <c r="KSX3" s="1505"/>
      <c r="KSY3" s="1505"/>
      <c r="KSZ3" s="1505"/>
      <c r="KTA3" s="1505"/>
      <c r="KTB3" s="1505"/>
      <c r="KTC3" s="1505"/>
      <c r="KTD3" s="1505"/>
      <c r="KTE3" s="1505"/>
      <c r="KTF3" s="1505"/>
      <c r="KTG3" s="1505"/>
      <c r="KTH3" s="1505"/>
      <c r="KTI3" s="1505"/>
      <c r="KTJ3" s="1505"/>
      <c r="KTK3" s="1505"/>
      <c r="KTL3" s="1505"/>
      <c r="KTM3" s="1505"/>
      <c r="KTN3" s="1505"/>
      <c r="KTO3" s="1505"/>
      <c r="KTP3" s="1505"/>
      <c r="KTQ3" s="1505"/>
      <c r="KTR3" s="1505"/>
      <c r="KTS3" s="1505"/>
      <c r="KTT3" s="1505"/>
      <c r="KTU3" s="1505"/>
      <c r="KTV3" s="1505"/>
      <c r="KTW3" s="1505"/>
      <c r="KTX3" s="1505"/>
      <c r="KTY3" s="1505"/>
      <c r="KTZ3" s="1505"/>
      <c r="KUA3" s="1505"/>
      <c r="KUB3" s="1505"/>
      <c r="KUC3" s="1505"/>
      <c r="KUD3" s="1505"/>
      <c r="KUE3" s="1505"/>
      <c r="KUF3" s="1505"/>
      <c r="KUG3" s="1505"/>
      <c r="KUH3" s="1505"/>
      <c r="KUI3" s="1505"/>
      <c r="KUJ3" s="1505"/>
      <c r="KUK3" s="1505"/>
      <c r="KUL3" s="1505"/>
      <c r="KUM3" s="1505"/>
      <c r="KUN3" s="1505"/>
      <c r="KUO3" s="1505"/>
      <c r="KUP3" s="1505"/>
      <c r="KUQ3" s="1505"/>
      <c r="KUR3" s="1505"/>
      <c r="KUS3" s="1505"/>
      <c r="KUT3" s="1505"/>
      <c r="KUU3" s="1505"/>
      <c r="KUV3" s="1505"/>
      <c r="KUW3" s="1505"/>
      <c r="KUX3" s="1505"/>
      <c r="KUY3" s="1505"/>
      <c r="KUZ3" s="1505"/>
      <c r="KVA3" s="1505"/>
      <c r="KVB3" s="1505"/>
      <c r="KVC3" s="1505"/>
      <c r="KVD3" s="1505"/>
      <c r="KVE3" s="1505"/>
      <c r="KVF3" s="1505"/>
      <c r="KVG3" s="1505"/>
      <c r="KVH3" s="1505"/>
      <c r="KVI3" s="1505"/>
      <c r="KVJ3" s="1505"/>
      <c r="KVK3" s="1505"/>
      <c r="KVL3" s="1505"/>
      <c r="KVM3" s="1505"/>
      <c r="KVN3" s="1505"/>
      <c r="KVO3" s="1505"/>
      <c r="KVP3" s="1505"/>
      <c r="KVQ3" s="1505"/>
      <c r="KVR3" s="1505"/>
      <c r="KVS3" s="1505"/>
      <c r="KVT3" s="1505"/>
      <c r="KVU3" s="1505"/>
      <c r="KVV3" s="1505"/>
      <c r="KVW3" s="1505"/>
      <c r="KVX3" s="1505"/>
      <c r="KVY3" s="1505"/>
      <c r="KVZ3" s="1505"/>
      <c r="KWA3" s="1505"/>
      <c r="KWB3" s="1505"/>
      <c r="KWC3" s="1505"/>
      <c r="KWD3" s="1505"/>
      <c r="KWE3" s="1505"/>
      <c r="KWF3" s="1505"/>
      <c r="KWG3" s="1505"/>
      <c r="KWH3" s="1505"/>
      <c r="KWI3" s="1505"/>
      <c r="KWJ3" s="1505"/>
      <c r="KWK3" s="1505"/>
      <c r="KWL3" s="1505"/>
      <c r="KWM3" s="1505"/>
      <c r="KWN3" s="1505"/>
      <c r="KWO3" s="1505"/>
      <c r="KWP3" s="1505"/>
      <c r="KWQ3" s="1505"/>
      <c r="KWR3" s="1505"/>
      <c r="KWS3" s="1505"/>
      <c r="KWT3" s="1505"/>
      <c r="KWU3" s="1505"/>
      <c r="KWV3" s="1505"/>
      <c r="KWW3" s="1505"/>
      <c r="KWX3" s="1505"/>
      <c r="KWY3" s="1505"/>
      <c r="KWZ3" s="1505"/>
      <c r="KXA3" s="1505"/>
      <c r="KXB3" s="1505"/>
      <c r="KXC3" s="1505"/>
      <c r="KXD3" s="1505"/>
      <c r="KXE3" s="1505"/>
      <c r="KXF3" s="1505"/>
      <c r="KXG3" s="1505"/>
      <c r="KXH3" s="1505"/>
      <c r="KXI3" s="1505"/>
      <c r="KXJ3" s="1505"/>
      <c r="KXK3" s="1505"/>
      <c r="KXL3" s="1505"/>
      <c r="KXM3" s="1505"/>
      <c r="KXN3" s="1505"/>
      <c r="KXO3" s="1505"/>
      <c r="KXP3" s="1505"/>
      <c r="KXQ3" s="1505"/>
      <c r="KXR3" s="1505"/>
      <c r="KXS3" s="1505"/>
      <c r="KXT3" s="1505"/>
      <c r="KXU3" s="1505"/>
      <c r="KXV3" s="1505"/>
      <c r="KXW3" s="1505"/>
      <c r="KXX3" s="1505"/>
      <c r="KXY3" s="1505"/>
      <c r="KXZ3" s="1505"/>
      <c r="KYA3" s="1505"/>
      <c r="KYB3" s="1505"/>
      <c r="KYC3" s="1505"/>
      <c r="KYD3" s="1505"/>
      <c r="KYE3" s="1505"/>
      <c r="KYF3" s="1505"/>
      <c r="KYG3" s="1505"/>
      <c r="KYH3" s="1505"/>
      <c r="KYI3" s="1505"/>
      <c r="KYJ3" s="1505"/>
      <c r="KYK3" s="1505"/>
      <c r="KYL3" s="1505"/>
      <c r="KYM3" s="1505"/>
      <c r="KYN3" s="1505"/>
      <c r="KYO3" s="1505"/>
      <c r="KYP3" s="1505"/>
      <c r="KYQ3" s="1505"/>
      <c r="KYR3" s="1505"/>
      <c r="KYS3" s="1505"/>
      <c r="KYT3" s="1505"/>
      <c r="KYU3" s="1505"/>
      <c r="KYV3" s="1505"/>
      <c r="KYW3" s="1505"/>
      <c r="KYX3" s="1505"/>
      <c r="KYY3" s="1505"/>
      <c r="KYZ3" s="1505"/>
      <c r="KZA3" s="1505"/>
      <c r="KZB3" s="1505"/>
      <c r="KZC3" s="1505"/>
      <c r="KZD3" s="1505"/>
      <c r="KZE3" s="1505"/>
      <c r="KZF3" s="1505"/>
      <c r="KZG3" s="1505"/>
      <c r="KZH3" s="1505"/>
      <c r="KZI3" s="1505"/>
      <c r="KZJ3" s="1505"/>
      <c r="KZK3" s="1505"/>
      <c r="KZL3" s="1505"/>
      <c r="KZM3" s="1505"/>
      <c r="KZN3" s="1505"/>
      <c r="KZO3" s="1505"/>
      <c r="KZP3" s="1505"/>
      <c r="KZQ3" s="1505"/>
      <c r="KZR3" s="1505"/>
      <c r="KZS3" s="1505"/>
      <c r="KZT3" s="1505"/>
      <c r="KZU3" s="1505"/>
      <c r="KZV3" s="1505"/>
      <c r="KZW3" s="1505"/>
      <c r="KZX3" s="1505"/>
      <c r="KZY3" s="1505"/>
      <c r="KZZ3" s="1505"/>
      <c r="LAA3" s="1505"/>
      <c r="LAB3" s="1505"/>
      <c r="LAC3" s="1505"/>
      <c r="LAD3" s="1505"/>
      <c r="LAE3" s="1505"/>
      <c r="LAF3" s="1505"/>
      <c r="LAG3" s="1505"/>
      <c r="LAH3" s="1505"/>
      <c r="LAI3" s="1505"/>
      <c r="LAJ3" s="1505"/>
      <c r="LAK3" s="1505"/>
      <c r="LAL3" s="1505"/>
      <c r="LAM3" s="1505"/>
      <c r="LAN3" s="1505"/>
      <c r="LAO3" s="1505"/>
      <c r="LAP3" s="1505"/>
      <c r="LAQ3" s="1505"/>
      <c r="LAR3" s="1505"/>
      <c r="LAS3" s="1505"/>
      <c r="LAT3" s="1505"/>
      <c r="LAU3" s="1505"/>
      <c r="LAV3" s="1505"/>
      <c r="LAW3" s="1505"/>
      <c r="LAX3" s="1505"/>
      <c r="LAY3" s="1505"/>
      <c r="LAZ3" s="1505"/>
      <c r="LBA3" s="1505"/>
      <c r="LBB3" s="1505"/>
      <c r="LBC3" s="1505"/>
      <c r="LBD3" s="1505"/>
      <c r="LBE3" s="1505"/>
      <c r="LBF3" s="1505"/>
      <c r="LBG3" s="1505"/>
      <c r="LBH3" s="1505"/>
      <c r="LBI3" s="1505"/>
      <c r="LBJ3" s="1505"/>
      <c r="LBK3" s="1505"/>
      <c r="LBL3" s="1505"/>
      <c r="LBM3" s="1505"/>
      <c r="LBN3" s="1505"/>
      <c r="LBO3" s="1505"/>
      <c r="LBP3" s="1505"/>
      <c r="LBQ3" s="1505"/>
      <c r="LBR3" s="1505"/>
      <c r="LBS3" s="1505"/>
      <c r="LBT3" s="1505"/>
      <c r="LBU3" s="1505"/>
      <c r="LBV3" s="1505"/>
      <c r="LBW3" s="1505"/>
      <c r="LBX3" s="1505"/>
      <c r="LBY3" s="1505"/>
      <c r="LBZ3" s="1505"/>
      <c r="LCA3" s="1505"/>
      <c r="LCB3" s="1505"/>
      <c r="LCC3" s="1505"/>
      <c r="LCD3" s="1505"/>
      <c r="LCE3" s="1505"/>
      <c r="LCF3" s="1505"/>
      <c r="LCG3" s="1505"/>
      <c r="LCH3" s="1505"/>
      <c r="LCI3" s="1505"/>
      <c r="LCJ3" s="1505"/>
      <c r="LCK3" s="1505"/>
      <c r="LCL3" s="1505"/>
      <c r="LCM3" s="1505"/>
      <c r="LCN3" s="1505"/>
      <c r="LCO3" s="1505"/>
      <c r="LCP3" s="1505"/>
      <c r="LCQ3" s="1505"/>
      <c r="LCR3" s="1505"/>
      <c r="LCS3" s="1505"/>
      <c r="LCT3" s="1505"/>
      <c r="LCU3" s="1505"/>
      <c r="LCV3" s="1505"/>
      <c r="LCW3" s="1505"/>
      <c r="LCX3" s="1505"/>
      <c r="LCY3" s="1505"/>
      <c r="LCZ3" s="1505"/>
      <c r="LDA3" s="1505"/>
      <c r="LDB3" s="1505"/>
      <c r="LDC3" s="1505"/>
      <c r="LDD3" s="1505"/>
      <c r="LDE3" s="1505"/>
      <c r="LDF3" s="1505"/>
      <c r="LDG3" s="1505"/>
      <c r="LDH3" s="1505"/>
      <c r="LDI3" s="1505"/>
      <c r="LDJ3" s="1505"/>
      <c r="LDK3" s="1505"/>
      <c r="LDL3" s="1505"/>
      <c r="LDM3" s="1505"/>
      <c r="LDN3" s="1505"/>
      <c r="LDO3" s="1505"/>
      <c r="LDP3" s="1505"/>
      <c r="LDQ3" s="1505"/>
      <c r="LDR3" s="1505"/>
      <c r="LDS3" s="1505"/>
      <c r="LDT3" s="1505"/>
      <c r="LDU3" s="1505"/>
      <c r="LDV3" s="1505"/>
      <c r="LDW3" s="1505"/>
      <c r="LDX3" s="1505"/>
      <c r="LDY3" s="1505"/>
      <c r="LDZ3" s="1505"/>
      <c r="LEA3" s="1505"/>
      <c r="LEB3" s="1505"/>
      <c r="LEC3" s="1505"/>
      <c r="LED3" s="1505"/>
      <c r="LEE3" s="1505"/>
      <c r="LEF3" s="1505"/>
      <c r="LEG3" s="1505"/>
      <c r="LEH3" s="1505"/>
      <c r="LEI3" s="1505"/>
      <c r="LEJ3" s="1505"/>
      <c r="LEK3" s="1505"/>
      <c r="LEL3" s="1505"/>
      <c r="LEM3" s="1505"/>
      <c r="LEN3" s="1505"/>
      <c r="LEO3" s="1505"/>
      <c r="LEP3" s="1505"/>
      <c r="LEQ3" s="1505"/>
      <c r="LER3" s="1505"/>
      <c r="LES3" s="1505"/>
      <c r="LET3" s="1505"/>
      <c r="LEU3" s="1505"/>
      <c r="LEV3" s="1505"/>
      <c r="LEW3" s="1505"/>
      <c r="LEX3" s="1505"/>
      <c r="LEY3" s="1505"/>
      <c r="LEZ3" s="1505"/>
      <c r="LFA3" s="1505"/>
      <c r="LFB3" s="1505"/>
      <c r="LFC3" s="1505"/>
      <c r="LFD3" s="1505"/>
      <c r="LFE3" s="1505"/>
      <c r="LFF3" s="1505"/>
      <c r="LFG3" s="1505"/>
      <c r="LFH3" s="1505"/>
      <c r="LFI3" s="1505"/>
      <c r="LFJ3" s="1505"/>
      <c r="LFK3" s="1505"/>
      <c r="LFL3" s="1505"/>
      <c r="LFM3" s="1505"/>
      <c r="LFN3" s="1505"/>
      <c r="LFO3" s="1505"/>
      <c r="LFP3" s="1505"/>
      <c r="LFQ3" s="1505"/>
      <c r="LFR3" s="1505"/>
      <c r="LFS3" s="1505"/>
      <c r="LFT3" s="1505"/>
      <c r="LFU3" s="1505"/>
      <c r="LFV3" s="1505"/>
      <c r="LFW3" s="1505"/>
      <c r="LFX3" s="1505"/>
      <c r="LFY3" s="1505"/>
      <c r="LFZ3" s="1505"/>
      <c r="LGA3" s="1505"/>
      <c r="LGB3" s="1505"/>
      <c r="LGC3" s="1505"/>
      <c r="LGD3" s="1505"/>
      <c r="LGE3" s="1505"/>
      <c r="LGF3" s="1505"/>
      <c r="LGG3" s="1505"/>
      <c r="LGH3" s="1505"/>
      <c r="LGI3" s="1505"/>
      <c r="LGJ3" s="1505"/>
      <c r="LGK3" s="1505"/>
      <c r="LGL3" s="1505"/>
      <c r="LGM3" s="1505"/>
      <c r="LGN3" s="1505"/>
      <c r="LGO3" s="1505"/>
      <c r="LGP3" s="1505"/>
      <c r="LGQ3" s="1505"/>
      <c r="LGR3" s="1505"/>
      <c r="LGS3" s="1505"/>
      <c r="LGT3" s="1505"/>
      <c r="LGU3" s="1505"/>
      <c r="LGV3" s="1505"/>
      <c r="LGW3" s="1505"/>
      <c r="LGX3" s="1505"/>
      <c r="LGY3" s="1505"/>
      <c r="LGZ3" s="1505"/>
      <c r="LHA3" s="1505"/>
      <c r="LHB3" s="1505"/>
      <c r="LHC3" s="1505"/>
      <c r="LHD3" s="1505"/>
      <c r="LHE3" s="1505"/>
      <c r="LHF3" s="1505"/>
      <c r="LHG3" s="1505"/>
      <c r="LHH3" s="1505"/>
      <c r="LHI3" s="1505"/>
      <c r="LHJ3" s="1505"/>
      <c r="LHK3" s="1505"/>
      <c r="LHL3" s="1505"/>
      <c r="LHM3" s="1505"/>
      <c r="LHN3" s="1505"/>
      <c r="LHO3" s="1505"/>
      <c r="LHP3" s="1505"/>
      <c r="LHQ3" s="1505"/>
      <c r="LHR3" s="1505"/>
      <c r="LHS3" s="1505"/>
      <c r="LHT3" s="1505"/>
      <c r="LHU3" s="1505"/>
      <c r="LHV3" s="1505"/>
      <c r="LHW3" s="1505"/>
      <c r="LHX3" s="1505"/>
      <c r="LHY3" s="1505"/>
      <c r="LHZ3" s="1505"/>
      <c r="LIA3" s="1505"/>
      <c r="LIB3" s="1505"/>
      <c r="LIC3" s="1505"/>
      <c r="LID3" s="1505"/>
      <c r="LIE3" s="1505"/>
      <c r="LIF3" s="1505"/>
      <c r="LIG3" s="1505"/>
      <c r="LIH3" s="1505"/>
      <c r="LII3" s="1505"/>
      <c r="LIJ3" s="1505"/>
      <c r="LIK3" s="1505"/>
      <c r="LIL3" s="1505"/>
      <c r="LIM3" s="1505"/>
      <c r="LIN3" s="1505"/>
      <c r="LIO3" s="1505"/>
      <c r="LIP3" s="1505"/>
      <c r="LIQ3" s="1505"/>
      <c r="LIR3" s="1505"/>
      <c r="LIS3" s="1505"/>
      <c r="LIT3" s="1505"/>
      <c r="LIU3" s="1505"/>
      <c r="LIV3" s="1505"/>
      <c r="LIW3" s="1505"/>
      <c r="LIX3" s="1505"/>
      <c r="LIY3" s="1505"/>
      <c r="LIZ3" s="1505"/>
      <c r="LJA3" s="1505"/>
      <c r="LJB3" s="1505"/>
      <c r="LJC3" s="1505"/>
      <c r="LJD3" s="1505"/>
      <c r="LJE3" s="1505"/>
      <c r="LJF3" s="1505"/>
      <c r="LJG3" s="1505"/>
      <c r="LJH3" s="1505"/>
      <c r="LJI3" s="1505"/>
      <c r="LJJ3" s="1505"/>
      <c r="LJK3" s="1505"/>
      <c r="LJL3" s="1505"/>
      <c r="LJM3" s="1505"/>
      <c r="LJN3" s="1505"/>
      <c r="LJO3" s="1505"/>
      <c r="LJP3" s="1505"/>
      <c r="LJQ3" s="1505"/>
      <c r="LJR3" s="1505"/>
      <c r="LJS3" s="1505"/>
      <c r="LJT3" s="1505"/>
      <c r="LJU3" s="1505"/>
      <c r="LJV3" s="1505"/>
      <c r="LJW3" s="1505"/>
      <c r="LJX3" s="1505"/>
      <c r="LJY3" s="1505"/>
      <c r="LJZ3" s="1505"/>
      <c r="LKA3" s="1505"/>
      <c r="LKB3" s="1505"/>
      <c r="LKC3" s="1505"/>
      <c r="LKD3" s="1505"/>
      <c r="LKE3" s="1505"/>
      <c r="LKF3" s="1505"/>
      <c r="LKG3" s="1505"/>
      <c r="LKH3" s="1505"/>
      <c r="LKI3" s="1505"/>
      <c r="LKJ3" s="1505"/>
      <c r="LKK3" s="1505"/>
      <c r="LKL3" s="1505"/>
      <c r="LKM3" s="1505"/>
      <c r="LKN3" s="1505"/>
      <c r="LKO3" s="1505"/>
      <c r="LKP3" s="1505"/>
      <c r="LKQ3" s="1505"/>
      <c r="LKR3" s="1505"/>
      <c r="LKS3" s="1505"/>
      <c r="LKT3" s="1505"/>
      <c r="LKU3" s="1505"/>
      <c r="LKV3" s="1505"/>
      <c r="LKW3" s="1505"/>
      <c r="LKX3" s="1505"/>
      <c r="LKY3" s="1505"/>
      <c r="LKZ3" s="1505"/>
      <c r="LLA3" s="1505"/>
      <c r="LLB3" s="1505"/>
      <c r="LLC3" s="1505"/>
      <c r="LLD3" s="1505"/>
      <c r="LLE3" s="1505"/>
      <c r="LLF3" s="1505"/>
      <c r="LLG3" s="1505"/>
      <c r="LLH3" s="1505"/>
      <c r="LLI3" s="1505"/>
      <c r="LLJ3" s="1505"/>
      <c r="LLK3" s="1505"/>
      <c r="LLL3" s="1505"/>
      <c r="LLM3" s="1505"/>
      <c r="LLN3" s="1505"/>
      <c r="LLO3" s="1505"/>
      <c r="LLP3" s="1505"/>
      <c r="LLQ3" s="1505"/>
      <c r="LLR3" s="1505"/>
      <c r="LLS3" s="1505"/>
      <c r="LLT3" s="1505"/>
      <c r="LLU3" s="1505"/>
      <c r="LLV3" s="1505"/>
      <c r="LLW3" s="1505"/>
      <c r="LLX3" s="1505"/>
      <c r="LLY3" s="1505"/>
      <c r="LLZ3" s="1505"/>
      <c r="LMA3" s="1505"/>
      <c r="LMB3" s="1505"/>
      <c r="LMC3" s="1505"/>
      <c r="LMD3" s="1505"/>
      <c r="LME3" s="1505"/>
      <c r="LMF3" s="1505"/>
      <c r="LMG3" s="1505"/>
      <c r="LMH3" s="1505"/>
      <c r="LMI3" s="1505"/>
      <c r="LMJ3" s="1505"/>
      <c r="LMK3" s="1505"/>
      <c r="LML3" s="1505"/>
      <c r="LMM3" s="1505"/>
      <c r="LMN3" s="1505"/>
      <c r="LMO3" s="1505"/>
      <c r="LMP3" s="1505"/>
      <c r="LMQ3" s="1505"/>
      <c r="LMR3" s="1505"/>
      <c r="LMS3" s="1505"/>
      <c r="LMT3" s="1505"/>
      <c r="LMU3" s="1505"/>
      <c r="LMV3" s="1505"/>
      <c r="LMW3" s="1505"/>
      <c r="LMX3" s="1505"/>
      <c r="LMY3" s="1505"/>
      <c r="LMZ3" s="1505"/>
      <c r="LNA3" s="1505"/>
      <c r="LNB3" s="1505"/>
      <c r="LNC3" s="1505"/>
      <c r="LND3" s="1505"/>
      <c r="LNE3" s="1505"/>
      <c r="LNF3" s="1505"/>
      <c r="LNG3" s="1505"/>
      <c r="LNH3" s="1505"/>
      <c r="LNI3" s="1505"/>
      <c r="LNJ3" s="1505"/>
      <c r="LNK3" s="1505"/>
      <c r="LNL3" s="1505"/>
      <c r="LNM3" s="1505"/>
      <c r="LNN3" s="1505"/>
      <c r="LNO3" s="1505"/>
      <c r="LNP3" s="1505"/>
      <c r="LNQ3" s="1505"/>
      <c r="LNR3" s="1505"/>
      <c r="LNS3" s="1505"/>
      <c r="LNT3" s="1505"/>
      <c r="LNU3" s="1505"/>
      <c r="LNV3" s="1505"/>
      <c r="LNW3" s="1505"/>
      <c r="LNX3" s="1505"/>
      <c r="LNY3" s="1505"/>
      <c r="LNZ3" s="1505"/>
      <c r="LOA3" s="1505"/>
      <c r="LOB3" s="1505"/>
      <c r="LOC3" s="1505"/>
      <c r="LOD3" s="1505"/>
      <c r="LOE3" s="1505"/>
      <c r="LOF3" s="1505"/>
      <c r="LOG3" s="1505"/>
      <c r="LOH3" s="1505"/>
      <c r="LOI3" s="1505"/>
      <c r="LOJ3" s="1505"/>
      <c r="LOK3" s="1505"/>
      <c r="LOL3" s="1505"/>
      <c r="LOM3" s="1505"/>
      <c r="LON3" s="1505"/>
      <c r="LOO3" s="1505"/>
      <c r="LOP3" s="1505"/>
      <c r="LOQ3" s="1505"/>
      <c r="LOR3" s="1505"/>
      <c r="LOS3" s="1505"/>
      <c r="LOT3" s="1505"/>
      <c r="LOU3" s="1505"/>
      <c r="LOV3" s="1505"/>
      <c r="LOW3" s="1505"/>
      <c r="LOX3" s="1505"/>
      <c r="LOY3" s="1505"/>
      <c r="LOZ3" s="1505"/>
      <c r="LPA3" s="1505"/>
      <c r="LPB3" s="1505"/>
      <c r="LPC3" s="1505"/>
      <c r="LPD3" s="1505"/>
      <c r="LPE3" s="1505"/>
      <c r="LPF3" s="1505"/>
      <c r="LPG3" s="1505"/>
      <c r="LPH3" s="1505"/>
      <c r="LPI3" s="1505"/>
      <c r="LPJ3" s="1505"/>
      <c r="LPK3" s="1505"/>
      <c r="LPL3" s="1505"/>
      <c r="LPM3" s="1505"/>
      <c r="LPN3" s="1505"/>
      <c r="LPO3" s="1505"/>
      <c r="LPP3" s="1505"/>
      <c r="LPQ3" s="1505"/>
      <c r="LPR3" s="1505"/>
      <c r="LPS3" s="1505"/>
      <c r="LPT3" s="1505"/>
      <c r="LPU3" s="1505"/>
      <c r="LPV3" s="1505"/>
      <c r="LPW3" s="1505"/>
      <c r="LPX3" s="1505"/>
      <c r="LPY3" s="1505"/>
      <c r="LPZ3" s="1505"/>
      <c r="LQA3" s="1505"/>
      <c r="LQB3" s="1505"/>
      <c r="LQC3" s="1505"/>
      <c r="LQD3" s="1505"/>
      <c r="LQE3" s="1505"/>
      <c r="LQF3" s="1505"/>
      <c r="LQG3" s="1505"/>
      <c r="LQH3" s="1505"/>
      <c r="LQI3" s="1505"/>
      <c r="LQJ3" s="1505"/>
      <c r="LQK3" s="1505"/>
      <c r="LQL3" s="1505"/>
      <c r="LQM3" s="1505"/>
      <c r="LQN3" s="1505"/>
      <c r="LQO3" s="1505"/>
      <c r="LQP3" s="1505"/>
      <c r="LQQ3" s="1505"/>
      <c r="LQR3" s="1505"/>
      <c r="LQS3" s="1505"/>
      <c r="LQT3" s="1505"/>
      <c r="LQU3" s="1505"/>
      <c r="LQV3" s="1505"/>
      <c r="LQW3" s="1505"/>
      <c r="LQX3" s="1505"/>
      <c r="LQY3" s="1505"/>
      <c r="LQZ3" s="1505"/>
      <c r="LRA3" s="1505"/>
      <c r="LRB3" s="1505"/>
      <c r="LRC3" s="1505"/>
      <c r="LRD3" s="1505"/>
      <c r="LRE3" s="1505"/>
      <c r="LRF3" s="1505"/>
      <c r="LRG3" s="1505"/>
      <c r="LRH3" s="1505"/>
      <c r="LRI3" s="1505"/>
      <c r="LRJ3" s="1505"/>
      <c r="LRK3" s="1505"/>
      <c r="LRL3" s="1505"/>
      <c r="LRM3" s="1505"/>
      <c r="LRN3" s="1505"/>
      <c r="LRO3" s="1505"/>
      <c r="LRP3" s="1505"/>
      <c r="LRQ3" s="1505"/>
      <c r="LRR3" s="1505"/>
      <c r="LRS3" s="1505"/>
      <c r="LRT3" s="1505"/>
      <c r="LRU3" s="1505"/>
      <c r="LRV3" s="1505"/>
      <c r="LRW3" s="1505"/>
      <c r="LRX3" s="1505"/>
      <c r="LRY3" s="1505"/>
      <c r="LRZ3" s="1505"/>
      <c r="LSA3" s="1505"/>
      <c r="LSB3" s="1505"/>
      <c r="LSC3" s="1505"/>
      <c r="LSD3" s="1505"/>
      <c r="LSE3" s="1505"/>
      <c r="LSF3" s="1505"/>
      <c r="LSG3" s="1505"/>
      <c r="LSH3" s="1505"/>
      <c r="LSI3" s="1505"/>
      <c r="LSJ3" s="1505"/>
      <c r="LSK3" s="1505"/>
      <c r="LSL3" s="1505"/>
      <c r="LSM3" s="1505"/>
      <c r="LSN3" s="1505"/>
      <c r="LSO3" s="1505"/>
      <c r="LSP3" s="1505"/>
      <c r="LSQ3" s="1505"/>
      <c r="LSR3" s="1505"/>
      <c r="LSS3" s="1505"/>
      <c r="LST3" s="1505"/>
      <c r="LSU3" s="1505"/>
      <c r="LSV3" s="1505"/>
      <c r="LSW3" s="1505"/>
      <c r="LSX3" s="1505"/>
      <c r="LSY3" s="1505"/>
      <c r="LSZ3" s="1505"/>
      <c r="LTA3" s="1505"/>
      <c r="LTB3" s="1505"/>
      <c r="LTC3" s="1505"/>
      <c r="LTD3" s="1505"/>
      <c r="LTE3" s="1505"/>
      <c r="LTF3" s="1505"/>
      <c r="LTG3" s="1505"/>
      <c r="LTH3" s="1505"/>
      <c r="LTI3" s="1505"/>
      <c r="LTJ3" s="1505"/>
      <c r="LTK3" s="1505"/>
      <c r="LTL3" s="1505"/>
      <c r="LTM3" s="1505"/>
      <c r="LTN3" s="1505"/>
      <c r="LTO3" s="1505"/>
      <c r="LTP3" s="1505"/>
      <c r="LTQ3" s="1505"/>
      <c r="LTR3" s="1505"/>
      <c r="LTS3" s="1505"/>
      <c r="LTT3" s="1505"/>
      <c r="LTU3" s="1505"/>
      <c r="LTV3" s="1505"/>
      <c r="LTW3" s="1505"/>
      <c r="LTX3" s="1505"/>
      <c r="LTY3" s="1505"/>
      <c r="LTZ3" s="1505"/>
      <c r="LUA3" s="1505"/>
      <c r="LUB3" s="1505"/>
      <c r="LUC3" s="1505"/>
      <c r="LUD3" s="1505"/>
      <c r="LUE3" s="1505"/>
      <c r="LUF3" s="1505"/>
      <c r="LUG3" s="1505"/>
      <c r="LUH3" s="1505"/>
      <c r="LUI3" s="1505"/>
      <c r="LUJ3" s="1505"/>
      <c r="LUK3" s="1505"/>
      <c r="LUL3" s="1505"/>
      <c r="LUM3" s="1505"/>
      <c r="LUN3" s="1505"/>
      <c r="LUO3" s="1505"/>
      <c r="LUP3" s="1505"/>
      <c r="LUQ3" s="1505"/>
      <c r="LUR3" s="1505"/>
      <c r="LUS3" s="1505"/>
      <c r="LUT3" s="1505"/>
      <c r="LUU3" s="1505"/>
      <c r="LUV3" s="1505"/>
      <c r="LUW3" s="1505"/>
      <c r="LUX3" s="1505"/>
      <c r="LUY3" s="1505"/>
      <c r="LUZ3" s="1505"/>
      <c r="LVA3" s="1505"/>
      <c r="LVB3" s="1505"/>
      <c r="LVC3" s="1505"/>
      <c r="LVD3" s="1505"/>
      <c r="LVE3" s="1505"/>
      <c r="LVF3" s="1505"/>
      <c r="LVG3" s="1505"/>
      <c r="LVH3" s="1505"/>
      <c r="LVI3" s="1505"/>
      <c r="LVJ3" s="1505"/>
      <c r="LVK3" s="1505"/>
      <c r="LVL3" s="1505"/>
      <c r="LVM3" s="1505"/>
      <c r="LVN3" s="1505"/>
      <c r="LVO3" s="1505"/>
      <c r="LVP3" s="1505"/>
      <c r="LVQ3" s="1505"/>
      <c r="LVR3" s="1505"/>
      <c r="LVS3" s="1505"/>
      <c r="LVT3" s="1505"/>
      <c r="LVU3" s="1505"/>
      <c r="LVV3" s="1505"/>
      <c r="LVW3" s="1505"/>
      <c r="LVX3" s="1505"/>
      <c r="LVY3" s="1505"/>
      <c r="LVZ3" s="1505"/>
      <c r="LWA3" s="1505"/>
      <c r="LWB3" s="1505"/>
      <c r="LWC3" s="1505"/>
      <c r="LWD3" s="1505"/>
      <c r="LWE3" s="1505"/>
      <c r="LWF3" s="1505"/>
      <c r="LWG3" s="1505"/>
      <c r="LWH3" s="1505"/>
      <c r="LWI3" s="1505"/>
      <c r="LWJ3" s="1505"/>
      <c r="LWK3" s="1505"/>
      <c r="LWL3" s="1505"/>
      <c r="LWM3" s="1505"/>
      <c r="LWN3" s="1505"/>
      <c r="LWO3" s="1505"/>
      <c r="LWP3" s="1505"/>
      <c r="LWQ3" s="1505"/>
      <c r="LWR3" s="1505"/>
      <c r="LWS3" s="1505"/>
      <c r="LWT3" s="1505"/>
      <c r="LWU3" s="1505"/>
      <c r="LWV3" s="1505"/>
      <c r="LWW3" s="1505"/>
      <c r="LWX3" s="1505"/>
      <c r="LWY3" s="1505"/>
      <c r="LWZ3" s="1505"/>
      <c r="LXA3" s="1505"/>
      <c r="LXB3" s="1505"/>
      <c r="LXC3" s="1505"/>
      <c r="LXD3" s="1505"/>
      <c r="LXE3" s="1505"/>
      <c r="LXF3" s="1505"/>
      <c r="LXG3" s="1505"/>
      <c r="LXH3" s="1505"/>
      <c r="LXI3" s="1505"/>
      <c r="LXJ3" s="1505"/>
      <c r="LXK3" s="1505"/>
      <c r="LXL3" s="1505"/>
      <c r="LXM3" s="1505"/>
      <c r="LXN3" s="1505"/>
      <c r="LXO3" s="1505"/>
      <c r="LXP3" s="1505"/>
      <c r="LXQ3" s="1505"/>
      <c r="LXR3" s="1505"/>
      <c r="LXS3" s="1505"/>
      <c r="LXT3" s="1505"/>
      <c r="LXU3" s="1505"/>
      <c r="LXV3" s="1505"/>
      <c r="LXW3" s="1505"/>
      <c r="LXX3" s="1505"/>
      <c r="LXY3" s="1505"/>
      <c r="LXZ3" s="1505"/>
      <c r="LYA3" s="1505"/>
      <c r="LYB3" s="1505"/>
      <c r="LYC3" s="1505"/>
      <c r="LYD3" s="1505"/>
      <c r="LYE3" s="1505"/>
      <c r="LYF3" s="1505"/>
      <c r="LYG3" s="1505"/>
      <c r="LYH3" s="1505"/>
      <c r="LYI3" s="1505"/>
      <c r="LYJ3" s="1505"/>
      <c r="LYK3" s="1505"/>
      <c r="LYL3" s="1505"/>
      <c r="LYM3" s="1505"/>
      <c r="LYN3" s="1505"/>
      <c r="LYO3" s="1505"/>
      <c r="LYP3" s="1505"/>
      <c r="LYQ3" s="1505"/>
      <c r="LYR3" s="1505"/>
      <c r="LYS3" s="1505"/>
      <c r="LYT3" s="1505"/>
      <c r="LYU3" s="1505"/>
      <c r="LYV3" s="1505"/>
      <c r="LYW3" s="1505"/>
      <c r="LYX3" s="1505"/>
      <c r="LYY3" s="1505"/>
      <c r="LYZ3" s="1505"/>
      <c r="LZA3" s="1505"/>
      <c r="LZB3" s="1505"/>
      <c r="LZC3" s="1505"/>
      <c r="LZD3" s="1505"/>
      <c r="LZE3" s="1505"/>
      <c r="LZF3" s="1505"/>
      <c r="LZG3" s="1505"/>
      <c r="LZH3" s="1505"/>
      <c r="LZI3" s="1505"/>
      <c r="LZJ3" s="1505"/>
      <c r="LZK3" s="1505"/>
      <c r="LZL3" s="1505"/>
      <c r="LZM3" s="1505"/>
      <c r="LZN3" s="1505"/>
      <c r="LZO3" s="1505"/>
      <c r="LZP3" s="1505"/>
      <c r="LZQ3" s="1505"/>
      <c r="LZR3" s="1505"/>
      <c r="LZS3" s="1505"/>
      <c r="LZT3" s="1505"/>
      <c r="LZU3" s="1505"/>
      <c r="LZV3" s="1505"/>
      <c r="LZW3" s="1505"/>
      <c r="LZX3" s="1505"/>
      <c r="LZY3" s="1505"/>
      <c r="LZZ3" s="1505"/>
      <c r="MAA3" s="1505"/>
      <c r="MAB3" s="1505"/>
      <c r="MAC3" s="1505"/>
      <c r="MAD3" s="1505"/>
      <c r="MAE3" s="1505"/>
      <c r="MAF3" s="1505"/>
      <c r="MAG3" s="1505"/>
      <c r="MAH3" s="1505"/>
      <c r="MAI3" s="1505"/>
      <c r="MAJ3" s="1505"/>
      <c r="MAK3" s="1505"/>
      <c r="MAL3" s="1505"/>
      <c r="MAM3" s="1505"/>
      <c r="MAN3" s="1505"/>
      <c r="MAO3" s="1505"/>
      <c r="MAP3" s="1505"/>
      <c r="MAQ3" s="1505"/>
      <c r="MAR3" s="1505"/>
      <c r="MAS3" s="1505"/>
      <c r="MAT3" s="1505"/>
      <c r="MAU3" s="1505"/>
      <c r="MAV3" s="1505"/>
      <c r="MAW3" s="1505"/>
      <c r="MAX3" s="1505"/>
      <c r="MAY3" s="1505"/>
      <c r="MAZ3" s="1505"/>
      <c r="MBA3" s="1505"/>
      <c r="MBB3" s="1505"/>
      <c r="MBC3" s="1505"/>
      <c r="MBD3" s="1505"/>
      <c r="MBE3" s="1505"/>
      <c r="MBF3" s="1505"/>
      <c r="MBG3" s="1505"/>
      <c r="MBH3" s="1505"/>
      <c r="MBI3" s="1505"/>
      <c r="MBJ3" s="1505"/>
      <c r="MBK3" s="1505"/>
      <c r="MBL3" s="1505"/>
      <c r="MBM3" s="1505"/>
      <c r="MBN3" s="1505"/>
      <c r="MBO3" s="1505"/>
      <c r="MBP3" s="1505"/>
      <c r="MBQ3" s="1505"/>
      <c r="MBR3" s="1505"/>
      <c r="MBS3" s="1505"/>
      <c r="MBT3" s="1505"/>
      <c r="MBU3" s="1505"/>
      <c r="MBV3" s="1505"/>
      <c r="MBW3" s="1505"/>
      <c r="MBX3" s="1505"/>
      <c r="MBY3" s="1505"/>
      <c r="MBZ3" s="1505"/>
      <c r="MCA3" s="1505"/>
      <c r="MCB3" s="1505"/>
      <c r="MCC3" s="1505"/>
      <c r="MCD3" s="1505"/>
      <c r="MCE3" s="1505"/>
      <c r="MCF3" s="1505"/>
      <c r="MCG3" s="1505"/>
      <c r="MCH3" s="1505"/>
      <c r="MCI3" s="1505"/>
      <c r="MCJ3" s="1505"/>
      <c r="MCK3" s="1505"/>
      <c r="MCL3" s="1505"/>
      <c r="MCM3" s="1505"/>
      <c r="MCN3" s="1505"/>
      <c r="MCO3" s="1505"/>
      <c r="MCP3" s="1505"/>
      <c r="MCQ3" s="1505"/>
      <c r="MCR3" s="1505"/>
      <c r="MCS3" s="1505"/>
      <c r="MCT3" s="1505"/>
      <c r="MCU3" s="1505"/>
      <c r="MCV3" s="1505"/>
      <c r="MCW3" s="1505"/>
      <c r="MCX3" s="1505"/>
      <c r="MCY3" s="1505"/>
      <c r="MCZ3" s="1505"/>
      <c r="MDA3" s="1505"/>
      <c r="MDB3" s="1505"/>
      <c r="MDC3" s="1505"/>
      <c r="MDD3" s="1505"/>
      <c r="MDE3" s="1505"/>
      <c r="MDF3" s="1505"/>
      <c r="MDG3" s="1505"/>
      <c r="MDH3" s="1505"/>
      <c r="MDI3" s="1505"/>
      <c r="MDJ3" s="1505"/>
      <c r="MDK3" s="1505"/>
      <c r="MDL3" s="1505"/>
      <c r="MDM3" s="1505"/>
      <c r="MDN3" s="1505"/>
      <c r="MDO3" s="1505"/>
      <c r="MDP3" s="1505"/>
      <c r="MDQ3" s="1505"/>
      <c r="MDR3" s="1505"/>
      <c r="MDS3" s="1505"/>
      <c r="MDT3" s="1505"/>
      <c r="MDU3" s="1505"/>
      <c r="MDV3" s="1505"/>
      <c r="MDW3" s="1505"/>
      <c r="MDX3" s="1505"/>
      <c r="MDY3" s="1505"/>
      <c r="MDZ3" s="1505"/>
      <c r="MEA3" s="1505"/>
      <c r="MEB3" s="1505"/>
      <c r="MEC3" s="1505"/>
      <c r="MED3" s="1505"/>
      <c r="MEE3" s="1505"/>
      <c r="MEF3" s="1505"/>
      <c r="MEG3" s="1505"/>
      <c r="MEH3" s="1505"/>
      <c r="MEI3" s="1505"/>
      <c r="MEJ3" s="1505"/>
      <c r="MEK3" s="1505"/>
      <c r="MEL3" s="1505"/>
      <c r="MEM3" s="1505"/>
      <c r="MEN3" s="1505"/>
      <c r="MEO3" s="1505"/>
      <c r="MEP3" s="1505"/>
      <c r="MEQ3" s="1505"/>
      <c r="MER3" s="1505"/>
      <c r="MES3" s="1505"/>
      <c r="MET3" s="1505"/>
      <c r="MEU3" s="1505"/>
      <c r="MEV3" s="1505"/>
      <c r="MEW3" s="1505"/>
      <c r="MEX3" s="1505"/>
      <c r="MEY3" s="1505"/>
      <c r="MEZ3" s="1505"/>
      <c r="MFA3" s="1505"/>
      <c r="MFB3" s="1505"/>
      <c r="MFC3" s="1505"/>
      <c r="MFD3" s="1505"/>
      <c r="MFE3" s="1505"/>
      <c r="MFF3" s="1505"/>
      <c r="MFG3" s="1505"/>
      <c r="MFH3" s="1505"/>
      <c r="MFI3" s="1505"/>
      <c r="MFJ3" s="1505"/>
      <c r="MFK3" s="1505"/>
      <c r="MFL3" s="1505"/>
      <c r="MFM3" s="1505"/>
      <c r="MFN3" s="1505"/>
      <c r="MFO3" s="1505"/>
      <c r="MFP3" s="1505"/>
      <c r="MFQ3" s="1505"/>
      <c r="MFR3" s="1505"/>
      <c r="MFS3" s="1505"/>
      <c r="MFT3" s="1505"/>
      <c r="MFU3" s="1505"/>
      <c r="MFV3" s="1505"/>
      <c r="MFW3" s="1505"/>
      <c r="MFX3" s="1505"/>
      <c r="MFY3" s="1505"/>
      <c r="MFZ3" s="1505"/>
      <c r="MGA3" s="1505"/>
      <c r="MGB3" s="1505"/>
      <c r="MGC3" s="1505"/>
      <c r="MGD3" s="1505"/>
      <c r="MGE3" s="1505"/>
      <c r="MGF3" s="1505"/>
      <c r="MGG3" s="1505"/>
      <c r="MGH3" s="1505"/>
      <c r="MGI3" s="1505"/>
      <c r="MGJ3" s="1505"/>
      <c r="MGK3" s="1505"/>
      <c r="MGL3" s="1505"/>
      <c r="MGM3" s="1505"/>
      <c r="MGN3" s="1505"/>
      <c r="MGO3" s="1505"/>
      <c r="MGP3" s="1505"/>
      <c r="MGQ3" s="1505"/>
      <c r="MGR3" s="1505"/>
      <c r="MGS3" s="1505"/>
      <c r="MGT3" s="1505"/>
      <c r="MGU3" s="1505"/>
      <c r="MGV3" s="1505"/>
      <c r="MGW3" s="1505"/>
      <c r="MGX3" s="1505"/>
      <c r="MGY3" s="1505"/>
      <c r="MGZ3" s="1505"/>
      <c r="MHA3" s="1505"/>
      <c r="MHB3" s="1505"/>
      <c r="MHC3" s="1505"/>
      <c r="MHD3" s="1505"/>
      <c r="MHE3" s="1505"/>
      <c r="MHF3" s="1505"/>
      <c r="MHG3" s="1505"/>
      <c r="MHH3" s="1505"/>
      <c r="MHI3" s="1505"/>
      <c r="MHJ3" s="1505"/>
      <c r="MHK3" s="1505"/>
      <c r="MHL3" s="1505"/>
      <c r="MHM3" s="1505"/>
      <c r="MHN3" s="1505"/>
      <c r="MHO3" s="1505"/>
      <c r="MHP3" s="1505"/>
      <c r="MHQ3" s="1505"/>
      <c r="MHR3" s="1505"/>
      <c r="MHS3" s="1505"/>
      <c r="MHT3" s="1505"/>
      <c r="MHU3" s="1505"/>
      <c r="MHV3" s="1505"/>
      <c r="MHW3" s="1505"/>
      <c r="MHX3" s="1505"/>
      <c r="MHY3" s="1505"/>
      <c r="MHZ3" s="1505"/>
      <c r="MIA3" s="1505"/>
      <c r="MIB3" s="1505"/>
      <c r="MIC3" s="1505"/>
      <c r="MID3" s="1505"/>
      <c r="MIE3" s="1505"/>
      <c r="MIF3" s="1505"/>
      <c r="MIG3" s="1505"/>
      <c r="MIH3" s="1505"/>
      <c r="MII3" s="1505"/>
      <c r="MIJ3" s="1505"/>
      <c r="MIK3" s="1505"/>
      <c r="MIL3" s="1505"/>
      <c r="MIM3" s="1505"/>
      <c r="MIN3" s="1505"/>
      <c r="MIO3" s="1505"/>
      <c r="MIP3" s="1505"/>
      <c r="MIQ3" s="1505"/>
      <c r="MIR3" s="1505"/>
      <c r="MIS3" s="1505"/>
      <c r="MIT3" s="1505"/>
      <c r="MIU3" s="1505"/>
      <c r="MIV3" s="1505"/>
      <c r="MIW3" s="1505"/>
      <c r="MIX3" s="1505"/>
      <c r="MIY3" s="1505"/>
      <c r="MIZ3" s="1505"/>
      <c r="MJA3" s="1505"/>
      <c r="MJB3" s="1505"/>
      <c r="MJC3" s="1505"/>
      <c r="MJD3" s="1505"/>
      <c r="MJE3" s="1505"/>
      <c r="MJF3" s="1505"/>
      <c r="MJG3" s="1505"/>
      <c r="MJH3" s="1505"/>
      <c r="MJI3" s="1505"/>
      <c r="MJJ3" s="1505"/>
      <c r="MJK3" s="1505"/>
      <c r="MJL3" s="1505"/>
      <c r="MJM3" s="1505"/>
      <c r="MJN3" s="1505"/>
      <c r="MJO3" s="1505"/>
      <c r="MJP3" s="1505"/>
      <c r="MJQ3" s="1505"/>
      <c r="MJR3" s="1505"/>
      <c r="MJS3" s="1505"/>
      <c r="MJT3" s="1505"/>
      <c r="MJU3" s="1505"/>
      <c r="MJV3" s="1505"/>
      <c r="MJW3" s="1505"/>
      <c r="MJX3" s="1505"/>
      <c r="MJY3" s="1505"/>
      <c r="MJZ3" s="1505"/>
      <c r="MKA3" s="1505"/>
      <c r="MKB3" s="1505"/>
      <c r="MKC3" s="1505"/>
      <c r="MKD3" s="1505"/>
      <c r="MKE3" s="1505"/>
      <c r="MKF3" s="1505"/>
      <c r="MKG3" s="1505"/>
      <c r="MKH3" s="1505"/>
      <c r="MKI3" s="1505"/>
      <c r="MKJ3" s="1505"/>
      <c r="MKK3" s="1505"/>
      <c r="MKL3" s="1505"/>
      <c r="MKM3" s="1505"/>
      <c r="MKN3" s="1505"/>
      <c r="MKO3" s="1505"/>
      <c r="MKP3" s="1505"/>
      <c r="MKQ3" s="1505"/>
      <c r="MKR3" s="1505"/>
      <c r="MKS3" s="1505"/>
      <c r="MKT3" s="1505"/>
      <c r="MKU3" s="1505"/>
      <c r="MKV3" s="1505"/>
      <c r="MKW3" s="1505"/>
      <c r="MKX3" s="1505"/>
      <c r="MKY3" s="1505"/>
      <c r="MKZ3" s="1505"/>
      <c r="MLA3" s="1505"/>
      <c r="MLB3" s="1505"/>
      <c r="MLC3" s="1505"/>
      <c r="MLD3" s="1505"/>
      <c r="MLE3" s="1505"/>
      <c r="MLF3" s="1505"/>
      <c r="MLG3" s="1505"/>
      <c r="MLH3" s="1505"/>
      <c r="MLI3" s="1505"/>
      <c r="MLJ3" s="1505"/>
      <c r="MLK3" s="1505"/>
      <c r="MLL3" s="1505"/>
      <c r="MLM3" s="1505"/>
      <c r="MLN3" s="1505"/>
      <c r="MLO3" s="1505"/>
      <c r="MLP3" s="1505"/>
      <c r="MLQ3" s="1505"/>
      <c r="MLR3" s="1505"/>
      <c r="MLS3" s="1505"/>
      <c r="MLT3" s="1505"/>
      <c r="MLU3" s="1505"/>
      <c r="MLV3" s="1505"/>
      <c r="MLW3" s="1505"/>
      <c r="MLX3" s="1505"/>
      <c r="MLY3" s="1505"/>
      <c r="MLZ3" s="1505"/>
      <c r="MMA3" s="1505"/>
      <c r="MMB3" s="1505"/>
      <c r="MMC3" s="1505"/>
      <c r="MMD3" s="1505"/>
      <c r="MME3" s="1505"/>
      <c r="MMF3" s="1505"/>
      <c r="MMG3" s="1505"/>
      <c r="MMH3" s="1505"/>
      <c r="MMI3" s="1505"/>
      <c r="MMJ3" s="1505"/>
      <c r="MMK3" s="1505"/>
      <c r="MML3" s="1505"/>
      <c r="MMM3" s="1505"/>
      <c r="MMN3" s="1505"/>
      <c r="MMO3" s="1505"/>
      <c r="MMP3" s="1505"/>
      <c r="MMQ3" s="1505"/>
      <c r="MMR3" s="1505"/>
      <c r="MMS3" s="1505"/>
      <c r="MMT3" s="1505"/>
      <c r="MMU3" s="1505"/>
      <c r="MMV3" s="1505"/>
      <c r="MMW3" s="1505"/>
      <c r="MMX3" s="1505"/>
      <c r="MMY3" s="1505"/>
      <c r="MMZ3" s="1505"/>
      <c r="MNA3" s="1505"/>
      <c r="MNB3" s="1505"/>
      <c r="MNC3" s="1505"/>
      <c r="MND3" s="1505"/>
      <c r="MNE3" s="1505"/>
      <c r="MNF3" s="1505"/>
      <c r="MNG3" s="1505"/>
      <c r="MNH3" s="1505"/>
      <c r="MNI3" s="1505"/>
      <c r="MNJ3" s="1505"/>
      <c r="MNK3" s="1505"/>
      <c r="MNL3" s="1505"/>
      <c r="MNM3" s="1505"/>
      <c r="MNN3" s="1505"/>
      <c r="MNO3" s="1505"/>
      <c r="MNP3" s="1505"/>
      <c r="MNQ3" s="1505"/>
      <c r="MNR3" s="1505"/>
      <c r="MNS3" s="1505"/>
      <c r="MNT3" s="1505"/>
      <c r="MNU3" s="1505"/>
      <c r="MNV3" s="1505"/>
      <c r="MNW3" s="1505"/>
      <c r="MNX3" s="1505"/>
      <c r="MNY3" s="1505"/>
      <c r="MNZ3" s="1505"/>
      <c r="MOA3" s="1505"/>
      <c r="MOB3" s="1505"/>
      <c r="MOC3" s="1505"/>
      <c r="MOD3" s="1505"/>
      <c r="MOE3" s="1505"/>
      <c r="MOF3" s="1505"/>
      <c r="MOG3" s="1505"/>
      <c r="MOH3" s="1505"/>
      <c r="MOI3" s="1505"/>
      <c r="MOJ3" s="1505"/>
      <c r="MOK3" s="1505"/>
      <c r="MOL3" s="1505"/>
      <c r="MOM3" s="1505"/>
      <c r="MON3" s="1505"/>
      <c r="MOO3" s="1505"/>
      <c r="MOP3" s="1505"/>
      <c r="MOQ3" s="1505"/>
      <c r="MOR3" s="1505"/>
      <c r="MOS3" s="1505"/>
      <c r="MOT3" s="1505"/>
      <c r="MOU3" s="1505"/>
      <c r="MOV3" s="1505"/>
      <c r="MOW3" s="1505"/>
      <c r="MOX3" s="1505"/>
      <c r="MOY3" s="1505"/>
      <c r="MOZ3" s="1505"/>
      <c r="MPA3" s="1505"/>
      <c r="MPB3" s="1505"/>
      <c r="MPC3" s="1505"/>
      <c r="MPD3" s="1505"/>
      <c r="MPE3" s="1505"/>
      <c r="MPF3" s="1505"/>
      <c r="MPG3" s="1505"/>
      <c r="MPH3" s="1505"/>
      <c r="MPI3" s="1505"/>
      <c r="MPJ3" s="1505"/>
      <c r="MPK3" s="1505"/>
      <c r="MPL3" s="1505"/>
      <c r="MPM3" s="1505"/>
      <c r="MPN3" s="1505"/>
      <c r="MPO3" s="1505"/>
      <c r="MPP3" s="1505"/>
      <c r="MPQ3" s="1505"/>
      <c r="MPR3" s="1505"/>
      <c r="MPS3" s="1505"/>
      <c r="MPT3" s="1505"/>
      <c r="MPU3" s="1505"/>
      <c r="MPV3" s="1505"/>
      <c r="MPW3" s="1505"/>
      <c r="MPX3" s="1505"/>
      <c r="MPY3" s="1505"/>
      <c r="MPZ3" s="1505"/>
      <c r="MQA3" s="1505"/>
      <c r="MQB3" s="1505"/>
      <c r="MQC3" s="1505"/>
      <c r="MQD3" s="1505"/>
      <c r="MQE3" s="1505"/>
      <c r="MQF3" s="1505"/>
      <c r="MQG3" s="1505"/>
      <c r="MQH3" s="1505"/>
      <c r="MQI3" s="1505"/>
      <c r="MQJ3" s="1505"/>
      <c r="MQK3" s="1505"/>
      <c r="MQL3" s="1505"/>
      <c r="MQM3" s="1505"/>
      <c r="MQN3" s="1505"/>
      <c r="MQO3" s="1505"/>
      <c r="MQP3" s="1505"/>
      <c r="MQQ3" s="1505"/>
      <c r="MQR3" s="1505"/>
      <c r="MQS3" s="1505"/>
      <c r="MQT3" s="1505"/>
      <c r="MQU3" s="1505"/>
      <c r="MQV3" s="1505"/>
      <c r="MQW3" s="1505"/>
      <c r="MQX3" s="1505"/>
      <c r="MQY3" s="1505"/>
      <c r="MQZ3" s="1505"/>
      <c r="MRA3" s="1505"/>
      <c r="MRB3" s="1505"/>
      <c r="MRC3" s="1505"/>
      <c r="MRD3" s="1505"/>
      <c r="MRE3" s="1505"/>
      <c r="MRF3" s="1505"/>
      <c r="MRG3" s="1505"/>
      <c r="MRH3" s="1505"/>
      <c r="MRI3" s="1505"/>
      <c r="MRJ3" s="1505"/>
      <c r="MRK3" s="1505"/>
      <c r="MRL3" s="1505"/>
      <c r="MRM3" s="1505"/>
      <c r="MRN3" s="1505"/>
      <c r="MRO3" s="1505"/>
      <c r="MRP3" s="1505"/>
      <c r="MRQ3" s="1505"/>
      <c r="MRR3" s="1505"/>
      <c r="MRS3" s="1505"/>
      <c r="MRT3" s="1505"/>
      <c r="MRU3" s="1505"/>
      <c r="MRV3" s="1505"/>
      <c r="MRW3" s="1505"/>
      <c r="MRX3" s="1505"/>
      <c r="MRY3" s="1505"/>
      <c r="MRZ3" s="1505"/>
      <c r="MSA3" s="1505"/>
      <c r="MSB3" s="1505"/>
      <c r="MSC3" s="1505"/>
      <c r="MSD3" s="1505"/>
      <c r="MSE3" s="1505"/>
      <c r="MSF3" s="1505"/>
      <c r="MSG3" s="1505"/>
      <c r="MSH3" s="1505"/>
      <c r="MSI3" s="1505"/>
      <c r="MSJ3" s="1505"/>
      <c r="MSK3" s="1505"/>
      <c r="MSL3" s="1505"/>
      <c r="MSM3" s="1505"/>
      <c r="MSN3" s="1505"/>
      <c r="MSO3" s="1505"/>
      <c r="MSP3" s="1505"/>
      <c r="MSQ3" s="1505"/>
      <c r="MSR3" s="1505"/>
      <c r="MSS3" s="1505"/>
      <c r="MST3" s="1505"/>
      <c r="MSU3" s="1505"/>
      <c r="MSV3" s="1505"/>
      <c r="MSW3" s="1505"/>
      <c r="MSX3" s="1505"/>
      <c r="MSY3" s="1505"/>
      <c r="MSZ3" s="1505"/>
      <c r="MTA3" s="1505"/>
      <c r="MTB3" s="1505"/>
      <c r="MTC3" s="1505"/>
      <c r="MTD3" s="1505"/>
      <c r="MTE3" s="1505"/>
      <c r="MTF3" s="1505"/>
      <c r="MTG3" s="1505"/>
      <c r="MTH3" s="1505"/>
      <c r="MTI3" s="1505"/>
      <c r="MTJ3" s="1505"/>
      <c r="MTK3" s="1505"/>
      <c r="MTL3" s="1505"/>
      <c r="MTM3" s="1505"/>
      <c r="MTN3" s="1505"/>
      <c r="MTO3" s="1505"/>
      <c r="MTP3" s="1505"/>
      <c r="MTQ3" s="1505"/>
      <c r="MTR3" s="1505"/>
      <c r="MTS3" s="1505"/>
      <c r="MTT3" s="1505"/>
      <c r="MTU3" s="1505"/>
      <c r="MTV3" s="1505"/>
      <c r="MTW3" s="1505"/>
      <c r="MTX3" s="1505"/>
      <c r="MTY3" s="1505"/>
      <c r="MTZ3" s="1505"/>
      <c r="MUA3" s="1505"/>
      <c r="MUB3" s="1505"/>
      <c r="MUC3" s="1505"/>
      <c r="MUD3" s="1505"/>
      <c r="MUE3" s="1505"/>
      <c r="MUF3" s="1505"/>
      <c r="MUG3" s="1505"/>
      <c r="MUH3" s="1505"/>
      <c r="MUI3" s="1505"/>
      <c r="MUJ3" s="1505"/>
      <c r="MUK3" s="1505"/>
      <c r="MUL3" s="1505"/>
      <c r="MUM3" s="1505"/>
      <c r="MUN3" s="1505"/>
      <c r="MUO3" s="1505"/>
      <c r="MUP3" s="1505"/>
      <c r="MUQ3" s="1505"/>
      <c r="MUR3" s="1505"/>
      <c r="MUS3" s="1505"/>
      <c r="MUT3" s="1505"/>
      <c r="MUU3" s="1505"/>
      <c r="MUV3" s="1505"/>
      <c r="MUW3" s="1505"/>
      <c r="MUX3" s="1505"/>
      <c r="MUY3" s="1505"/>
      <c r="MUZ3" s="1505"/>
      <c r="MVA3" s="1505"/>
      <c r="MVB3" s="1505"/>
      <c r="MVC3" s="1505"/>
      <c r="MVD3" s="1505"/>
      <c r="MVE3" s="1505"/>
      <c r="MVF3" s="1505"/>
      <c r="MVG3" s="1505"/>
      <c r="MVH3" s="1505"/>
      <c r="MVI3" s="1505"/>
      <c r="MVJ3" s="1505"/>
      <c r="MVK3" s="1505"/>
      <c r="MVL3" s="1505"/>
      <c r="MVM3" s="1505"/>
      <c r="MVN3" s="1505"/>
      <c r="MVO3" s="1505"/>
      <c r="MVP3" s="1505"/>
      <c r="MVQ3" s="1505"/>
      <c r="MVR3" s="1505"/>
      <c r="MVS3" s="1505"/>
      <c r="MVT3" s="1505"/>
      <c r="MVU3" s="1505"/>
      <c r="MVV3" s="1505"/>
      <c r="MVW3" s="1505"/>
      <c r="MVX3" s="1505"/>
      <c r="MVY3" s="1505"/>
      <c r="MVZ3" s="1505"/>
      <c r="MWA3" s="1505"/>
      <c r="MWB3" s="1505"/>
      <c r="MWC3" s="1505"/>
      <c r="MWD3" s="1505"/>
      <c r="MWE3" s="1505"/>
      <c r="MWF3" s="1505"/>
      <c r="MWG3" s="1505"/>
      <c r="MWH3" s="1505"/>
      <c r="MWI3" s="1505"/>
      <c r="MWJ3" s="1505"/>
      <c r="MWK3" s="1505"/>
      <c r="MWL3" s="1505"/>
      <c r="MWM3" s="1505"/>
      <c r="MWN3" s="1505"/>
      <c r="MWO3" s="1505"/>
      <c r="MWP3" s="1505"/>
      <c r="MWQ3" s="1505"/>
      <c r="MWR3" s="1505"/>
      <c r="MWS3" s="1505"/>
      <c r="MWT3" s="1505"/>
      <c r="MWU3" s="1505"/>
      <c r="MWV3" s="1505"/>
      <c r="MWW3" s="1505"/>
      <c r="MWX3" s="1505"/>
      <c r="MWY3" s="1505"/>
      <c r="MWZ3" s="1505"/>
      <c r="MXA3" s="1505"/>
      <c r="MXB3" s="1505"/>
      <c r="MXC3" s="1505"/>
      <c r="MXD3" s="1505"/>
      <c r="MXE3" s="1505"/>
      <c r="MXF3" s="1505"/>
      <c r="MXG3" s="1505"/>
      <c r="MXH3" s="1505"/>
      <c r="MXI3" s="1505"/>
      <c r="MXJ3" s="1505"/>
      <c r="MXK3" s="1505"/>
      <c r="MXL3" s="1505"/>
      <c r="MXM3" s="1505"/>
      <c r="MXN3" s="1505"/>
      <c r="MXO3" s="1505"/>
      <c r="MXP3" s="1505"/>
      <c r="MXQ3" s="1505"/>
      <c r="MXR3" s="1505"/>
      <c r="MXS3" s="1505"/>
      <c r="MXT3" s="1505"/>
      <c r="MXU3" s="1505"/>
      <c r="MXV3" s="1505"/>
      <c r="MXW3" s="1505"/>
      <c r="MXX3" s="1505"/>
      <c r="MXY3" s="1505"/>
      <c r="MXZ3" s="1505"/>
      <c r="MYA3" s="1505"/>
      <c r="MYB3" s="1505"/>
      <c r="MYC3" s="1505"/>
      <c r="MYD3" s="1505"/>
      <c r="MYE3" s="1505"/>
      <c r="MYF3" s="1505"/>
      <c r="MYG3" s="1505"/>
      <c r="MYH3" s="1505"/>
      <c r="MYI3" s="1505"/>
      <c r="MYJ3" s="1505"/>
      <c r="MYK3" s="1505"/>
      <c r="MYL3" s="1505"/>
      <c r="MYM3" s="1505"/>
      <c r="MYN3" s="1505"/>
      <c r="MYO3" s="1505"/>
      <c r="MYP3" s="1505"/>
      <c r="MYQ3" s="1505"/>
      <c r="MYR3" s="1505"/>
      <c r="MYS3" s="1505"/>
      <c r="MYT3" s="1505"/>
      <c r="MYU3" s="1505"/>
      <c r="MYV3" s="1505"/>
      <c r="MYW3" s="1505"/>
      <c r="MYX3" s="1505"/>
      <c r="MYY3" s="1505"/>
      <c r="MYZ3" s="1505"/>
      <c r="MZA3" s="1505"/>
      <c r="MZB3" s="1505"/>
      <c r="MZC3" s="1505"/>
      <c r="MZD3" s="1505"/>
      <c r="MZE3" s="1505"/>
      <c r="MZF3" s="1505"/>
      <c r="MZG3" s="1505"/>
      <c r="MZH3" s="1505"/>
      <c r="MZI3" s="1505"/>
      <c r="MZJ3" s="1505"/>
      <c r="MZK3" s="1505"/>
      <c r="MZL3" s="1505"/>
      <c r="MZM3" s="1505"/>
      <c r="MZN3" s="1505"/>
      <c r="MZO3" s="1505"/>
      <c r="MZP3" s="1505"/>
      <c r="MZQ3" s="1505"/>
      <c r="MZR3" s="1505"/>
      <c r="MZS3" s="1505"/>
      <c r="MZT3" s="1505"/>
      <c r="MZU3" s="1505"/>
      <c r="MZV3" s="1505"/>
      <c r="MZW3" s="1505"/>
      <c r="MZX3" s="1505"/>
      <c r="MZY3" s="1505"/>
      <c r="MZZ3" s="1505"/>
      <c r="NAA3" s="1505"/>
      <c r="NAB3" s="1505"/>
      <c r="NAC3" s="1505"/>
      <c r="NAD3" s="1505"/>
      <c r="NAE3" s="1505"/>
      <c r="NAF3" s="1505"/>
      <c r="NAG3" s="1505"/>
      <c r="NAH3" s="1505"/>
      <c r="NAI3" s="1505"/>
      <c r="NAJ3" s="1505"/>
      <c r="NAK3" s="1505"/>
      <c r="NAL3" s="1505"/>
      <c r="NAM3" s="1505"/>
      <c r="NAN3" s="1505"/>
      <c r="NAO3" s="1505"/>
      <c r="NAP3" s="1505"/>
      <c r="NAQ3" s="1505"/>
      <c r="NAR3" s="1505"/>
      <c r="NAS3" s="1505"/>
      <c r="NAT3" s="1505"/>
      <c r="NAU3" s="1505"/>
      <c r="NAV3" s="1505"/>
      <c r="NAW3" s="1505"/>
      <c r="NAX3" s="1505"/>
      <c r="NAY3" s="1505"/>
      <c r="NAZ3" s="1505"/>
      <c r="NBA3" s="1505"/>
      <c r="NBB3" s="1505"/>
      <c r="NBC3" s="1505"/>
      <c r="NBD3" s="1505"/>
      <c r="NBE3" s="1505"/>
      <c r="NBF3" s="1505"/>
      <c r="NBG3" s="1505"/>
      <c r="NBH3" s="1505"/>
      <c r="NBI3" s="1505"/>
      <c r="NBJ3" s="1505"/>
      <c r="NBK3" s="1505"/>
      <c r="NBL3" s="1505"/>
      <c r="NBM3" s="1505"/>
      <c r="NBN3" s="1505"/>
      <c r="NBO3" s="1505"/>
      <c r="NBP3" s="1505"/>
      <c r="NBQ3" s="1505"/>
      <c r="NBR3" s="1505"/>
      <c r="NBS3" s="1505"/>
      <c r="NBT3" s="1505"/>
      <c r="NBU3" s="1505"/>
      <c r="NBV3" s="1505"/>
      <c r="NBW3" s="1505"/>
      <c r="NBX3" s="1505"/>
      <c r="NBY3" s="1505"/>
      <c r="NBZ3" s="1505"/>
      <c r="NCA3" s="1505"/>
      <c r="NCB3" s="1505"/>
      <c r="NCC3" s="1505"/>
      <c r="NCD3" s="1505"/>
      <c r="NCE3" s="1505"/>
      <c r="NCF3" s="1505"/>
      <c r="NCG3" s="1505"/>
      <c r="NCH3" s="1505"/>
      <c r="NCI3" s="1505"/>
      <c r="NCJ3" s="1505"/>
      <c r="NCK3" s="1505"/>
      <c r="NCL3" s="1505"/>
      <c r="NCM3" s="1505"/>
      <c r="NCN3" s="1505"/>
      <c r="NCO3" s="1505"/>
      <c r="NCP3" s="1505"/>
      <c r="NCQ3" s="1505"/>
      <c r="NCR3" s="1505"/>
      <c r="NCS3" s="1505"/>
      <c r="NCT3" s="1505"/>
      <c r="NCU3" s="1505"/>
      <c r="NCV3" s="1505"/>
      <c r="NCW3" s="1505"/>
      <c r="NCX3" s="1505"/>
      <c r="NCY3" s="1505"/>
      <c r="NCZ3" s="1505"/>
      <c r="NDA3" s="1505"/>
      <c r="NDB3" s="1505"/>
      <c r="NDC3" s="1505"/>
      <c r="NDD3" s="1505"/>
      <c r="NDE3" s="1505"/>
      <c r="NDF3" s="1505"/>
      <c r="NDG3" s="1505"/>
      <c r="NDH3" s="1505"/>
      <c r="NDI3" s="1505"/>
      <c r="NDJ3" s="1505"/>
      <c r="NDK3" s="1505"/>
      <c r="NDL3" s="1505"/>
      <c r="NDM3" s="1505"/>
      <c r="NDN3" s="1505"/>
      <c r="NDO3" s="1505"/>
      <c r="NDP3" s="1505"/>
      <c r="NDQ3" s="1505"/>
      <c r="NDR3" s="1505"/>
      <c r="NDS3" s="1505"/>
      <c r="NDT3" s="1505"/>
      <c r="NDU3" s="1505"/>
      <c r="NDV3" s="1505"/>
      <c r="NDW3" s="1505"/>
      <c r="NDX3" s="1505"/>
      <c r="NDY3" s="1505"/>
      <c r="NDZ3" s="1505"/>
      <c r="NEA3" s="1505"/>
      <c r="NEB3" s="1505"/>
      <c r="NEC3" s="1505"/>
      <c r="NED3" s="1505"/>
      <c r="NEE3" s="1505"/>
      <c r="NEF3" s="1505"/>
      <c r="NEG3" s="1505"/>
      <c r="NEH3" s="1505"/>
      <c r="NEI3" s="1505"/>
      <c r="NEJ3" s="1505"/>
      <c r="NEK3" s="1505"/>
      <c r="NEL3" s="1505"/>
      <c r="NEM3" s="1505"/>
      <c r="NEN3" s="1505"/>
      <c r="NEO3" s="1505"/>
      <c r="NEP3" s="1505"/>
      <c r="NEQ3" s="1505"/>
      <c r="NER3" s="1505"/>
      <c r="NES3" s="1505"/>
      <c r="NET3" s="1505"/>
      <c r="NEU3" s="1505"/>
      <c r="NEV3" s="1505"/>
      <c r="NEW3" s="1505"/>
      <c r="NEX3" s="1505"/>
      <c r="NEY3" s="1505"/>
      <c r="NEZ3" s="1505"/>
      <c r="NFA3" s="1505"/>
      <c r="NFB3" s="1505"/>
      <c r="NFC3" s="1505"/>
      <c r="NFD3" s="1505"/>
      <c r="NFE3" s="1505"/>
      <c r="NFF3" s="1505"/>
      <c r="NFG3" s="1505"/>
      <c r="NFH3" s="1505"/>
      <c r="NFI3" s="1505"/>
      <c r="NFJ3" s="1505"/>
      <c r="NFK3" s="1505"/>
      <c r="NFL3" s="1505"/>
      <c r="NFM3" s="1505"/>
      <c r="NFN3" s="1505"/>
      <c r="NFO3" s="1505"/>
      <c r="NFP3" s="1505"/>
      <c r="NFQ3" s="1505"/>
      <c r="NFR3" s="1505"/>
      <c r="NFS3" s="1505"/>
      <c r="NFT3" s="1505"/>
      <c r="NFU3" s="1505"/>
      <c r="NFV3" s="1505"/>
      <c r="NFW3" s="1505"/>
      <c r="NFX3" s="1505"/>
      <c r="NFY3" s="1505"/>
      <c r="NFZ3" s="1505"/>
      <c r="NGA3" s="1505"/>
      <c r="NGB3" s="1505"/>
      <c r="NGC3" s="1505"/>
      <c r="NGD3" s="1505"/>
      <c r="NGE3" s="1505"/>
      <c r="NGF3" s="1505"/>
      <c r="NGG3" s="1505"/>
      <c r="NGH3" s="1505"/>
      <c r="NGI3" s="1505"/>
      <c r="NGJ3" s="1505"/>
      <c r="NGK3" s="1505"/>
      <c r="NGL3" s="1505"/>
      <c r="NGM3" s="1505"/>
      <c r="NGN3" s="1505"/>
      <c r="NGO3" s="1505"/>
      <c r="NGP3" s="1505"/>
      <c r="NGQ3" s="1505"/>
      <c r="NGR3" s="1505"/>
      <c r="NGS3" s="1505"/>
      <c r="NGT3" s="1505"/>
      <c r="NGU3" s="1505"/>
      <c r="NGV3" s="1505"/>
      <c r="NGW3" s="1505"/>
      <c r="NGX3" s="1505"/>
      <c r="NGY3" s="1505"/>
      <c r="NGZ3" s="1505"/>
      <c r="NHA3" s="1505"/>
      <c r="NHB3" s="1505"/>
      <c r="NHC3" s="1505"/>
      <c r="NHD3" s="1505"/>
      <c r="NHE3" s="1505"/>
      <c r="NHF3" s="1505"/>
      <c r="NHG3" s="1505"/>
      <c r="NHH3" s="1505"/>
      <c r="NHI3" s="1505"/>
      <c r="NHJ3" s="1505"/>
      <c r="NHK3" s="1505"/>
      <c r="NHL3" s="1505"/>
      <c r="NHM3" s="1505"/>
      <c r="NHN3" s="1505"/>
      <c r="NHO3" s="1505"/>
      <c r="NHP3" s="1505"/>
      <c r="NHQ3" s="1505"/>
      <c r="NHR3" s="1505"/>
      <c r="NHS3" s="1505"/>
      <c r="NHT3" s="1505"/>
      <c r="NHU3" s="1505"/>
      <c r="NHV3" s="1505"/>
      <c r="NHW3" s="1505"/>
      <c r="NHX3" s="1505"/>
      <c r="NHY3" s="1505"/>
      <c r="NHZ3" s="1505"/>
      <c r="NIA3" s="1505"/>
      <c r="NIB3" s="1505"/>
      <c r="NIC3" s="1505"/>
      <c r="NID3" s="1505"/>
      <c r="NIE3" s="1505"/>
      <c r="NIF3" s="1505"/>
      <c r="NIG3" s="1505"/>
      <c r="NIH3" s="1505"/>
      <c r="NII3" s="1505"/>
      <c r="NIJ3" s="1505"/>
      <c r="NIK3" s="1505"/>
      <c r="NIL3" s="1505"/>
      <c r="NIM3" s="1505"/>
      <c r="NIN3" s="1505"/>
      <c r="NIO3" s="1505"/>
      <c r="NIP3" s="1505"/>
      <c r="NIQ3" s="1505"/>
      <c r="NIR3" s="1505"/>
      <c r="NIS3" s="1505"/>
      <c r="NIT3" s="1505"/>
      <c r="NIU3" s="1505"/>
      <c r="NIV3" s="1505"/>
      <c r="NIW3" s="1505"/>
      <c r="NIX3" s="1505"/>
      <c r="NIY3" s="1505"/>
      <c r="NIZ3" s="1505"/>
      <c r="NJA3" s="1505"/>
      <c r="NJB3" s="1505"/>
      <c r="NJC3" s="1505"/>
      <c r="NJD3" s="1505"/>
      <c r="NJE3" s="1505"/>
      <c r="NJF3" s="1505"/>
      <c r="NJG3" s="1505"/>
      <c r="NJH3" s="1505"/>
      <c r="NJI3" s="1505"/>
      <c r="NJJ3" s="1505"/>
      <c r="NJK3" s="1505"/>
      <c r="NJL3" s="1505"/>
      <c r="NJM3" s="1505"/>
      <c r="NJN3" s="1505"/>
      <c r="NJO3" s="1505"/>
      <c r="NJP3" s="1505"/>
      <c r="NJQ3" s="1505"/>
      <c r="NJR3" s="1505"/>
      <c r="NJS3" s="1505"/>
      <c r="NJT3" s="1505"/>
      <c r="NJU3" s="1505"/>
      <c r="NJV3" s="1505"/>
      <c r="NJW3" s="1505"/>
      <c r="NJX3" s="1505"/>
      <c r="NJY3" s="1505"/>
      <c r="NJZ3" s="1505"/>
      <c r="NKA3" s="1505"/>
      <c r="NKB3" s="1505"/>
      <c r="NKC3" s="1505"/>
      <c r="NKD3" s="1505"/>
      <c r="NKE3" s="1505"/>
      <c r="NKF3" s="1505"/>
      <c r="NKG3" s="1505"/>
      <c r="NKH3" s="1505"/>
      <c r="NKI3" s="1505"/>
      <c r="NKJ3" s="1505"/>
      <c r="NKK3" s="1505"/>
      <c r="NKL3" s="1505"/>
      <c r="NKM3" s="1505"/>
      <c r="NKN3" s="1505"/>
      <c r="NKO3" s="1505"/>
      <c r="NKP3" s="1505"/>
      <c r="NKQ3" s="1505"/>
      <c r="NKR3" s="1505"/>
      <c r="NKS3" s="1505"/>
      <c r="NKT3" s="1505"/>
      <c r="NKU3" s="1505"/>
      <c r="NKV3" s="1505"/>
      <c r="NKW3" s="1505"/>
      <c r="NKX3" s="1505"/>
      <c r="NKY3" s="1505"/>
      <c r="NKZ3" s="1505"/>
      <c r="NLA3" s="1505"/>
      <c r="NLB3" s="1505"/>
      <c r="NLC3" s="1505"/>
      <c r="NLD3" s="1505"/>
      <c r="NLE3" s="1505"/>
      <c r="NLF3" s="1505"/>
      <c r="NLG3" s="1505"/>
      <c r="NLH3" s="1505"/>
      <c r="NLI3" s="1505"/>
      <c r="NLJ3" s="1505"/>
      <c r="NLK3" s="1505"/>
      <c r="NLL3" s="1505"/>
      <c r="NLM3" s="1505"/>
      <c r="NLN3" s="1505"/>
      <c r="NLO3" s="1505"/>
      <c r="NLP3" s="1505"/>
      <c r="NLQ3" s="1505"/>
      <c r="NLR3" s="1505"/>
      <c r="NLS3" s="1505"/>
      <c r="NLT3" s="1505"/>
      <c r="NLU3" s="1505"/>
      <c r="NLV3" s="1505"/>
      <c r="NLW3" s="1505"/>
      <c r="NLX3" s="1505"/>
      <c r="NLY3" s="1505"/>
      <c r="NLZ3" s="1505"/>
      <c r="NMA3" s="1505"/>
      <c r="NMB3" s="1505"/>
      <c r="NMC3" s="1505"/>
      <c r="NMD3" s="1505"/>
      <c r="NME3" s="1505"/>
      <c r="NMF3" s="1505"/>
      <c r="NMG3" s="1505"/>
      <c r="NMH3" s="1505"/>
      <c r="NMI3" s="1505"/>
      <c r="NMJ3" s="1505"/>
      <c r="NMK3" s="1505"/>
      <c r="NML3" s="1505"/>
      <c r="NMM3" s="1505"/>
      <c r="NMN3" s="1505"/>
      <c r="NMO3" s="1505"/>
      <c r="NMP3" s="1505"/>
      <c r="NMQ3" s="1505"/>
      <c r="NMR3" s="1505"/>
      <c r="NMS3" s="1505"/>
      <c r="NMT3" s="1505"/>
      <c r="NMU3" s="1505"/>
      <c r="NMV3" s="1505"/>
      <c r="NMW3" s="1505"/>
      <c r="NMX3" s="1505"/>
      <c r="NMY3" s="1505"/>
      <c r="NMZ3" s="1505"/>
      <c r="NNA3" s="1505"/>
      <c r="NNB3" s="1505"/>
      <c r="NNC3" s="1505"/>
      <c r="NND3" s="1505"/>
      <c r="NNE3" s="1505"/>
      <c r="NNF3" s="1505"/>
      <c r="NNG3" s="1505"/>
      <c r="NNH3" s="1505"/>
      <c r="NNI3" s="1505"/>
      <c r="NNJ3" s="1505"/>
      <c r="NNK3" s="1505"/>
      <c r="NNL3" s="1505"/>
      <c r="NNM3" s="1505"/>
      <c r="NNN3" s="1505"/>
      <c r="NNO3" s="1505"/>
      <c r="NNP3" s="1505"/>
      <c r="NNQ3" s="1505"/>
      <c r="NNR3" s="1505"/>
      <c r="NNS3" s="1505"/>
      <c r="NNT3" s="1505"/>
      <c r="NNU3" s="1505"/>
      <c r="NNV3" s="1505"/>
      <c r="NNW3" s="1505"/>
      <c r="NNX3" s="1505"/>
      <c r="NNY3" s="1505"/>
      <c r="NNZ3" s="1505"/>
      <c r="NOA3" s="1505"/>
      <c r="NOB3" s="1505"/>
      <c r="NOC3" s="1505"/>
      <c r="NOD3" s="1505"/>
      <c r="NOE3" s="1505"/>
      <c r="NOF3" s="1505"/>
      <c r="NOG3" s="1505"/>
      <c r="NOH3" s="1505"/>
      <c r="NOI3" s="1505"/>
      <c r="NOJ3" s="1505"/>
      <c r="NOK3" s="1505"/>
      <c r="NOL3" s="1505"/>
      <c r="NOM3" s="1505"/>
      <c r="NON3" s="1505"/>
      <c r="NOO3" s="1505"/>
      <c r="NOP3" s="1505"/>
      <c r="NOQ3" s="1505"/>
      <c r="NOR3" s="1505"/>
      <c r="NOS3" s="1505"/>
      <c r="NOT3" s="1505"/>
      <c r="NOU3" s="1505"/>
      <c r="NOV3" s="1505"/>
      <c r="NOW3" s="1505"/>
      <c r="NOX3" s="1505"/>
      <c r="NOY3" s="1505"/>
      <c r="NOZ3" s="1505"/>
      <c r="NPA3" s="1505"/>
      <c r="NPB3" s="1505"/>
      <c r="NPC3" s="1505"/>
      <c r="NPD3" s="1505"/>
      <c r="NPE3" s="1505"/>
      <c r="NPF3" s="1505"/>
      <c r="NPG3" s="1505"/>
      <c r="NPH3" s="1505"/>
      <c r="NPI3" s="1505"/>
      <c r="NPJ3" s="1505"/>
      <c r="NPK3" s="1505"/>
      <c r="NPL3" s="1505"/>
      <c r="NPM3" s="1505"/>
      <c r="NPN3" s="1505"/>
      <c r="NPO3" s="1505"/>
      <c r="NPP3" s="1505"/>
      <c r="NPQ3" s="1505"/>
      <c r="NPR3" s="1505"/>
      <c r="NPS3" s="1505"/>
      <c r="NPT3" s="1505"/>
      <c r="NPU3" s="1505"/>
      <c r="NPV3" s="1505"/>
      <c r="NPW3" s="1505"/>
      <c r="NPX3" s="1505"/>
      <c r="NPY3" s="1505"/>
      <c r="NPZ3" s="1505"/>
      <c r="NQA3" s="1505"/>
      <c r="NQB3" s="1505"/>
      <c r="NQC3" s="1505"/>
      <c r="NQD3" s="1505"/>
      <c r="NQE3" s="1505"/>
      <c r="NQF3" s="1505"/>
      <c r="NQG3" s="1505"/>
      <c r="NQH3" s="1505"/>
      <c r="NQI3" s="1505"/>
      <c r="NQJ3" s="1505"/>
      <c r="NQK3" s="1505"/>
      <c r="NQL3" s="1505"/>
      <c r="NQM3" s="1505"/>
      <c r="NQN3" s="1505"/>
      <c r="NQO3" s="1505"/>
      <c r="NQP3" s="1505"/>
      <c r="NQQ3" s="1505"/>
      <c r="NQR3" s="1505"/>
      <c r="NQS3" s="1505"/>
      <c r="NQT3" s="1505"/>
      <c r="NQU3" s="1505"/>
      <c r="NQV3" s="1505"/>
      <c r="NQW3" s="1505"/>
      <c r="NQX3" s="1505"/>
      <c r="NQY3" s="1505"/>
      <c r="NQZ3" s="1505"/>
      <c r="NRA3" s="1505"/>
      <c r="NRB3" s="1505"/>
      <c r="NRC3" s="1505"/>
      <c r="NRD3" s="1505"/>
      <c r="NRE3" s="1505"/>
      <c r="NRF3" s="1505"/>
      <c r="NRG3" s="1505"/>
      <c r="NRH3" s="1505"/>
      <c r="NRI3" s="1505"/>
      <c r="NRJ3" s="1505"/>
      <c r="NRK3" s="1505"/>
      <c r="NRL3" s="1505"/>
      <c r="NRM3" s="1505"/>
      <c r="NRN3" s="1505"/>
      <c r="NRO3" s="1505"/>
      <c r="NRP3" s="1505"/>
      <c r="NRQ3" s="1505"/>
      <c r="NRR3" s="1505"/>
      <c r="NRS3" s="1505"/>
      <c r="NRT3" s="1505"/>
      <c r="NRU3" s="1505"/>
      <c r="NRV3" s="1505"/>
      <c r="NRW3" s="1505"/>
      <c r="NRX3" s="1505"/>
      <c r="NRY3" s="1505"/>
      <c r="NRZ3" s="1505"/>
      <c r="NSA3" s="1505"/>
      <c r="NSB3" s="1505"/>
      <c r="NSC3" s="1505"/>
      <c r="NSD3" s="1505"/>
      <c r="NSE3" s="1505"/>
      <c r="NSF3" s="1505"/>
      <c r="NSG3" s="1505"/>
      <c r="NSH3" s="1505"/>
      <c r="NSI3" s="1505"/>
      <c r="NSJ3" s="1505"/>
      <c r="NSK3" s="1505"/>
      <c r="NSL3" s="1505"/>
      <c r="NSM3" s="1505"/>
      <c r="NSN3" s="1505"/>
      <c r="NSO3" s="1505"/>
      <c r="NSP3" s="1505"/>
      <c r="NSQ3" s="1505"/>
      <c r="NSR3" s="1505"/>
      <c r="NSS3" s="1505"/>
      <c r="NST3" s="1505"/>
      <c r="NSU3" s="1505"/>
      <c r="NSV3" s="1505"/>
      <c r="NSW3" s="1505"/>
      <c r="NSX3" s="1505"/>
      <c r="NSY3" s="1505"/>
      <c r="NSZ3" s="1505"/>
      <c r="NTA3" s="1505"/>
      <c r="NTB3" s="1505"/>
      <c r="NTC3" s="1505"/>
      <c r="NTD3" s="1505"/>
      <c r="NTE3" s="1505"/>
      <c r="NTF3" s="1505"/>
      <c r="NTG3" s="1505"/>
      <c r="NTH3" s="1505"/>
      <c r="NTI3" s="1505"/>
      <c r="NTJ3" s="1505"/>
      <c r="NTK3" s="1505"/>
      <c r="NTL3" s="1505"/>
      <c r="NTM3" s="1505"/>
      <c r="NTN3" s="1505"/>
      <c r="NTO3" s="1505"/>
      <c r="NTP3" s="1505"/>
      <c r="NTQ3" s="1505"/>
      <c r="NTR3" s="1505"/>
      <c r="NTS3" s="1505"/>
      <c r="NTT3" s="1505"/>
      <c r="NTU3" s="1505"/>
      <c r="NTV3" s="1505"/>
      <c r="NTW3" s="1505"/>
      <c r="NTX3" s="1505"/>
      <c r="NTY3" s="1505"/>
      <c r="NTZ3" s="1505"/>
      <c r="NUA3" s="1505"/>
      <c r="NUB3" s="1505"/>
      <c r="NUC3" s="1505"/>
      <c r="NUD3" s="1505"/>
      <c r="NUE3" s="1505"/>
      <c r="NUF3" s="1505"/>
      <c r="NUG3" s="1505"/>
      <c r="NUH3" s="1505"/>
      <c r="NUI3" s="1505"/>
      <c r="NUJ3" s="1505"/>
      <c r="NUK3" s="1505"/>
      <c r="NUL3" s="1505"/>
      <c r="NUM3" s="1505"/>
      <c r="NUN3" s="1505"/>
      <c r="NUO3" s="1505"/>
      <c r="NUP3" s="1505"/>
      <c r="NUQ3" s="1505"/>
      <c r="NUR3" s="1505"/>
      <c r="NUS3" s="1505"/>
      <c r="NUT3" s="1505"/>
      <c r="NUU3" s="1505"/>
      <c r="NUV3" s="1505"/>
      <c r="NUW3" s="1505"/>
      <c r="NUX3" s="1505"/>
      <c r="NUY3" s="1505"/>
      <c r="NUZ3" s="1505"/>
      <c r="NVA3" s="1505"/>
      <c r="NVB3" s="1505"/>
      <c r="NVC3" s="1505"/>
      <c r="NVD3" s="1505"/>
      <c r="NVE3" s="1505"/>
      <c r="NVF3" s="1505"/>
      <c r="NVG3" s="1505"/>
      <c r="NVH3" s="1505"/>
      <c r="NVI3" s="1505"/>
      <c r="NVJ3" s="1505"/>
      <c r="NVK3" s="1505"/>
      <c r="NVL3" s="1505"/>
      <c r="NVM3" s="1505"/>
      <c r="NVN3" s="1505"/>
      <c r="NVO3" s="1505"/>
      <c r="NVP3" s="1505"/>
      <c r="NVQ3" s="1505"/>
      <c r="NVR3" s="1505"/>
      <c r="NVS3" s="1505"/>
      <c r="NVT3" s="1505"/>
      <c r="NVU3" s="1505"/>
      <c r="NVV3" s="1505"/>
      <c r="NVW3" s="1505"/>
      <c r="NVX3" s="1505"/>
      <c r="NVY3" s="1505"/>
      <c r="NVZ3" s="1505"/>
      <c r="NWA3" s="1505"/>
      <c r="NWB3" s="1505"/>
      <c r="NWC3" s="1505"/>
      <c r="NWD3" s="1505"/>
      <c r="NWE3" s="1505"/>
      <c r="NWF3" s="1505"/>
      <c r="NWG3" s="1505"/>
      <c r="NWH3" s="1505"/>
      <c r="NWI3" s="1505"/>
      <c r="NWJ3" s="1505"/>
      <c r="NWK3" s="1505"/>
      <c r="NWL3" s="1505"/>
      <c r="NWM3" s="1505"/>
      <c r="NWN3" s="1505"/>
      <c r="NWO3" s="1505"/>
      <c r="NWP3" s="1505"/>
      <c r="NWQ3" s="1505"/>
      <c r="NWR3" s="1505"/>
      <c r="NWS3" s="1505"/>
      <c r="NWT3" s="1505"/>
      <c r="NWU3" s="1505"/>
      <c r="NWV3" s="1505"/>
      <c r="NWW3" s="1505"/>
      <c r="NWX3" s="1505"/>
      <c r="NWY3" s="1505"/>
      <c r="NWZ3" s="1505"/>
      <c r="NXA3" s="1505"/>
      <c r="NXB3" s="1505"/>
      <c r="NXC3" s="1505"/>
      <c r="NXD3" s="1505"/>
      <c r="NXE3" s="1505"/>
      <c r="NXF3" s="1505"/>
      <c r="NXG3" s="1505"/>
      <c r="NXH3" s="1505"/>
      <c r="NXI3" s="1505"/>
      <c r="NXJ3" s="1505"/>
      <c r="NXK3" s="1505"/>
      <c r="NXL3" s="1505"/>
      <c r="NXM3" s="1505"/>
      <c r="NXN3" s="1505"/>
      <c r="NXO3" s="1505"/>
      <c r="NXP3" s="1505"/>
      <c r="NXQ3" s="1505"/>
      <c r="NXR3" s="1505"/>
      <c r="NXS3" s="1505"/>
      <c r="NXT3" s="1505"/>
      <c r="NXU3" s="1505"/>
      <c r="NXV3" s="1505"/>
      <c r="NXW3" s="1505"/>
      <c r="NXX3" s="1505"/>
      <c r="NXY3" s="1505"/>
      <c r="NXZ3" s="1505"/>
      <c r="NYA3" s="1505"/>
      <c r="NYB3" s="1505"/>
      <c r="NYC3" s="1505"/>
      <c r="NYD3" s="1505"/>
      <c r="NYE3" s="1505"/>
      <c r="NYF3" s="1505"/>
      <c r="NYG3" s="1505"/>
      <c r="NYH3" s="1505"/>
      <c r="NYI3" s="1505"/>
      <c r="NYJ3" s="1505"/>
      <c r="NYK3" s="1505"/>
      <c r="NYL3" s="1505"/>
      <c r="NYM3" s="1505"/>
      <c r="NYN3" s="1505"/>
      <c r="NYO3" s="1505"/>
      <c r="NYP3" s="1505"/>
      <c r="NYQ3" s="1505"/>
      <c r="NYR3" s="1505"/>
      <c r="NYS3" s="1505"/>
      <c r="NYT3" s="1505"/>
      <c r="NYU3" s="1505"/>
      <c r="NYV3" s="1505"/>
      <c r="NYW3" s="1505"/>
      <c r="NYX3" s="1505"/>
      <c r="NYY3" s="1505"/>
      <c r="NYZ3" s="1505"/>
      <c r="NZA3" s="1505"/>
      <c r="NZB3" s="1505"/>
      <c r="NZC3" s="1505"/>
      <c r="NZD3" s="1505"/>
      <c r="NZE3" s="1505"/>
      <c r="NZF3" s="1505"/>
      <c r="NZG3" s="1505"/>
      <c r="NZH3" s="1505"/>
      <c r="NZI3" s="1505"/>
      <c r="NZJ3" s="1505"/>
      <c r="NZK3" s="1505"/>
      <c r="NZL3" s="1505"/>
      <c r="NZM3" s="1505"/>
      <c r="NZN3" s="1505"/>
      <c r="NZO3" s="1505"/>
      <c r="NZP3" s="1505"/>
      <c r="NZQ3" s="1505"/>
      <c r="NZR3" s="1505"/>
      <c r="NZS3" s="1505"/>
      <c r="NZT3" s="1505"/>
      <c r="NZU3" s="1505"/>
      <c r="NZV3" s="1505"/>
      <c r="NZW3" s="1505"/>
      <c r="NZX3" s="1505"/>
      <c r="NZY3" s="1505"/>
      <c r="NZZ3" s="1505"/>
      <c r="OAA3" s="1505"/>
      <c r="OAB3" s="1505"/>
      <c r="OAC3" s="1505"/>
      <c r="OAD3" s="1505"/>
      <c r="OAE3" s="1505"/>
      <c r="OAF3" s="1505"/>
      <c r="OAG3" s="1505"/>
      <c r="OAH3" s="1505"/>
      <c r="OAI3" s="1505"/>
      <c r="OAJ3" s="1505"/>
      <c r="OAK3" s="1505"/>
      <c r="OAL3" s="1505"/>
      <c r="OAM3" s="1505"/>
      <c r="OAN3" s="1505"/>
      <c r="OAO3" s="1505"/>
      <c r="OAP3" s="1505"/>
      <c r="OAQ3" s="1505"/>
      <c r="OAR3" s="1505"/>
      <c r="OAS3" s="1505"/>
      <c r="OAT3" s="1505"/>
      <c r="OAU3" s="1505"/>
      <c r="OAV3" s="1505"/>
      <c r="OAW3" s="1505"/>
      <c r="OAX3" s="1505"/>
      <c r="OAY3" s="1505"/>
      <c r="OAZ3" s="1505"/>
      <c r="OBA3" s="1505"/>
      <c r="OBB3" s="1505"/>
      <c r="OBC3" s="1505"/>
      <c r="OBD3" s="1505"/>
      <c r="OBE3" s="1505"/>
      <c r="OBF3" s="1505"/>
      <c r="OBG3" s="1505"/>
      <c r="OBH3" s="1505"/>
      <c r="OBI3" s="1505"/>
      <c r="OBJ3" s="1505"/>
      <c r="OBK3" s="1505"/>
      <c r="OBL3" s="1505"/>
      <c r="OBM3" s="1505"/>
      <c r="OBN3" s="1505"/>
      <c r="OBO3" s="1505"/>
      <c r="OBP3" s="1505"/>
      <c r="OBQ3" s="1505"/>
      <c r="OBR3" s="1505"/>
      <c r="OBS3" s="1505"/>
      <c r="OBT3" s="1505"/>
      <c r="OBU3" s="1505"/>
      <c r="OBV3" s="1505"/>
      <c r="OBW3" s="1505"/>
      <c r="OBX3" s="1505"/>
      <c r="OBY3" s="1505"/>
      <c r="OBZ3" s="1505"/>
      <c r="OCA3" s="1505"/>
      <c r="OCB3" s="1505"/>
      <c r="OCC3" s="1505"/>
      <c r="OCD3" s="1505"/>
      <c r="OCE3" s="1505"/>
      <c r="OCF3" s="1505"/>
      <c r="OCG3" s="1505"/>
      <c r="OCH3" s="1505"/>
      <c r="OCI3" s="1505"/>
      <c r="OCJ3" s="1505"/>
      <c r="OCK3" s="1505"/>
      <c r="OCL3" s="1505"/>
      <c r="OCM3" s="1505"/>
      <c r="OCN3" s="1505"/>
      <c r="OCO3" s="1505"/>
      <c r="OCP3" s="1505"/>
      <c r="OCQ3" s="1505"/>
      <c r="OCR3" s="1505"/>
      <c r="OCS3" s="1505"/>
      <c r="OCT3" s="1505"/>
      <c r="OCU3" s="1505"/>
      <c r="OCV3" s="1505"/>
      <c r="OCW3" s="1505"/>
      <c r="OCX3" s="1505"/>
      <c r="OCY3" s="1505"/>
      <c r="OCZ3" s="1505"/>
      <c r="ODA3" s="1505"/>
      <c r="ODB3" s="1505"/>
      <c r="ODC3" s="1505"/>
      <c r="ODD3" s="1505"/>
      <c r="ODE3" s="1505"/>
      <c r="ODF3" s="1505"/>
      <c r="ODG3" s="1505"/>
      <c r="ODH3" s="1505"/>
      <c r="ODI3" s="1505"/>
      <c r="ODJ3" s="1505"/>
      <c r="ODK3" s="1505"/>
      <c r="ODL3" s="1505"/>
      <c r="ODM3" s="1505"/>
      <c r="ODN3" s="1505"/>
      <c r="ODO3" s="1505"/>
      <c r="ODP3" s="1505"/>
      <c r="ODQ3" s="1505"/>
      <c r="ODR3" s="1505"/>
      <c r="ODS3" s="1505"/>
      <c r="ODT3" s="1505"/>
      <c r="ODU3" s="1505"/>
      <c r="ODV3" s="1505"/>
      <c r="ODW3" s="1505"/>
      <c r="ODX3" s="1505"/>
      <c r="ODY3" s="1505"/>
      <c r="ODZ3" s="1505"/>
      <c r="OEA3" s="1505"/>
      <c r="OEB3" s="1505"/>
      <c r="OEC3" s="1505"/>
      <c r="OED3" s="1505"/>
      <c r="OEE3" s="1505"/>
      <c r="OEF3" s="1505"/>
      <c r="OEG3" s="1505"/>
      <c r="OEH3" s="1505"/>
      <c r="OEI3" s="1505"/>
      <c r="OEJ3" s="1505"/>
      <c r="OEK3" s="1505"/>
      <c r="OEL3" s="1505"/>
      <c r="OEM3" s="1505"/>
      <c r="OEN3" s="1505"/>
      <c r="OEO3" s="1505"/>
      <c r="OEP3" s="1505"/>
      <c r="OEQ3" s="1505"/>
      <c r="OER3" s="1505"/>
      <c r="OES3" s="1505"/>
      <c r="OET3" s="1505"/>
      <c r="OEU3" s="1505"/>
      <c r="OEV3" s="1505"/>
      <c r="OEW3" s="1505"/>
      <c r="OEX3" s="1505"/>
      <c r="OEY3" s="1505"/>
      <c r="OEZ3" s="1505"/>
      <c r="OFA3" s="1505"/>
      <c r="OFB3" s="1505"/>
      <c r="OFC3" s="1505"/>
      <c r="OFD3" s="1505"/>
      <c r="OFE3" s="1505"/>
      <c r="OFF3" s="1505"/>
      <c r="OFG3" s="1505"/>
      <c r="OFH3" s="1505"/>
      <c r="OFI3" s="1505"/>
      <c r="OFJ3" s="1505"/>
      <c r="OFK3" s="1505"/>
      <c r="OFL3" s="1505"/>
      <c r="OFM3" s="1505"/>
      <c r="OFN3" s="1505"/>
      <c r="OFO3" s="1505"/>
      <c r="OFP3" s="1505"/>
      <c r="OFQ3" s="1505"/>
      <c r="OFR3" s="1505"/>
      <c r="OFS3" s="1505"/>
      <c r="OFT3" s="1505"/>
      <c r="OFU3" s="1505"/>
      <c r="OFV3" s="1505"/>
      <c r="OFW3" s="1505"/>
      <c r="OFX3" s="1505"/>
      <c r="OFY3" s="1505"/>
      <c r="OFZ3" s="1505"/>
      <c r="OGA3" s="1505"/>
      <c r="OGB3" s="1505"/>
      <c r="OGC3" s="1505"/>
      <c r="OGD3" s="1505"/>
      <c r="OGE3" s="1505"/>
      <c r="OGF3" s="1505"/>
      <c r="OGG3" s="1505"/>
      <c r="OGH3" s="1505"/>
      <c r="OGI3" s="1505"/>
      <c r="OGJ3" s="1505"/>
      <c r="OGK3" s="1505"/>
      <c r="OGL3" s="1505"/>
      <c r="OGM3" s="1505"/>
      <c r="OGN3" s="1505"/>
      <c r="OGO3" s="1505"/>
      <c r="OGP3" s="1505"/>
      <c r="OGQ3" s="1505"/>
      <c r="OGR3" s="1505"/>
      <c r="OGS3" s="1505"/>
      <c r="OGT3" s="1505"/>
      <c r="OGU3" s="1505"/>
      <c r="OGV3" s="1505"/>
      <c r="OGW3" s="1505"/>
      <c r="OGX3" s="1505"/>
      <c r="OGY3" s="1505"/>
      <c r="OGZ3" s="1505"/>
      <c r="OHA3" s="1505"/>
      <c r="OHB3" s="1505"/>
      <c r="OHC3" s="1505"/>
      <c r="OHD3" s="1505"/>
      <c r="OHE3" s="1505"/>
      <c r="OHF3" s="1505"/>
      <c r="OHG3" s="1505"/>
      <c r="OHH3" s="1505"/>
      <c r="OHI3" s="1505"/>
      <c r="OHJ3" s="1505"/>
      <c r="OHK3" s="1505"/>
      <c r="OHL3" s="1505"/>
      <c r="OHM3" s="1505"/>
      <c r="OHN3" s="1505"/>
      <c r="OHO3" s="1505"/>
      <c r="OHP3" s="1505"/>
      <c r="OHQ3" s="1505"/>
      <c r="OHR3" s="1505"/>
      <c r="OHS3" s="1505"/>
      <c r="OHT3" s="1505"/>
      <c r="OHU3" s="1505"/>
      <c r="OHV3" s="1505"/>
      <c r="OHW3" s="1505"/>
      <c r="OHX3" s="1505"/>
      <c r="OHY3" s="1505"/>
      <c r="OHZ3" s="1505"/>
      <c r="OIA3" s="1505"/>
      <c r="OIB3" s="1505"/>
      <c r="OIC3" s="1505"/>
      <c r="OID3" s="1505"/>
      <c r="OIE3" s="1505"/>
      <c r="OIF3" s="1505"/>
      <c r="OIG3" s="1505"/>
      <c r="OIH3" s="1505"/>
      <c r="OII3" s="1505"/>
      <c r="OIJ3" s="1505"/>
      <c r="OIK3" s="1505"/>
      <c r="OIL3" s="1505"/>
      <c r="OIM3" s="1505"/>
      <c r="OIN3" s="1505"/>
      <c r="OIO3" s="1505"/>
      <c r="OIP3" s="1505"/>
      <c r="OIQ3" s="1505"/>
      <c r="OIR3" s="1505"/>
      <c r="OIS3" s="1505"/>
      <c r="OIT3" s="1505"/>
      <c r="OIU3" s="1505"/>
      <c r="OIV3" s="1505"/>
      <c r="OIW3" s="1505"/>
      <c r="OIX3" s="1505"/>
      <c r="OIY3" s="1505"/>
      <c r="OIZ3" s="1505"/>
      <c r="OJA3" s="1505"/>
      <c r="OJB3" s="1505"/>
      <c r="OJC3" s="1505"/>
      <c r="OJD3" s="1505"/>
      <c r="OJE3" s="1505"/>
      <c r="OJF3" s="1505"/>
      <c r="OJG3" s="1505"/>
      <c r="OJH3" s="1505"/>
      <c r="OJI3" s="1505"/>
      <c r="OJJ3" s="1505"/>
      <c r="OJK3" s="1505"/>
      <c r="OJL3" s="1505"/>
      <c r="OJM3" s="1505"/>
      <c r="OJN3" s="1505"/>
      <c r="OJO3" s="1505"/>
      <c r="OJP3" s="1505"/>
      <c r="OJQ3" s="1505"/>
      <c r="OJR3" s="1505"/>
      <c r="OJS3" s="1505"/>
      <c r="OJT3" s="1505"/>
      <c r="OJU3" s="1505"/>
      <c r="OJV3" s="1505"/>
      <c r="OJW3" s="1505"/>
      <c r="OJX3" s="1505"/>
      <c r="OJY3" s="1505"/>
      <c r="OJZ3" s="1505"/>
      <c r="OKA3" s="1505"/>
      <c r="OKB3" s="1505"/>
      <c r="OKC3" s="1505"/>
      <c r="OKD3" s="1505"/>
      <c r="OKE3" s="1505"/>
      <c r="OKF3" s="1505"/>
      <c r="OKG3" s="1505"/>
      <c r="OKH3" s="1505"/>
      <c r="OKI3" s="1505"/>
      <c r="OKJ3" s="1505"/>
      <c r="OKK3" s="1505"/>
      <c r="OKL3" s="1505"/>
      <c r="OKM3" s="1505"/>
      <c r="OKN3" s="1505"/>
      <c r="OKO3" s="1505"/>
      <c r="OKP3" s="1505"/>
      <c r="OKQ3" s="1505"/>
      <c r="OKR3" s="1505"/>
      <c r="OKS3" s="1505"/>
      <c r="OKT3" s="1505"/>
      <c r="OKU3" s="1505"/>
      <c r="OKV3" s="1505"/>
      <c r="OKW3" s="1505"/>
      <c r="OKX3" s="1505"/>
      <c r="OKY3" s="1505"/>
      <c r="OKZ3" s="1505"/>
      <c r="OLA3" s="1505"/>
      <c r="OLB3" s="1505"/>
      <c r="OLC3" s="1505"/>
      <c r="OLD3" s="1505"/>
      <c r="OLE3" s="1505"/>
      <c r="OLF3" s="1505"/>
      <c r="OLG3" s="1505"/>
      <c r="OLH3" s="1505"/>
      <c r="OLI3" s="1505"/>
      <c r="OLJ3" s="1505"/>
      <c r="OLK3" s="1505"/>
      <c r="OLL3" s="1505"/>
      <c r="OLM3" s="1505"/>
      <c r="OLN3" s="1505"/>
      <c r="OLO3" s="1505"/>
      <c r="OLP3" s="1505"/>
      <c r="OLQ3" s="1505"/>
      <c r="OLR3" s="1505"/>
      <c r="OLS3" s="1505"/>
      <c r="OLT3" s="1505"/>
      <c r="OLU3" s="1505"/>
      <c r="OLV3" s="1505"/>
      <c r="OLW3" s="1505"/>
      <c r="OLX3" s="1505"/>
      <c r="OLY3" s="1505"/>
      <c r="OLZ3" s="1505"/>
      <c r="OMA3" s="1505"/>
      <c r="OMB3" s="1505"/>
      <c r="OMC3" s="1505"/>
      <c r="OMD3" s="1505"/>
      <c r="OME3" s="1505"/>
      <c r="OMF3" s="1505"/>
      <c r="OMG3" s="1505"/>
      <c r="OMH3" s="1505"/>
      <c r="OMI3" s="1505"/>
      <c r="OMJ3" s="1505"/>
      <c r="OMK3" s="1505"/>
      <c r="OML3" s="1505"/>
      <c r="OMM3" s="1505"/>
      <c r="OMN3" s="1505"/>
      <c r="OMO3" s="1505"/>
      <c r="OMP3" s="1505"/>
      <c r="OMQ3" s="1505"/>
      <c r="OMR3" s="1505"/>
      <c r="OMS3" s="1505"/>
      <c r="OMT3" s="1505"/>
      <c r="OMU3" s="1505"/>
      <c r="OMV3" s="1505"/>
      <c r="OMW3" s="1505"/>
      <c r="OMX3" s="1505"/>
      <c r="OMY3" s="1505"/>
      <c r="OMZ3" s="1505"/>
      <c r="ONA3" s="1505"/>
      <c r="ONB3" s="1505"/>
      <c r="ONC3" s="1505"/>
      <c r="OND3" s="1505"/>
      <c r="ONE3" s="1505"/>
      <c r="ONF3" s="1505"/>
      <c r="ONG3" s="1505"/>
      <c r="ONH3" s="1505"/>
      <c r="ONI3" s="1505"/>
      <c r="ONJ3" s="1505"/>
      <c r="ONK3" s="1505"/>
      <c r="ONL3" s="1505"/>
      <c r="ONM3" s="1505"/>
      <c r="ONN3" s="1505"/>
      <c r="ONO3" s="1505"/>
      <c r="ONP3" s="1505"/>
      <c r="ONQ3" s="1505"/>
      <c r="ONR3" s="1505"/>
      <c r="ONS3" s="1505"/>
      <c r="ONT3" s="1505"/>
      <c r="ONU3" s="1505"/>
      <c r="ONV3" s="1505"/>
      <c r="ONW3" s="1505"/>
      <c r="ONX3" s="1505"/>
      <c r="ONY3" s="1505"/>
      <c r="ONZ3" s="1505"/>
      <c r="OOA3" s="1505"/>
      <c r="OOB3" s="1505"/>
      <c r="OOC3" s="1505"/>
      <c r="OOD3" s="1505"/>
      <c r="OOE3" s="1505"/>
      <c r="OOF3" s="1505"/>
      <c r="OOG3" s="1505"/>
      <c r="OOH3" s="1505"/>
      <c r="OOI3" s="1505"/>
      <c r="OOJ3" s="1505"/>
      <c r="OOK3" s="1505"/>
      <c r="OOL3" s="1505"/>
      <c r="OOM3" s="1505"/>
      <c r="OON3" s="1505"/>
      <c r="OOO3" s="1505"/>
      <c r="OOP3" s="1505"/>
      <c r="OOQ3" s="1505"/>
      <c r="OOR3" s="1505"/>
      <c r="OOS3" s="1505"/>
      <c r="OOT3" s="1505"/>
      <c r="OOU3" s="1505"/>
      <c r="OOV3" s="1505"/>
      <c r="OOW3" s="1505"/>
      <c r="OOX3" s="1505"/>
      <c r="OOY3" s="1505"/>
      <c r="OOZ3" s="1505"/>
      <c r="OPA3" s="1505"/>
      <c r="OPB3" s="1505"/>
      <c r="OPC3" s="1505"/>
      <c r="OPD3" s="1505"/>
      <c r="OPE3" s="1505"/>
      <c r="OPF3" s="1505"/>
      <c r="OPG3" s="1505"/>
      <c r="OPH3" s="1505"/>
      <c r="OPI3" s="1505"/>
      <c r="OPJ3" s="1505"/>
      <c r="OPK3" s="1505"/>
      <c r="OPL3" s="1505"/>
      <c r="OPM3" s="1505"/>
      <c r="OPN3" s="1505"/>
      <c r="OPO3" s="1505"/>
      <c r="OPP3" s="1505"/>
      <c r="OPQ3" s="1505"/>
      <c r="OPR3" s="1505"/>
      <c r="OPS3" s="1505"/>
      <c r="OPT3" s="1505"/>
      <c r="OPU3" s="1505"/>
      <c r="OPV3" s="1505"/>
      <c r="OPW3" s="1505"/>
      <c r="OPX3" s="1505"/>
      <c r="OPY3" s="1505"/>
      <c r="OPZ3" s="1505"/>
      <c r="OQA3" s="1505"/>
      <c r="OQB3" s="1505"/>
      <c r="OQC3" s="1505"/>
      <c r="OQD3" s="1505"/>
      <c r="OQE3" s="1505"/>
      <c r="OQF3" s="1505"/>
      <c r="OQG3" s="1505"/>
      <c r="OQH3" s="1505"/>
      <c r="OQI3" s="1505"/>
      <c r="OQJ3" s="1505"/>
      <c r="OQK3" s="1505"/>
      <c r="OQL3" s="1505"/>
      <c r="OQM3" s="1505"/>
      <c r="OQN3" s="1505"/>
      <c r="OQO3" s="1505"/>
      <c r="OQP3" s="1505"/>
      <c r="OQQ3" s="1505"/>
      <c r="OQR3" s="1505"/>
      <c r="OQS3" s="1505"/>
      <c r="OQT3" s="1505"/>
      <c r="OQU3" s="1505"/>
      <c r="OQV3" s="1505"/>
      <c r="OQW3" s="1505"/>
      <c r="OQX3" s="1505"/>
      <c r="OQY3" s="1505"/>
      <c r="OQZ3" s="1505"/>
      <c r="ORA3" s="1505"/>
      <c r="ORB3" s="1505"/>
      <c r="ORC3" s="1505"/>
      <c r="ORD3" s="1505"/>
      <c r="ORE3" s="1505"/>
      <c r="ORF3" s="1505"/>
      <c r="ORG3" s="1505"/>
      <c r="ORH3" s="1505"/>
      <c r="ORI3" s="1505"/>
      <c r="ORJ3" s="1505"/>
      <c r="ORK3" s="1505"/>
      <c r="ORL3" s="1505"/>
      <c r="ORM3" s="1505"/>
      <c r="ORN3" s="1505"/>
      <c r="ORO3" s="1505"/>
      <c r="ORP3" s="1505"/>
      <c r="ORQ3" s="1505"/>
      <c r="ORR3" s="1505"/>
      <c r="ORS3" s="1505"/>
      <c r="ORT3" s="1505"/>
      <c r="ORU3" s="1505"/>
      <c r="ORV3" s="1505"/>
      <c r="ORW3" s="1505"/>
      <c r="ORX3" s="1505"/>
      <c r="ORY3" s="1505"/>
      <c r="ORZ3" s="1505"/>
      <c r="OSA3" s="1505"/>
      <c r="OSB3" s="1505"/>
      <c r="OSC3" s="1505"/>
      <c r="OSD3" s="1505"/>
      <c r="OSE3" s="1505"/>
      <c r="OSF3" s="1505"/>
      <c r="OSG3" s="1505"/>
      <c r="OSH3" s="1505"/>
      <c r="OSI3" s="1505"/>
      <c r="OSJ3" s="1505"/>
      <c r="OSK3" s="1505"/>
      <c r="OSL3" s="1505"/>
      <c r="OSM3" s="1505"/>
      <c r="OSN3" s="1505"/>
      <c r="OSO3" s="1505"/>
      <c r="OSP3" s="1505"/>
      <c r="OSQ3" s="1505"/>
      <c r="OSR3" s="1505"/>
      <c r="OSS3" s="1505"/>
      <c r="OST3" s="1505"/>
      <c r="OSU3" s="1505"/>
      <c r="OSV3" s="1505"/>
      <c r="OSW3" s="1505"/>
      <c r="OSX3" s="1505"/>
      <c r="OSY3" s="1505"/>
      <c r="OSZ3" s="1505"/>
      <c r="OTA3" s="1505"/>
      <c r="OTB3" s="1505"/>
      <c r="OTC3" s="1505"/>
      <c r="OTD3" s="1505"/>
      <c r="OTE3" s="1505"/>
      <c r="OTF3" s="1505"/>
      <c r="OTG3" s="1505"/>
      <c r="OTH3" s="1505"/>
      <c r="OTI3" s="1505"/>
      <c r="OTJ3" s="1505"/>
      <c r="OTK3" s="1505"/>
      <c r="OTL3" s="1505"/>
      <c r="OTM3" s="1505"/>
      <c r="OTN3" s="1505"/>
      <c r="OTO3" s="1505"/>
      <c r="OTP3" s="1505"/>
      <c r="OTQ3" s="1505"/>
      <c r="OTR3" s="1505"/>
      <c r="OTS3" s="1505"/>
      <c r="OTT3" s="1505"/>
      <c r="OTU3" s="1505"/>
      <c r="OTV3" s="1505"/>
      <c r="OTW3" s="1505"/>
      <c r="OTX3" s="1505"/>
      <c r="OTY3" s="1505"/>
      <c r="OTZ3" s="1505"/>
      <c r="OUA3" s="1505"/>
      <c r="OUB3" s="1505"/>
      <c r="OUC3" s="1505"/>
      <c r="OUD3" s="1505"/>
      <c r="OUE3" s="1505"/>
      <c r="OUF3" s="1505"/>
      <c r="OUG3" s="1505"/>
      <c r="OUH3" s="1505"/>
      <c r="OUI3" s="1505"/>
      <c r="OUJ3" s="1505"/>
      <c r="OUK3" s="1505"/>
      <c r="OUL3" s="1505"/>
      <c r="OUM3" s="1505"/>
      <c r="OUN3" s="1505"/>
      <c r="OUO3" s="1505"/>
      <c r="OUP3" s="1505"/>
      <c r="OUQ3" s="1505"/>
      <c r="OUR3" s="1505"/>
      <c r="OUS3" s="1505"/>
      <c r="OUT3" s="1505"/>
      <c r="OUU3" s="1505"/>
      <c r="OUV3" s="1505"/>
      <c r="OUW3" s="1505"/>
      <c r="OUX3" s="1505"/>
      <c r="OUY3" s="1505"/>
      <c r="OUZ3" s="1505"/>
      <c r="OVA3" s="1505"/>
      <c r="OVB3" s="1505"/>
      <c r="OVC3" s="1505"/>
      <c r="OVD3" s="1505"/>
      <c r="OVE3" s="1505"/>
      <c r="OVF3" s="1505"/>
      <c r="OVG3" s="1505"/>
      <c r="OVH3" s="1505"/>
      <c r="OVI3" s="1505"/>
      <c r="OVJ3" s="1505"/>
      <c r="OVK3" s="1505"/>
      <c r="OVL3" s="1505"/>
      <c r="OVM3" s="1505"/>
      <c r="OVN3" s="1505"/>
      <c r="OVO3" s="1505"/>
      <c r="OVP3" s="1505"/>
      <c r="OVQ3" s="1505"/>
      <c r="OVR3" s="1505"/>
      <c r="OVS3" s="1505"/>
      <c r="OVT3" s="1505"/>
      <c r="OVU3" s="1505"/>
      <c r="OVV3" s="1505"/>
      <c r="OVW3" s="1505"/>
      <c r="OVX3" s="1505"/>
      <c r="OVY3" s="1505"/>
      <c r="OVZ3" s="1505"/>
      <c r="OWA3" s="1505"/>
      <c r="OWB3" s="1505"/>
      <c r="OWC3" s="1505"/>
      <c r="OWD3" s="1505"/>
      <c r="OWE3" s="1505"/>
      <c r="OWF3" s="1505"/>
      <c r="OWG3" s="1505"/>
      <c r="OWH3" s="1505"/>
      <c r="OWI3" s="1505"/>
      <c r="OWJ3" s="1505"/>
      <c r="OWK3" s="1505"/>
      <c r="OWL3" s="1505"/>
      <c r="OWM3" s="1505"/>
      <c r="OWN3" s="1505"/>
      <c r="OWO3" s="1505"/>
      <c r="OWP3" s="1505"/>
      <c r="OWQ3" s="1505"/>
      <c r="OWR3" s="1505"/>
      <c r="OWS3" s="1505"/>
      <c r="OWT3" s="1505"/>
      <c r="OWU3" s="1505"/>
      <c r="OWV3" s="1505"/>
      <c r="OWW3" s="1505"/>
      <c r="OWX3" s="1505"/>
      <c r="OWY3" s="1505"/>
      <c r="OWZ3" s="1505"/>
      <c r="OXA3" s="1505"/>
      <c r="OXB3" s="1505"/>
      <c r="OXC3" s="1505"/>
      <c r="OXD3" s="1505"/>
      <c r="OXE3" s="1505"/>
      <c r="OXF3" s="1505"/>
      <c r="OXG3" s="1505"/>
      <c r="OXH3" s="1505"/>
      <c r="OXI3" s="1505"/>
      <c r="OXJ3" s="1505"/>
      <c r="OXK3" s="1505"/>
      <c r="OXL3" s="1505"/>
      <c r="OXM3" s="1505"/>
      <c r="OXN3" s="1505"/>
      <c r="OXO3" s="1505"/>
      <c r="OXP3" s="1505"/>
      <c r="OXQ3" s="1505"/>
      <c r="OXR3" s="1505"/>
      <c r="OXS3" s="1505"/>
      <c r="OXT3" s="1505"/>
      <c r="OXU3" s="1505"/>
      <c r="OXV3" s="1505"/>
      <c r="OXW3" s="1505"/>
      <c r="OXX3" s="1505"/>
      <c r="OXY3" s="1505"/>
      <c r="OXZ3" s="1505"/>
      <c r="OYA3" s="1505"/>
      <c r="OYB3" s="1505"/>
      <c r="OYC3" s="1505"/>
      <c r="OYD3" s="1505"/>
      <c r="OYE3" s="1505"/>
      <c r="OYF3" s="1505"/>
      <c r="OYG3" s="1505"/>
      <c r="OYH3" s="1505"/>
      <c r="OYI3" s="1505"/>
      <c r="OYJ3" s="1505"/>
      <c r="OYK3" s="1505"/>
      <c r="OYL3" s="1505"/>
      <c r="OYM3" s="1505"/>
      <c r="OYN3" s="1505"/>
      <c r="OYO3" s="1505"/>
      <c r="OYP3" s="1505"/>
      <c r="OYQ3" s="1505"/>
      <c r="OYR3" s="1505"/>
      <c r="OYS3" s="1505"/>
      <c r="OYT3" s="1505"/>
      <c r="OYU3" s="1505"/>
      <c r="OYV3" s="1505"/>
      <c r="OYW3" s="1505"/>
      <c r="OYX3" s="1505"/>
      <c r="OYY3" s="1505"/>
      <c r="OYZ3" s="1505"/>
      <c r="OZA3" s="1505"/>
      <c r="OZB3" s="1505"/>
      <c r="OZC3" s="1505"/>
      <c r="OZD3" s="1505"/>
      <c r="OZE3" s="1505"/>
      <c r="OZF3" s="1505"/>
      <c r="OZG3" s="1505"/>
      <c r="OZH3" s="1505"/>
      <c r="OZI3" s="1505"/>
      <c r="OZJ3" s="1505"/>
      <c r="OZK3" s="1505"/>
      <c r="OZL3" s="1505"/>
      <c r="OZM3" s="1505"/>
      <c r="OZN3" s="1505"/>
      <c r="OZO3" s="1505"/>
      <c r="OZP3" s="1505"/>
      <c r="OZQ3" s="1505"/>
      <c r="OZR3" s="1505"/>
      <c r="OZS3" s="1505"/>
      <c r="OZT3" s="1505"/>
      <c r="OZU3" s="1505"/>
      <c r="OZV3" s="1505"/>
      <c r="OZW3" s="1505"/>
      <c r="OZX3" s="1505"/>
      <c r="OZY3" s="1505"/>
      <c r="OZZ3" s="1505"/>
      <c r="PAA3" s="1505"/>
      <c r="PAB3" s="1505"/>
      <c r="PAC3" s="1505"/>
      <c r="PAD3" s="1505"/>
      <c r="PAE3" s="1505"/>
      <c r="PAF3" s="1505"/>
      <c r="PAG3" s="1505"/>
      <c r="PAH3" s="1505"/>
      <c r="PAI3" s="1505"/>
      <c r="PAJ3" s="1505"/>
      <c r="PAK3" s="1505"/>
      <c r="PAL3" s="1505"/>
      <c r="PAM3" s="1505"/>
      <c r="PAN3" s="1505"/>
      <c r="PAO3" s="1505"/>
      <c r="PAP3" s="1505"/>
      <c r="PAQ3" s="1505"/>
      <c r="PAR3" s="1505"/>
      <c r="PAS3" s="1505"/>
      <c r="PAT3" s="1505"/>
      <c r="PAU3" s="1505"/>
      <c r="PAV3" s="1505"/>
      <c r="PAW3" s="1505"/>
      <c r="PAX3" s="1505"/>
      <c r="PAY3" s="1505"/>
      <c r="PAZ3" s="1505"/>
      <c r="PBA3" s="1505"/>
      <c r="PBB3" s="1505"/>
      <c r="PBC3" s="1505"/>
      <c r="PBD3" s="1505"/>
      <c r="PBE3" s="1505"/>
      <c r="PBF3" s="1505"/>
      <c r="PBG3" s="1505"/>
      <c r="PBH3" s="1505"/>
      <c r="PBI3" s="1505"/>
      <c r="PBJ3" s="1505"/>
      <c r="PBK3" s="1505"/>
      <c r="PBL3" s="1505"/>
      <c r="PBM3" s="1505"/>
      <c r="PBN3" s="1505"/>
      <c r="PBO3" s="1505"/>
      <c r="PBP3" s="1505"/>
      <c r="PBQ3" s="1505"/>
      <c r="PBR3" s="1505"/>
      <c r="PBS3" s="1505"/>
      <c r="PBT3" s="1505"/>
      <c r="PBU3" s="1505"/>
      <c r="PBV3" s="1505"/>
      <c r="PBW3" s="1505"/>
      <c r="PBX3" s="1505"/>
      <c r="PBY3" s="1505"/>
      <c r="PBZ3" s="1505"/>
      <c r="PCA3" s="1505"/>
      <c r="PCB3" s="1505"/>
      <c r="PCC3" s="1505"/>
      <c r="PCD3" s="1505"/>
      <c r="PCE3" s="1505"/>
      <c r="PCF3" s="1505"/>
      <c r="PCG3" s="1505"/>
      <c r="PCH3" s="1505"/>
      <c r="PCI3" s="1505"/>
      <c r="PCJ3" s="1505"/>
      <c r="PCK3" s="1505"/>
      <c r="PCL3" s="1505"/>
      <c r="PCM3" s="1505"/>
      <c r="PCN3" s="1505"/>
      <c r="PCO3" s="1505"/>
      <c r="PCP3" s="1505"/>
      <c r="PCQ3" s="1505"/>
      <c r="PCR3" s="1505"/>
      <c r="PCS3" s="1505"/>
      <c r="PCT3" s="1505"/>
      <c r="PCU3" s="1505"/>
      <c r="PCV3" s="1505"/>
      <c r="PCW3" s="1505"/>
      <c r="PCX3" s="1505"/>
      <c r="PCY3" s="1505"/>
      <c r="PCZ3" s="1505"/>
      <c r="PDA3" s="1505"/>
      <c r="PDB3" s="1505"/>
      <c r="PDC3" s="1505"/>
      <c r="PDD3" s="1505"/>
      <c r="PDE3" s="1505"/>
      <c r="PDF3" s="1505"/>
      <c r="PDG3" s="1505"/>
      <c r="PDH3" s="1505"/>
      <c r="PDI3" s="1505"/>
      <c r="PDJ3" s="1505"/>
      <c r="PDK3" s="1505"/>
      <c r="PDL3" s="1505"/>
      <c r="PDM3" s="1505"/>
      <c r="PDN3" s="1505"/>
      <c r="PDO3" s="1505"/>
      <c r="PDP3" s="1505"/>
      <c r="PDQ3" s="1505"/>
      <c r="PDR3" s="1505"/>
      <c r="PDS3" s="1505"/>
      <c r="PDT3" s="1505"/>
      <c r="PDU3" s="1505"/>
      <c r="PDV3" s="1505"/>
      <c r="PDW3" s="1505"/>
      <c r="PDX3" s="1505"/>
      <c r="PDY3" s="1505"/>
      <c r="PDZ3" s="1505"/>
      <c r="PEA3" s="1505"/>
      <c r="PEB3" s="1505"/>
      <c r="PEC3" s="1505"/>
      <c r="PED3" s="1505"/>
      <c r="PEE3" s="1505"/>
      <c r="PEF3" s="1505"/>
      <c r="PEG3" s="1505"/>
      <c r="PEH3" s="1505"/>
      <c r="PEI3" s="1505"/>
      <c r="PEJ3" s="1505"/>
      <c r="PEK3" s="1505"/>
      <c r="PEL3" s="1505"/>
      <c r="PEM3" s="1505"/>
      <c r="PEN3" s="1505"/>
      <c r="PEO3" s="1505"/>
      <c r="PEP3" s="1505"/>
      <c r="PEQ3" s="1505"/>
      <c r="PER3" s="1505"/>
      <c r="PES3" s="1505"/>
      <c r="PET3" s="1505"/>
      <c r="PEU3" s="1505"/>
      <c r="PEV3" s="1505"/>
      <c r="PEW3" s="1505"/>
      <c r="PEX3" s="1505"/>
      <c r="PEY3" s="1505"/>
      <c r="PEZ3" s="1505"/>
      <c r="PFA3" s="1505"/>
      <c r="PFB3" s="1505"/>
      <c r="PFC3" s="1505"/>
      <c r="PFD3" s="1505"/>
      <c r="PFE3" s="1505"/>
      <c r="PFF3" s="1505"/>
      <c r="PFG3" s="1505"/>
      <c r="PFH3" s="1505"/>
      <c r="PFI3" s="1505"/>
      <c r="PFJ3" s="1505"/>
      <c r="PFK3" s="1505"/>
      <c r="PFL3" s="1505"/>
      <c r="PFM3" s="1505"/>
      <c r="PFN3" s="1505"/>
      <c r="PFO3" s="1505"/>
      <c r="PFP3" s="1505"/>
      <c r="PFQ3" s="1505"/>
      <c r="PFR3" s="1505"/>
      <c r="PFS3" s="1505"/>
      <c r="PFT3" s="1505"/>
      <c r="PFU3" s="1505"/>
      <c r="PFV3" s="1505"/>
      <c r="PFW3" s="1505"/>
      <c r="PFX3" s="1505"/>
      <c r="PFY3" s="1505"/>
      <c r="PFZ3" s="1505"/>
      <c r="PGA3" s="1505"/>
      <c r="PGB3" s="1505"/>
      <c r="PGC3" s="1505"/>
      <c r="PGD3" s="1505"/>
      <c r="PGE3" s="1505"/>
      <c r="PGF3" s="1505"/>
      <c r="PGG3" s="1505"/>
      <c r="PGH3" s="1505"/>
      <c r="PGI3" s="1505"/>
      <c r="PGJ3" s="1505"/>
      <c r="PGK3" s="1505"/>
      <c r="PGL3" s="1505"/>
      <c r="PGM3" s="1505"/>
      <c r="PGN3" s="1505"/>
      <c r="PGO3" s="1505"/>
      <c r="PGP3" s="1505"/>
      <c r="PGQ3" s="1505"/>
      <c r="PGR3" s="1505"/>
      <c r="PGS3" s="1505"/>
      <c r="PGT3" s="1505"/>
      <c r="PGU3" s="1505"/>
      <c r="PGV3" s="1505"/>
      <c r="PGW3" s="1505"/>
      <c r="PGX3" s="1505"/>
      <c r="PGY3" s="1505"/>
      <c r="PGZ3" s="1505"/>
      <c r="PHA3" s="1505"/>
      <c r="PHB3" s="1505"/>
      <c r="PHC3" s="1505"/>
      <c r="PHD3" s="1505"/>
      <c r="PHE3" s="1505"/>
      <c r="PHF3" s="1505"/>
      <c r="PHG3" s="1505"/>
      <c r="PHH3" s="1505"/>
      <c r="PHI3" s="1505"/>
      <c r="PHJ3" s="1505"/>
      <c r="PHK3" s="1505"/>
      <c r="PHL3" s="1505"/>
      <c r="PHM3" s="1505"/>
      <c r="PHN3" s="1505"/>
      <c r="PHO3" s="1505"/>
      <c r="PHP3" s="1505"/>
      <c r="PHQ3" s="1505"/>
      <c r="PHR3" s="1505"/>
      <c r="PHS3" s="1505"/>
      <c r="PHT3" s="1505"/>
      <c r="PHU3" s="1505"/>
      <c r="PHV3" s="1505"/>
      <c r="PHW3" s="1505"/>
      <c r="PHX3" s="1505"/>
      <c r="PHY3" s="1505"/>
      <c r="PHZ3" s="1505"/>
      <c r="PIA3" s="1505"/>
      <c r="PIB3" s="1505"/>
      <c r="PIC3" s="1505"/>
      <c r="PID3" s="1505"/>
      <c r="PIE3" s="1505"/>
      <c r="PIF3" s="1505"/>
      <c r="PIG3" s="1505"/>
      <c r="PIH3" s="1505"/>
      <c r="PII3" s="1505"/>
      <c r="PIJ3" s="1505"/>
      <c r="PIK3" s="1505"/>
      <c r="PIL3" s="1505"/>
      <c r="PIM3" s="1505"/>
      <c r="PIN3" s="1505"/>
      <c r="PIO3" s="1505"/>
      <c r="PIP3" s="1505"/>
      <c r="PIQ3" s="1505"/>
      <c r="PIR3" s="1505"/>
      <c r="PIS3" s="1505"/>
      <c r="PIT3" s="1505"/>
      <c r="PIU3" s="1505"/>
      <c r="PIV3" s="1505"/>
      <c r="PIW3" s="1505"/>
      <c r="PIX3" s="1505"/>
      <c r="PIY3" s="1505"/>
      <c r="PIZ3" s="1505"/>
      <c r="PJA3" s="1505"/>
      <c r="PJB3" s="1505"/>
      <c r="PJC3" s="1505"/>
      <c r="PJD3" s="1505"/>
      <c r="PJE3" s="1505"/>
      <c r="PJF3" s="1505"/>
      <c r="PJG3" s="1505"/>
      <c r="PJH3" s="1505"/>
      <c r="PJI3" s="1505"/>
      <c r="PJJ3" s="1505"/>
      <c r="PJK3" s="1505"/>
      <c r="PJL3" s="1505"/>
      <c r="PJM3" s="1505"/>
      <c r="PJN3" s="1505"/>
      <c r="PJO3" s="1505"/>
      <c r="PJP3" s="1505"/>
      <c r="PJQ3" s="1505"/>
      <c r="PJR3" s="1505"/>
      <c r="PJS3" s="1505"/>
      <c r="PJT3" s="1505"/>
      <c r="PJU3" s="1505"/>
      <c r="PJV3" s="1505"/>
      <c r="PJW3" s="1505"/>
      <c r="PJX3" s="1505"/>
      <c r="PJY3" s="1505"/>
      <c r="PJZ3" s="1505"/>
      <c r="PKA3" s="1505"/>
      <c r="PKB3" s="1505"/>
      <c r="PKC3" s="1505"/>
      <c r="PKD3" s="1505"/>
      <c r="PKE3" s="1505"/>
      <c r="PKF3" s="1505"/>
      <c r="PKG3" s="1505"/>
      <c r="PKH3" s="1505"/>
      <c r="PKI3" s="1505"/>
      <c r="PKJ3" s="1505"/>
      <c r="PKK3" s="1505"/>
      <c r="PKL3" s="1505"/>
      <c r="PKM3" s="1505"/>
      <c r="PKN3" s="1505"/>
      <c r="PKO3" s="1505"/>
      <c r="PKP3" s="1505"/>
      <c r="PKQ3" s="1505"/>
      <c r="PKR3" s="1505"/>
      <c r="PKS3" s="1505"/>
      <c r="PKT3" s="1505"/>
      <c r="PKU3" s="1505"/>
      <c r="PKV3" s="1505"/>
      <c r="PKW3" s="1505"/>
      <c r="PKX3" s="1505"/>
      <c r="PKY3" s="1505"/>
      <c r="PKZ3" s="1505"/>
      <c r="PLA3" s="1505"/>
      <c r="PLB3" s="1505"/>
      <c r="PLC3" s="1505"/>
      <c r="PLD3" s="1505"/>
      <c r="PLE3" s="1505"/>
      <c r="PLF3" s="1505"/>
      <c r="PLG3" s="1505"/>
      <c r="PLH3" s="1505"/>
      <c r="PLI3" s="1505"/>
      <c r="PLJ3" s="1505"/>
      <c r="PLK3" s="1505"/>
      <c r="PLL3" s="1505"/>
      <c r="PLM3" s="1505"/>
      <c r="PLN3" s="1505"/>
      <c r="PLO3" s="1505"/>
      <c r="PLP3" s="1505"/>
      <c r="PLQ3" s="1505"/>
      <c r="PLR3" s="1505"/>
      <c r="PLS3" s="1505"/>
      <c r="PLT3" s="1505"/>
      <c r="PLU3" s="1505"/>
      <c r="PLV3" s="1505"/>
      <c r="PLW3" s="1505"/>
      <c r="PLX3" s="1505"/>
      <c r="PLY3" s="1505"/>
      <c r="PLZ3" s="1505"/>
      <c r="PMA3" s="1505"/>
      <c r="PMB3" s="1505"/>
      <c r="PMC3" s="1505"/>
      <c r="PMD3" s="1505"/>
      <c r="PME3" s="1505"/>
      <c r="PMF3" s="1505"/>
      <c r="PMG3" s="1505"/>
      <c r="PMH3" s="1505"/>
      <c r="PMI3" s="1505"/>
      <c r="PMJ3" s="1505"/>
      <c r="PMK3" s="1505"/>
      <c r="PML3" s="1505"/>
      <c r="PMM3" s="1505"/>
      <c r="PMN3" s="1505"/>
      <c r="PMO3" s="1505"/>
      <c r="PMP3" s="1505"/>
      <c r="PMQ3" s="1505"/>
      <c r="PMR3" s="1505"/>
      <c r="PMS3" s="1505"/>
      <c r="PMT3" s="1505"/>
      <c r="PMU3" s="1505"/>
      <c r="PMV3" s="1505"/>
      <c r="PMW3" s="1505"/>
      <c r="PMX3" s="1505"/>
      <c r="PMY3" s="1505"/>
      <c r="PMZ3" s="1505"/>
      <c r="PNA3" s="1505"/>
      <c r="PNB3" s="1505"/>
      <c r="PNC3" s="1505"/>
      <c r="PND3" s="1505"/>
      <c r="PNE3" s="1505"/>
      <c r="PNF3" s="1505"/>
      <c r="PNG3" s="1505"/>
      <c r="PNH3" s="1505"/>
      <c r="PNI3" s="1505"/>
      <c r="PNJ3" s="1505"/>
      <c r="PNK3" s="1505"/>
      <c r="PNL3" s="1505"/>
      <c r="PNM3" s="1505"/>
      <c r="PNN3" s="1505"/>
      <c r="PNO3" s="1505"/>
      <c r="PNP3" s="1505"/>
      <c r="PNQ3" s="1505"/>
      <c r="PNR3" s="1505"/>
      <c r="PNS3" s="1505"/>
      <c r="PNT3" s="1505"/>
      <c r="PNU3" s="1505"/>
      <c r="PNV3" s="1505"/>
      <c r="PNW3" s="1505"/>
      <c r="PNX3" s="1505"/>
      <c r="PNY3" s="1505"/>
      <c r="PNZ3" s="1505"/>
      <c r="POA3" s="1505"/>
      <c r="POB3" s="1505"/>
      <c r="POC3" s="1505"/>
      <c r="POD3" s="1505"/>
      <c r="POE3" s="1505"/>
      <c r="POF3" s="1505"/>
      <c r="POG3" s="1505"/>
      <c r="POH3" s="1505"/>
      <c r="POI3" s="1505"/>
      <c r="POJ3" s="1505"/>
      <c r="POK3" s="1505"/>
      <c r="POL3" s="1505"/>
      <c r="POM3" s="1505"/>
      <c r="PON3" s="1505"/>
      <c r="POO3" s="1505"/>
      <c r="POP3" s="1505"/>
      <c r="POQ3" s="1505"/>
      <c r="POR3" s="1505"/>
      <c r="POS3" s="1505"/>
      <c r="POT3" s="1505"/>
      <c r="POU3" s="1505"/>
      <c r="POV3" s="1505"/>
      <c r="POW3" s="1505"/>
      <c r="POX3" s="1505"/>
      <c r="POY3" s="1505"/>
      <c r="POZ3" s="1505"/>
      <c r="PPA3" s="1505"/>
      <c r="PPB3" s="1505"/>
      <c r="PPC3" s="1505"/>
      <c r="PPD3" s="1505"/>
      <c r="PPE3" s="1505"/>
      <c r="PPF3" s="1505"/>
      <c r="PPG3" s="1505"/>
      <c r="PPH3" s="1505"/>
      <c r="PPI3" s="1505"/>
      <c r="PPJ3" s="1505"/>
      <c r="PPK3" s="1505"/>
      <c r="PPL3" s="1505"/>
      <c r="PPM3" s="1505"/>
      <c r="PPN3" s="1505"/>
      <c r="PPO3" s="1505"/>
      <c r="PPP3" s="1505"/>
      <c r="PPQ3" s="1505"/>
      <c r="PPR3" s="1505"/>
      <c r="PPS3" s="1505"/>
      <c r="PPT3" s="1505"/>
      <c r="PPU3" s="1505"/>
      <c r="PPV3" s="1505"/>
      <c r="PPW3" s="1505"/>
      <c r="PPX3" s="1505"/>
      <c r="PPY3" s="1505"/>
      <c r="PPZ3" s="1505"/>
      <c r="PQA3" s="1505"/>
      <c r="PQB3" s="1505"/>
      <c r="PQC3" s="1505"/>
      <c r="PQD3" s="1505"/>
      <c r="PQE3" s="1505"/>
      <c r="PQF3" s="1505"/>
      <c r="PQG3" s="1505"/>
      <c r="PQH3" s="1505"/>
      <c r="PQI3" s="1505"/>
      <c r="PQJ3" s="1505"/>
      <c r="PQK3" s="1505"/>
      <c r="PQL3" s="1505"/>
      <c r="PQM3" s="1505"/>
      <c r="PQN3" s="1505"/>
      <c r="PQO3" s="1505"/>
      <c r="PQP3" s="1505"/>
      <c r="PQQ3" s="1505"/>
      <c r="PQR3" s="1505"/>
      <c r="PQS3" s="1505"/>
      <c r="PQT3" s="1505"/>
      <c r="PQU3" s="1505"/>
      <c r="PQV3" s="1505"/>
      <c r="PQW3" s="1505"/>
      <c r="PQX3" s="1505"/>
      <c r="PQY3" s="1505"/>
      <c r="PQZ3" s="1505"/>
      <c r="PRA3" s="1505"/>
      <c r="PRB3" s="1505"/>
      <c r="PRC3" s="1505"/>
      <c r="PRD3" s="1505"/>
      <c r="PRE3" s="1505"/>
      <c r="PRF3" s="1505"/>
      <c r="PRG3" s="1505"/>
      <c r="PRH3" s="1505"/>
      <c r="PRI3" s="1505"/>
      <c r="PRJ3" s="1505"/>
      <c r="PRK3" s="1505"/>
      <c r="PRL3" s="1505"/>
      <c r="PRM3" s="1505"/>
      <c r="PRN3" s="1505"/>
      <c r="PRO3" s="1505"/>
      <c r="PRP3" s="1505"/>
      <c r="PRQ3" s="1505"/>
      <c r="PRR3" s="1505"/>
      <c r="PRS3" s="1505"/>
      <c r="PRT3" s="1505"/>
      <c r="PRU3" s="1505"/>
      <c r="PRV3" s="1505"/>
      <c r="PRW3" s="1505"/>
      <c r="PRX3" s="1505"/>
      <c r="PRY3" s="1505"/>
      <c r="PRZ3" s="1505"/>
      <c r="PSA3" s="1505"/>
      <c r="PSB3" s="1505"/>
      <c r="PSC3" s="1505"/>
      <c r="PSD3" s="1505"/>
      <c r="PSE3" s="1505"/>
      <c r="PSF3" s="1505"/>
      <c r="PSG3" s="1505"/>
      <c r="PSH3" s="1505"/>
      <c r="PSI3" s="1505"/>
      <c r="PSJ3" s="1505"/>
      <c r="PSK3" s="1505"/>
      <c r="PSL3" s="1505"/>
      <c r="PSM3" s="1505"/>
      <c r="PSN3" s="1505"/>
      <c r="PSO3" s="1505"/>
      <c r="PSP3" s="1505"/>
      <c r="PSQ3" s="1505"/>
      <c r="PSR3" s="1505"/>
      <c r="PSS3" s="1505"/>
      <c r="PST3" s="1505"/>
      <c r="PSU3" s="1505"/>
      <c r="PSV3" s="1505"/>
      <c r="PSW3" s="1505"/>
      <c r="PSX3" s="1505"/>
      <c r="PSY3" s="1505"/>
      <c r="PSZ3" s="1505"/>
      <c r="PTA3" s="1505"/>
      <c r="PTB3" s="1505"/>
      <c r="PTC3" s="1505"/>
      <c r="PTD3" s="1505"/>
      <c r="PTE3" s="1505"/>
      <c r="PTF3" s="1505"/>
      <c r="PTG3" s="1505"/>
      <c r="PTH3" s="1505"/>
      <c r="PTI3" s="1505"/>
      <c r="PTJ3" s="1505"/>
      <c r="PTK3" s="1505"/>
      <c r="PTL3" s="1505"/>
      <c r="PTM3" s="1505"/>
      <c r="PTN3" s="1505"/>
      <c r="PTO3" s="1505"/>
      <c r="PTP3" s="1505"/>
      <c r="PTQ3" s="1505"/>
      <c r="PTR3" s="1505"/>
      <c r="PTS3" s="1505"/>
      <c r="PTT3" s="1505"/>
      <c r="PTU3" s="1505"/>
      <c r="PTV3" s="1505"/>
      <c r="PTW3" s="1505"/>
      <c r="PTX3" s="1505"/>
      <c r="PTY3" s="1505"/>
      <c r="PTZ3" s="1505"/>
      <c r="PUA3" s="1505"/>
      <c r="PUB3" s="1505"/>
      <c r="PUC3" s="1505"/>
      <c r="PUD3" s="1505"/>
      <c r="PUE3" s="1505"/>
      <c r="PUF3" s="1505"/>
      <c r="PUG3" s="1505"/>
      <c r="PUH3" s="1505"/>
      <c r="PUI3" s="1505"/>
      <c r="PUJ3" s="1505"/>
      <c r="PUK3" s="1505"/>
      <c r="PUL3" s="1505"/>
      <c r="PUM3" s="1505"/>
      <c r="PUN3" s="1505"/>
      <c r="PUO3" s="1505"/>
      <c r="PUP3" s="1505"/>
      <c r="PUQ3" s="1505"/>
      <c r="PUR3" s="1505"/>
      <c r="PUS3" s="1505"/>
      <c r="PUT3" s="1505"/>
      <c r="PUU3" s="1505"/>
      <c r="PUV3" s="1505"/>
      <c r="PUW3" s="1505"/>
      <c r="PUX3" s="1505"/>
      <c r="PUY3" s="1505"/>
      <c r="PUZ3" s="1505"/>
      <c r="PVA3" s="1505"/>
      <c r="PVB3" s="1505"/>
      <c r="PVC3" s="1505"/>
      <c r="PVD3" s="1505"/>
      <c r="PVE3" s="1505"/>
      <c r="PVF3" s="1505"/>
      <c r="PVG3" s="1505"/>
      <c r="PVH3" s="1505"/>
      <c r="PVI3" s="1505"/>
      <c r="PVJ3" s="1505"/>
      <c r="PVK3" s="1505"/>
      <c r="PVL3" s="1505"/>
      <c r="PVM3" s="1505"/>
      <c r="PVN3" s="1505"/>
      <c r="PVO3" s="1505"/>
      <c r="PVP3" s="1505"/>
      <c r="PVQ3" s="1505"/>
      <c r="PVR3" s="1505"/>
      <c r="PVS3" s="1505"/>
      <c r="PVT3" s="1505"/>
      <c r="PVU3" s="1505"/>
      <c r="PVV3" s="1505"/>
      <c r="PVW3" s="1505"/>
      <c r="PVX3" s="1505"/>
      <c r="PVY3" s="1505"/>
      <c r="PVZ3" s="1505"/>
      <c r="PWA3" s="1505"/>
      <c r="PWB3" s="1505"/>
      <c r="PWC3" s="1505"/>
      <c r="PWD3" s="1505"/>
      <c r="PWE3" s="1505"/>
      <c r="PWF3" s="1505"/>
      <c r="PWG3" s="1505"/>
      <c r="PWH3" s="1505"/>
      <c r="PWI3" s="1505"/>
      <c r="PWJ3" s="1505"/>
      <c r="PWK3" s="1505"/>
      <c r="PWL3" s="1505"/>
      <c r="PWM3" s="1505"/>
      <c r="PWN3" s="1505"/>
      <c r="PWO3" s="1505"/>
      <c r="PWP3" s="1505"/>
      <c r="PWQ3" s="1505"/>
      <c r="PWR3" s="1505"/>
      <c r="PWS3" s="1505"/>
      <c r="PWT3" s="1505"/>
      <c r="PWU3" s="1505"/>
      <c r="PWV3" s="1505"/>
      <c r="PWW3" s="1505"/>
      <c r="PWX3" s="1505"/>
      <c r="PWY3" s="1505"/>
      <c r="PWZ3" s="1505"/>
      <c r="PXA3" s="1505"/>
      <c r="PXB3" s="1505"/>
      <c r="PXC3" s="1505"/>
      <c r="PXD3" s="1505"/>
      <c r="PXE3" s="1505"/>
      <c r="PXF3" s="1505"/>
      <c r="PXG3" s="1505"/>
      <c r="PXH3" s="1505"/>
      <c r="PXI3" s="1505"/>
      <c r="PXJ3" s="1505"/>
      <c r="PXK3" s="1505"/>
      <c r="PXL3" s="1505"/>
      <c r="PXM3" s="1505"/>
      <c r="PXN3" s="1505"/>
      <c r="PXO3" s="1505"/>
      <c r="PXP3" s="1505"/>
      <c r="PXQ3" s="1505"/>
      <c r="PXR3" s="1505"/>
      <c r="PXS3" s="1505"/>
      <c r="PXT3" s="1505"/>
      <c r="PXU3" s="1505"/>
      <c r="PXV3" s="1505"/>
      <c r="PXW3" s="1505"/>
      <c r="PXX3" s="1505"/>
      <c r="PXY3" s="1505"/>
      <c r="PXZ3" s="1505"/>
      <c r="PYA3" s="1505"/>
      <c r="PYB3" s="1505"/>
      <c r="PYC3" s="1505"/>
      <c r="PYD3" s="1505"/>
      <c r="PYE3" s="1505"/>
      <c r="PYF3" s="1505"/>
      <c r="PYG3" s="1505"/>
      <c r="PYH3" s="1505"/>
      <c r="PYI3" s="1505"/>
      <c r="PYJ3" s="1505"/>
      <c r="PYK3" s="1505"/>
      <c r="PYL3" s="1505"/>
      <c r="PYM3" s="1505"/>
      <c r="PYN3" s="1505"/>
      <c r="PYO3" s="1505"/>
      <c r="PYP3" s="1505"/>
      <c r="PYQ3" s="1505"/>
      <c r="PYR3" s="1505"/>
      <c r="PYS3" s="1505"/>
      <c r="PYT3" s="1505"/>
      <c r="PYU3" s="1505"/>
      <c r="PYV3" s="1505"/>
      <c r="PYW3" s="1505"/>
      <c r="PYX3" s="1505"/>
      <c r="PYY3" s="1505"/>
      <c r="PYZ3" s="1505"/>
      <c r="PZA3" s="1505"/>
      <c r="PZB3" s="1505"/>
      <c r="PZC3" s="1505"/>
      <c r="PZD3" s="1505"/>
      <c r="PZE3" s="1505"/>
      <c r="PZF3" s="1505"/>
      <c r="PZG3" s="1505"/>
      <c r="PZH3" s="1505"/>
      <c r="PZI3" s="1505"/>
      <c r="PZJ3" s="1505"/>
      <c r="PZK3" s="1505"/>
      <c r="PZL3" s="1505"/>
      <c r="PZM3" s="1505"/>
      <c r="PZN3" s="1505"/>
      <c r="PZO3" s="1505"/>
      <c r="PZP3" s="1505"/>
      <c r="PZQ3" s="1505"/>
      <c r="PZR3" s="1505"/>
      <c r="PZS3" s="1505"/>
      <c r="PZT3" s="1505"/>
      <c r="PZU3" s="1505"/>
      <c r="PZV3" s="1505"/>
      <c r="PZW3" s="1505"/>
      <c r="PZX3" s="1505"/>
      <c r="PZY3" s="1505"/>
      <c r="PZZ3" s="1505"/>
      <c r="QAA3" s="1505"/>
      <c r="QAB3" s="1505"/>
      <c r="QAC3" s="1505"/>
      <c r="QAD3" s="1505"/>
      <c r="QAE3" s="1505"/>
      <c r="QAF3" s="1505"/>
      <c r="QAG3" s="1505"/>
      <c r="QAH3" s="1505"/>
      <c r="QAI3" s="1505"/>
      <c r="QAJ3" s="1505"/>
      <c r="QAK3" s="1505"/>
      <c r="QAL3" s="1505"/>
      <c r="QAM3" s="1505"/>
      <c r="QAN3" s="1505"/>
      <c r="QAO3" s="1505"/>
      <c r="QAP3" s="1505"/>
      <c r="QAQ3" s="1505"/>
      <c r="QAR3" s="1505"/>
      <c r="QAS3" s="1505"/>
      <c r="QAT3" s="1505"/>
      <c r="QAU3" s="1505"/>
      <c r="QAV3" s="1505"/>
      <c r="QAW3" s="1505"/>
      <c r="QAX3" s="1505"/>
      <c r="QAY3" s="1505"/>
      <c r="QAZ3" s="1505"/>
      <c r="QBA3" s="1505"/>
      <c r="QBB3" s="1505"/>
      <c r="QBC3" s="1505"/>
      <c r="QBD3" s="1505"/>
      <c r="QBE3" s="1505"/>
      <c r="QBF3" s="1505"/>
      <c r="QBG3" s="1505"/>
      <c r="QBH3" s="1505"/>
      <c r="QBI3" s="1505"/>
      <c r="QBJ3" s="1505"/>
      <c r="QBK3" s="1505"/>
      <c r="QBL3" s="1505"/>
      <c r="QBM3" s="1505"/>
      <c r="QBN3" s="1505"/>
      <c r="QBO3" s="1505"/>
      <c r="QBP3" s="1505"/>
      <c r="QBQ3" s="1505"/>
      <c r="QBR3" s="1505"/>
      <c r="QBS3" s="1505"/>
      <c r="QBT3" s="1505"/>
      <c r="QBU3" s="1505"/>
      <c r="QBV3" s="1505"/>
      <c r="QBW3" s="1505"/>
      <c r="QBX3" s="1505"/>
      <c r="QBY3" s="1505"/>
      <c r="QBZ3" s="1505"/>
      <c r="QCA3" s="1505"/>
      <c r="QCB3" s="1505"/>
      <c r="QCC3" s="1505"/>
      <c r="QCD3" s="1505"/>
      <c r="QCE3" s="1505"/>
      <c r="QCF3" s="1505"/>
      <c r="QCG3" s="1505"/>
      <c r="QCH3" s="1505"/>
      <c r="QCI3" s="1505"/>
      <c r="QCJ3" s="1505"/>
      <c r="QCK3" s="1505"/>
      <c r="QCL3" s="1505"/>
      <c r="QCM3" s="1505"/>
      <c r="QCN3" s="1505"/>
      <c r="QCO3" s="1505"/>
      <c r="QCP3" s="1505"/>
      <c r="QCQ3" s="1505"/>
      <c r="QCR3" s="1505"/>
      <c r="QCS3" s="1505"/>
      <c r="QCT3" s="1505"/>
      <c r="QCU3" s="1505"/>
      <c r="QCV3" s="1505"/>
      <c r="QCW3" s="1505"/>
      <c r="QCX3" s="1505"/>
      <c r="QCY3" s="1505"/>
      <c r="QCZ3" s="1505"/>
      <c r="QDA3" s="1505"/>
      <c r="QDB3" s="1505"/>
      <c r="QDC3" s="1505"/>
      <c r="QDD3" s="1505"/>
      <c r="QDE3" s="1505"/>
      <c r="QDF3" s="1505"/>
      <c r="QDG3" s="1505"/>
      <c r="QDH3" s="1505"/>
      <c r="QDI3" s="1505"/>
      <c r="QDJ3" s="1505"/>
      <c r="QDK3" s="1505"/>
      <c r="QDL3" s="1505"/>
      <c r="QDM3" s="1505"/>
      <c r="QDN3" s="1505"/>
      <c r="QDO3" s="1505"/>
      <c r="QDP3" s="1505"/>
      <c r="QDQ3" s="1505"/>
      <c r="QDR3" s="1505"/>
      <c r="QDS3" s="1505"/>
      <c r="QDT3" s="1505"/>
      <c r="QDU3" s="1505"/>
      <c r="QDV3" s="1505"/>
      <c r="QDW3" s="1505"/>
      <c r="QDX3" s="1505"/>
      <c r="QDY3" s="1505"/>
      <c r="QDZ3" s="1505"/>
      <c r="QEA3" s="1505"/>
      <c r="QEB3" s="1505"/>
      <c r="QEC3" s="1505"/>
      <c r="QED3" s="1505"/>
      <c r="QEE3" s="1505"/>
      <c r="QEF3" s="1505"/>
      <c r="QEG3" s="1505"/>
      <c r="QEH3" s="1505"/>
      <c r="QEI3" s="1505"/>
      <c r="QEJ3" s="1505"/>
      <c r="QEK3" s="1505"/>
      <c r="QEL3" s="1505"/>
      <c r="QEM3" s="1505"/>
      <c r="QEN3" s="1505"/>
      <c r="QEO3" s="1505"/>
      <c r="QEP3" s="1505"/>
      <c r="QEQ3" s="1505"/>
      <c r="QER3" s="1505"/>
      <c r="QES3" s="1505"/>
      <c r="QET3" s="1505"/>
      <c r="QEU3" s="1505"/>
      <c r="QEV3" s="1505"/>
      <c r="QEW3" s="1505"/>
      <c r="QEX3" s="1505"/>
      <c r="QEY3" s="1505"/>
      <c r="QEZ3" s="1505"/>
      <c r="QFA3" s="1505"/>
      <c r="QFB3" s="1505"/>
      <c r="QFC3" s="1505"/>
      <c r="QFD3" s="1505"/>
      <c r="QFE3" s="1505"/>
      <c r="QFF3" s="1505"/>
      <c r="QFG3" s="1505"/>
      <c r="QFH3" s="1505"/>
      <c r="QFI3" s="1505"/>
      <c r="QFJ3" s="1505"/>
      <c r="QFK3" s="1505"/>
      <c r="QFL3" s="1505"/>
      <c r="QFM3" s="1505"/>
      <c r="QFN3" s="1505"/>
      <c r="QFO3" s="1505"/>
      <c r="QFP3" s="1505"/>
      <c r="QFQ3" s="1505"/>
      <c r="QFR3" s="1505"/>
      <c r="QFS3" s="1505"/>
      <c r="QFT3" s="1505"/>
      <c r="QFU3" s="1505"/>
      <c r="QFV3" s="1505"/>
      <c r="QFW3" s="1505"/>
      <c r="QFX3" s="1505"/>
      <c r="QFY3" s="1505"/>
      <c r="QFZ3" s="1505"/>
      <c r="QGA3" s="1505"/>
      <c r="QGB3" s="1505"/>
      <c r="QGC3" s="1505"/>
      <c r="QGD3" s="1505"/>
      <c r="QGE3" s="1505"/>
      <c r="QGF3" s="1505"/>
      <c r="QGG3" s="1505"/>
      <c r="QGH3" s="1505"/>
      <c r="QGI3" s="1505"/>
      <c r="QGJ3" s="1505"/>
      <c r="QGK3" s="1505"/>
      <c r="QGL3" s="1505"/>
      <c r="QGM3" s="1505"/>
      <c r="QGN3" s="1505"/>
      <c r="QGO3" s="1505"/>
      <c r="QGP3" s="1505"/>
      <c r="QGQ3" s="1505"/>
      <c r="QGR3" s="1505"/>
      <c r="QGS3" s="1505"/>
      <c r="QGT3" s="1505"/>
      <c r="QGU3" s="1505"/>
      <c r="QGV3" s="1505"/>
      <c r="QGW3" s="1505"/>
      <c r="QGX3" s="1505"/>
      <c r="QGY3" s="1505"/>
      <c r="QGZ3" s="1505"/>
      <c r="QHA3" s="1505"/>
      <c r="QHB3" s="1505"/>
      <c r="QHC3" s="1505"/>
      <c r="QHD3" s="1505"/>
      <c r="QHE3" s="1505"/>
      <c r="QHF3" s="1505"/>
      <c r="QHG3" s="1505"/>
      <c r="QHH3" s="1505"/>
      <c r="QHI3" s="1505"/>
      <c r="QHJ3" s="1505"/>
      <c r="QHK3" s="1505"/>
      <c r="QHL3" s="1505"/>
      <c r="QHM3" s="1505"/>
      <c r="QHN3" s="1505"/>
      <c r="QHO3" s="1505"/>
      <c r="QHP3" s="1505"/>
      <c r="QHQ3" s="1505"/>
      <c r="QHR3" s="1505"/>
      <c r="QHS3" s="1505"/>
      <c r="QHT3" s="1505"/>
      <c r="QHU3" s="1505"/>
      <c r="QHV3" s="1505"/>
      <c r="QHW3" s="1505"/>
      <c r="QHX3" s="1505"/>
      <c r="QHY3" s="1505"/>
      <c r="QHZ3" s="1505"/>
      <c r="QIA3" s="1505"/>
      <c r="QIB3" s="1505"/>
      <c r="QIC3" s="1505"/>
      <c r="QID3" s="1505"/>
      <c r="QIE3" s="1505"/>
      <c r="QIF3" s="1505"/>
      <c r="QIG3" s="1505"/>
      <c r="QIH3" s="1505"/>
      <c r="QII3" s="1505"/>
      <c r="QIJ3" s="1505"/>
      <c r="QIK3" s="1505"/>
      <c r="QIL3" s="1505"/>
      <c r="QIM3" s="1505"/>
      <c r="QIN3" s="1505"/>
      <c r="QIO3" s="1505"/>
      <c r="QIP3" s="1505"/>
      <c r="QIQ3" s="1505"/>
      <c r="QIR3" s="1505"/>
      <c r="QIS3" s="1505"/>
      <c r="QIT3" s="1505"/>
      <c r="QIU3" s="1505"/>
      <c r="QIV3" s="1505"/>
      <c r="QIW3" s="1505"/>
      <c r="QIX3" s="1505"/>
      <c r="QIY3" s="1505"/>
      <c r="QIZ3" s="1505"/>
      <c r="QJA3" s="1505"/>
      <c r="QJB3" s="1505"/>
      <c r="QJC3" s="1505"/>
      <c r="QJD3" s="1505"/>
      <c r="QJE3" s="1505"/>
      <c r="QJF3" s="1505"/>
      <c r="QJG3" s="1505"/>
      <c r="QJH3" s="1505"/>
      <c r="QJI3" s="1505"/>
      <c r="QJJ3" s="1505"/>
      <c r="QJK3" s="1505"/>
      <c r="QJL3" s="1505"/>
      <c r="QJM3" s="1505"/>
      <c r="QJN3" s="1505"/>
      <c r="QJO3" s="1505"/>
      <c r="QJP3" s="1505"/>
      <c r="QJQ3" s="1505"/>
      <c r="QJR3" s="1505"/>
      <c r="QJS3" s="1505"/>
      <c r="QJT3" s="1505"/>
      <c r="QJU3" s="1505"/>
      <c r="QJV3" s="1505"/>
      <c r="QJW3" s="1505"/>
      <c r="QJX3" s="1505"/>
      <c r="QJY3" s="1505"/>
      <c r="QJZ3" s="1505"/>
      <c r="QKA3" s="1505"/>
      <c r="QKB3" s="1505"/>
      <c r="QKC3" s="1505"/>
      <c r="QKD3" s="1505"/>
      <c r="QKE3" s="1505"/>
      <c r="QKF3" s="1505"/>
      <c r="QKG3" s="1505"/>
      <c r="QKH3" s="1505"/>
      <c r="QKI3" s="1505"/>
      <c r="QKJ3" s="1505"/>
      <c r="QKK3" s="1505"/>
      <c r="QKL3" s="1505"/>
      <c r="QKM3" s="1505"/>
      <c r="QKN3" s="1505"/>
      <c r="QKO3" s="1505"/>
      <c r="QKP3" s="1505"/>
      <c r="QKQ3" s="1505"/>
      <c r="QKR3" s="1505"/>
      <c r="QKS3" s="1505"/>
      <c r="QKT3" s="1505"/>
      <c r="QKU3" s="1505"/>
      <c r="QKV3" s="1505"/>
      <c r="QKW3" s="1505"/>
      <c r="QKX3" s="1505"/>
      <c r="QKY3" s="1505"/>
      <c r="QKZ3" s="1505"/>
      <c r="QLA3" s="1505"/>
      <c r="QLB3" s="1505"/>
      <c r="QLC3" s="1505"/>
      <c r="QLD3" s="1505"/>
      <c r="QLE3" s="1505"/>
      <c r="QLF3" s="1505"/>
      <c r="QLG3" s="1505"/>
      <c r="QLH3" s="1505"/>
      <c r="QLI3" s="1505"/>
      <c r="QLJ3" s="1505"/>
      <c r="QLK3" s="1505"/>
      <c r="QLL3" s="1505"/>
      <c r="QLM3" s="1505"/>
      <c r="QLN3" s="1505"/>
      <c r="QLO3" s="1505"/>
      <c r="QLP3" s="1505"/>
      <c r="QLQ3" s="1505"/>
      <c r="QLR3" s="1505"/>
      <c r="QLS3" s="1505"/>
      <c r="QLT3" s="1505"/>
      <c r="QLU3" s="1505"/>
      <c r="QLV3" s="1505"/>
      <c r="QLW3" s="1505"/>
      <c r="QLX3" s="1505"/>
      <c r="QLY3" s="1505"/>
      <c r="QLZ3" s="1505"/>
      <c r="QMA3" s="1505"/>
      <c r="QMB3" s="1505"/>
      <c r="QMC3" s="1505"/>
      <c r="QMD3" s="1505"/>
      <c r="QME3" s="1505"/>
      <c r="QMF3" s="1505"/>
      <c r="QMG3" s="1505"/>
      <c r="QMH3" s="1505"/>
      <c r="QMI3" s="1505"/>
      <c r="QMJ3" s="1505"/>
      <c r="QMK3" s="1505"/>
      <c r="QML3" s="1505"/>
      <c r="QMM3" s="1505"/>
      <c r="QMN3" s="1505"/>
      <c r="QMO3" s="1505"/>
      <c r="QMP3" s="1505"/>
      <c r="QMQ3" s="1505"/>
      <c r="QMR3" s="1505"/>
      <c r="QMS3" s="1505"/>
      <c r="QMT3" s="1505"/>
      <c r="QMU3" s="1505"/>
      <c r="QMV3" s="1505"/>
      <c r="QMW3" s="1505"/>
      <c r="QMX3" s="1505"/>
      <c r="QMY3" s="1505"/>
      <c r="QMZ3" s="1505"/>
      <c r="QNA3" s="1505"/>
      <c r="QNB3" s="1505"/>
      <c r="QNC3" s="1505"/>
      <c r="QND3" s="1505"/>
      <c r="QNE3" s="1505"/>
      <c r="QNF3" s="1505"/>
      <c r="QNG3" s="1505"/>
      <c r="QNH3" s="1505"/>
      <c r="QNI3" s="1505"/>
      <c r="QNJ3" s="1505"/>
      <c r="QNK3" s="1505"/>
      <c r="QNL3" s="1505"/>
      <c r="QNM3" s="1505"/>
      <c r="QNN3" s="1505"/>
      <c r="QNO3" s="1505"/>
      <c r="QNP3" s="1505"/>
      <c r="QNQ3" s="1505"/>
      <c r="QNR3" s="1505"/>
      <c r="QNS3" s="1505"/>
      <c r="QNT3" s="1505"/>
      <c r="QNU3" s="1505"/>
      <c r="QNV3" s="1505"/>
      <c r="QNW3" s="1505"/>
      <c r="QNX3" s="1505"/>
      <c r="QNY3" s="1505"/>
      <c r="QNZ3" s="1505"/>
      <c r="QOA3" s="1505"/>
      <c r="QOB3" s="1505"/>
      <c r="QOC3" s="1505"/>
      <c r="QOD3" s="1505"/>
      <c r="QOE3" s="1505"/>
      <c r="QOF3" s="1505"/>
      <c r="QOG3" s="1505"/>
      <c r="QOH3" s="1505"/>
      <c r="QOI3" s="1505"/>
      <c r="QOJ3" s="1505"/>
      <c r="QOK3" s="1505"/>
      <c r="QOL3" s="1505"/>
      <c r="QOM3" s="1505"/>
      <c r="QON3" s="1505"/>
      <c r="QOO3" s="1505"/>
      <c r="QOP3" s="1505"/>
      <c r="QOQ3" s="1505"/>
      <c r="QOR3" s="1505"/>
      <c r="QOS3" s="1505"/>
      <c r="QOT3" s="1505"/>
      <c r="QOU3" s="1505"/>
      <c r="QOV3" s="1505"/>
      <c r="QOW3" s="1505"/>
      <c r="QOX3" s="1505"/>
      <c r="QOY3" s="1505"/>
      <c r="QOZ3" s="1505"/>
      <c r="QPA3" s="1505"/>
      <c r="QPB3" s="1505"/>
      <c r="QPC3" s="1505"/>
      <c r="QPD3" s="1505"/>
      <c r="QPE3" s="1505"/>
      <c r="QPF3" s="1505"/>
      <c r="QPG3" s="1505"/>
      <c r="QPH3" s="1505"/>
      <c r="QPI3" s="1505"/>
      <c r="QPJ3" s="1505"/>
      <c r="QPK3" s="1505"/>
      <c r="QPL3" s="1505"/>
      <c r="QPM3" s="1505"/>
      <c r="QPN3" s="1505"/>
      <c r="QPO3" s="1505"/>
      <c r="QPP3" s="1505"/>
      <c r="QPQ3" s="1505"/>
      <c r="QPR3" s="1505"/>
      <c r="QPS3" s="1505"/>
      <c r="QPT3" s="1505"/>
      <c r="QPU3" s="1505"/>
      <c r="QPV3" s="1505"/>
      <c r="QPW3" s="1505"/>
      <c r="QPX3" s="1505"/>
      <c r="QPY3" s="1505"/>
      <c r="QPZ3" s="1505"/>
      <c r="QQA3" s="1505"/>
      <c r="QQB3" s="1505"/>
      <c r="QQC3" s="1505"/>
      <c r="QQD3" s="1505"/>
      <c r="QQE3" s="1505"/>
      <c r="QQF3" s="1505"/>
      <c r="QQG3" s="1505"/>
      <c r="QQH3" s="1505"/>
      <c r="QQI3" s="1505"/>
      <c r="QQJ3" s="1505"/>
      <c r="QQK3" s="1505"/>
      <c r="QQL3" s="1505"/>
      <c r="QQM3" s="1505"/>
      <c r="QQN3" s="1505"/>
      <c r="QQO3" s="1505"/>
      <c r="QQP3" s="1505"/>
      <c r="QQQ3" s="1505"/>
      <c r="QQR3" s="1505"/>
      <c r="QQS3" s="1505"/>
      <c r="QQT3" s="1505"/>
      <c r="QQU3" s="1505"/>
      <c r="QQV3" s="1505"/>
      <c r="QQW3" s="1505"/>
      <c r="QQX3" s="1505"/>
      <c r="QQY3" s="1505"/>
      <c r="QQZ3" s="1505"/>
      <c r="QRA3" s="1505"/>
      <c r="QRB3" s="1505"/>
      <c r="QRC3" s="1505"/>
      <c r="QRD3" s="1505"/>
      <c r="QRE3" s="1505"/>
      <c r="QRF3" s="1505"/>
      <c r="QRG3" s="1505"/>
      <c r="QRH3" s="1505"/>
      <c r="QRI3" s="1505"/>
      <c r="QRJ3" s="1505"/>
      <c r="QRK3" s="1505"/>
      <c r="QRL3" s="1505"/>
      <c r="QRM3" s="1505"/>
      <c r="QRN3" s="1505"/>
      <c r="QRO3" s="1505"/>
      <c r="QRP3" s="1505"/>
      <c r="QRQ3" s="1505"/>
      <c r="QRR3" s="1505"/>
      <c r="QRS3" s="1505"/>
      <c r="QRT3" s="1505"/>
      <c r="QRU3" s="1505"/>
      <c r="QRV3" s="1505"/>
      <c r="QRW3" s="1505"/>
      <c r="QRX3" s="1505"/>
      <c r="QRY3" s="1505"/>
      <c r="QRZ3" s="1505"/>
      <c r="QSA3" s="1505"/>
      <c r="QSB3" s="1505"/>
      <c r="QSC3" s="1505"/>
      <c r="QSD3" s="1505"/>
      <c r="QSE3" s="1505"/>
      <c r="QSF3" s="1505"/>
      <c r="QSG3" s="1505"/>
      <c r="QSH3" s="1505"/>
      <c r="QSI3" s="1505"/>
      <c r="QSJ3" s="1505"/>
      <c r="QSK3" s="1505"/>
      <c r="QSL3" s="1505"/>
      <c r="QSM3" s="1505"/>
      <c r="QSN3" s="1505"/>
      <c r="QSO3" s="1505"/>
      <c r="QSP3" s="1505"/>
      <c r="QSQ3" s="1505"/>
      <c r="QSR3" s="1505"/>
      <c r="QSS3" s="1505"/>
      <c r="QST3" s="1505"/>
      <c r="QSU3" s="1505"/>
      <c r="QSV3" s="1505"/>
      <c r="QSW3" s="1505"/>
      <c r="QSX3" s="1505"/>
      <c r="QSY3" s="1505"/>
      <c r="QSZ3" s="1505"/>
      <c r="QTA3" s="1505"/>
      <c r="QTB3" s="1505"/>
      <c r="QTC3" s="1505"/>
      <c r="QTD3" s="1505"/>
      <c r="QTE3" s="1505"/>
      <c r="QTF3" s="1505"/>
      <c r="QTG3" s="1505"/>
      <c r="QTH3" s="1505"/>
      <c r="QTI3" s="1505"/>
      <c r="QTJ3" s="1505"/>
      <c r="QTK3" s="1505"/>
      <c r="QTL3" s="1505"/>
      <c r="QTM3" s="1505"/>
      <c r="QTN3" s="1505"/>
      <c r="QTO3" s="1505"/>
      <c r="QTP3" s="1505"/>
      <c r="QTQ3" s="1505"/>
      <c r="QTR3" s="1505"/>
      <c r="QTS3" s="1505"/>
      <c r="QTT3" s="1505"/>
      <c r="QTU3" s="1505"/>
      <c r="QTV3" s="1505"/>
      <c r="QTW3" s="1505"/>
      <c r="QTX3" s="1505"/>
      <c r="QTY3" s="1505"/>
      <c r="QTZ3" s="1505"/>
      <c r="QUA3" s="1505"/>
      <c r="QUB3" s="1505"/>
      <c r="QUC3" s="1505"/>
      <c r="QUD3" s="1505"/>
      <c r="QUE3" s="1505"/>
      <c r="QUF3" s="1505"/>
      <c r="QUG3" s="1505"/>
      <c r="QUH3" s="1505"/>
      <c r="QUI3" s="1505"/>
      <c r="QUJ3" s="1505"/>
      <c r="QUK3" s="1505"/>
      <c r="QUL3" s="1505"/>
      <c r="QUM3" s="1505"/>
      <c r="QUN3" s="1505"/>
      <c r="QUO3" s="1505"/>
      <c r="QUP3" s="1505"/>
      <c r="QUQ3" s="1505"/>
      <c r="QUR3" s="1505"/>
      <c r="QUS3" s="1505"/>
      <c r="QUT3" s="1505"/>
      <c r="QUU3" s="1505"/>
      <c r="QUV3" s="1505"/>
      <c r="QUW3" s="1505"/>
      <c r="QUX3" s="1505"/>
      <c r="QUY3" s="1505"/>
      <c r="QUZ3" s="1505"/>
      <c r="QVA3" s="1505"/>
      <c r="QVB3" s="1505"/>
      <c r="QVC3" s="1505"/>
      <c r="QVD3" s="1505"/>
      <c r="QVE3" s="1505"/>
      <c r="QVF3" s="1505"/>
      <c r="QVG3" s="1505"/>
      <c r="QVH3" s="1505"/>
      <c r="QVI3" s="1505"/>
      <c r="QVJ3" s="1505"/>
      <c r="QVK3" s="1505"/>
      <c r="QVL3" s="1505"/>
      <c r="QVM3" s="1505"/>
      <c r="QVN3" s="1505"/>
      <c r="QVO3" s="1505"/>
      <c r="QVP3" s="1505"/>
      <c r="QVQ3" s="1505"/>
      <c r="QVR3" s="1505"/>
      <c r="QVS3" s="1505"/>
      <c r="QVT3" s="1505"/>
      <c r="QVU3" s="1505"/>
      <c r="QVV3" s="1505"/>
      <c r="QVW3" s="1505"/>
      <c r="QVX3" s="1505"/>
      <c r="QVY3" s="1505"/>
      <c r="QVZ3" s="1505"/>
      <c r="QWA3" s="1505"/>
      <c r="QWB3" s="1505"/>
      <c r="QWC3" s="1505"/>
      <c r="QWD3" s="1505"/>
      <c r="QWE3" s="1505"/>
      <c r="QWF3" s="1505"/>
      <c r="QWG3" s="1505"/>
      <c r="QWH3" s="1505"/>
      <c r="QWI3" s="1505"/>
      <c r="QWJ3" s="1505"/>
      <c r="QWK3" s="1505"/>
      <c r="QWL3" s="1505"/>
      <c r="QWM3" s="1505"/>
      <c r="QWN3" s="1505"/>
      <c r="QWO3" s="1505"/>
      <c r="QWP3" s="1505"/>
      <c r="QWQ3" s="1505"/>
      <c r="QWR3" s="1505"/>
      <c r="QWS3" s="1505"/>
      <c r="QWT3" s="1505"/>
      <c r="QWU3" s="1505"/>
      <c r="QWV3" s="1505"/>
      <c r="QWW3" s="1505"/>
      <c r="QWX3" s="1505"/>
      <c r="QWY3" s="1505"/>
      <c r="QWZ3" s="1505"/>
      <c r="QXA3" s="1505"/>
      <c r="QXB3" s="1505"/>
      <c r="QXC3" s="1505"/>
      <c r="QXD3" s="1505"/>
      <c r="QXE3" s="1505"/>
      <c r="QXF3" s="1505"/>
      <c r="QXG3" s="1505"/>
      <c r="QXH3" s="1505"/>
      <c r="QXI3" s="1505"/>
      <c r="QXJ3" s="1505"/>
      <c r="QXK3" s="1505"/>
      <c r="QXL3" s="1505"/>
      <c r="QXM3" s="1505"/>
      <c r="QXN3" s="1505"/>
      <c r="QXO3" s="1505"/>
      <c r="QXP3" s="1505"/>
      <c r="QXQ3" s="1505"/>
      <c r="QXR3" s="1505"/>
      <c r="QXS3" s="1505"/>
      <c r="QXT3" s="1505"/>
      <c r="QXU3" s="1505"/>
      <c r="QXV3" s="1505"/>
      <c r="QXW3" s="1505"/>
      <c r="QXX3" s="1505"/>
      <c r="QXY3" s="1505"/>
      <c r="QXZ3" s="1505"/>
      <c r="QYA3" s="1505"/>
      <c r="QYB3" s="1505"/>
      <c r="QYC3" s="1505"/>
      <c r="QYD3" s="1505"/>
      <c r="QYE3" s="1505"/>
      <c r="QYF3" s="1505"/>
      <c r="QYG3" s="1505"/>
      <c r="QYH3" s="1505"/>
      <c r="QYI3" s="1505"/>
      <c r="QYJ3" s="1505"/>
      <c r="QYK3" s="1505"/>
      <c r="QYL3" s="1505"/>
      <c r="QYM3" s="1505"/>
      <c r="QYN3" s="1505"/>
      <c r="QYO3" s="1505"/>
      <c r="QYP3" s="1505"/>
      <c r="QYQ3" s="1505"/>
      <c r="QYR3" s="1505"/>
      <c r="QYS3" s="1505"/>
      <c r="QYT3" s="1505"/>
      <c r="QYU3" s="1505"/>
      <c r="QYV3" s="1505"/>
      <c r="QYW3" s="1505"/>
      <c r="QYX3" s="1505"/>
      <c r="QYY3" s="1505"/>
      <c r="QYZ3" s="1505"/>
      <c r="QZA3" s="1505"/>
      <c r="QZB3" s="1505"/>
      <c r="QZC3" s="1505"/>
      <c r="QZD3" s="1505"/>
      <c r="QZE3" s="1505"/>
      <c r="QZF3" s="1505"/>
      <c r="QZG3" s="1505"/>
      <c r="QZH3" s="1505"/>
      <c r="QZI3" s="1505"/>
      <c r="QZJ3" s="1505"/>
      <c r="QZK3" s="1505"/>
      <c r="QZL3" s="1505"/>
      <c r="QZM3" s="1505"/>
      <c r="QZN3" s="1505"/>
      <c r="QZO3" s="1505"/>
      <c r="QZP3" s="1505"/>
      <c r="QZQ3" s="1505"/>
      <c r="QZR3" s="1505"/>
      <c r="QZS3" s="1505"/>
      <c r="QZT3" s="1505"/>
      <c r="QZU3" s="1505"/>
      <c r="QZV3" s="1505"/>
      <c r="QZW3" s="1505"/>
      <c r="QZX3" s="1505"/>
      <c r="QZY3" s="1505"/>
      <c r="QZZ3" s="1505"/>
      <c r="RAA3" s="1505"/>
      <c r="RAB3" s="1505"/>
      <c r="RAC3" s="1505"/>
      <c r="RAD3" s="1505"/>
      <c r="RAE3" s="1505"/>
      <c r="RAF3" s="1505"/>
      <c r="RAG3" s="1505"/>
      <c r="RAH3" s="1505"/>
      <c r="RAI3" s="1505"/>
      <c r="RAJ3" s="1505"/>
      <c r="RAK3" s="1505"/>
      <c r="RAL3" s="1505"/>
      <c r="RAM3" s="1505"/>
      <c r="RAN3" s="1505"/>
      <c r="RAO3" s="1505"/>
      <c r="RAP3" s="1505"/>
      <c r="RAQ3" s="1505"/>
      <c r="RAR3" s="1505"/>
      <c r="RAS3" s="1505"/>
      <c r="RAT3" s="1505"/>
      <c r="RAU3" s="1505"/>
      <c r="RAV3" s="1505"/>
      <c r="RAW3" s="1505"/>
      <c r="RAX3" s="1505"/>
      <c r="RAY3" s="1505"/>
      <c r="RAZ3" s="1505"/>
      <c r="RBA3" s="1505"/>
      <c r="RBB3" s="1505"/>
      <c r="RBC3" s="1505"/>
      <c r="RBD3" s="1505"/>
      <c r="RBE3" s="1505"/>
      <c r="RBF3" s="1505"/>
      <c r="RBG3" s="1505"/>
      <c r="RBH3" s="1505"/>
      <c r="RBI3" s="1505"/>
      <c r="RBJ3" s="1505"/>
      <c r="RBK3" s="1505"/>
      <c r="RBL3" s="1505"/>
      <c r="RBM3" s="1505"/>
      <c r="RBN3" s="1505"/>
      <c r="RBO3" s="1505"/>
      <c r="RBP3" s="1505"/>
      <c r="RBQ3" s="1505"/>
      <c r="RBR3" s="1505"/>
      <c r="RBS3" s="1505"/>
      <c r="RBT3" s="1505"/>
      <c r="RBU3" s="1505"/>
      <c r="RBV3" s="1505"/>
      <c r="RBW3" s="1505"/>
      <c r="RBX3" s="1505"/>
      <c r="RBY3" s="1505"/>
      <c r="RBZ3" s="1505"/>
      <c r="RCA3" s="1505"/>
      <c r="RCB3" s="1505"/>
      <c r="RCC3" s="1505"/>
      <c r="RCD3" s="1505"/>
      <c r="RCE3" s="1505"/>
      <c r="RCF3" s="1505"/>
      <c r="RCG3" s="1505"/>
      <c r="RCH3" s="1505"/>
      <c r="RCI3" s="1505"/>
      <c r="RCJ3" s="1505"/>
      <c r="RCK3" s="1505"/>
      <c r="RCL3" s="1505"/>
      <c r="RCM3" s="1505"/>
      <c r="RCN3" s="1505"/>
      <c r="RCO3" s="1505"/>
      <c r="RCP3" s="1505"/>
      <c r="RCQ3" s="1505"/>
      <c r="RCR3" s="1505"/>
      <c r="RCS3" s="1505"/>
      <c r="RCT3" s="1505"/>
      <c r="RCU3" s="1505"/>
      <c r="RCV3" s="1505"/>
      <c r="RCW3" s="1505"/>
      <c r="RCX3" s="1505"/>
      <c r="RCY3" s="1505"/>
      <c r="RCZ3" s="1505"/>
      <c r="RDA3" s="1505"/>
      <c r="RDB3" s="1505"/>
      <c r="RDC3" s="1505"/>
      <c r="RDD3" s="1505"/>
      <c r="RDE3" s="1505"/>
      <c r="RDF3" s="1505"/>
      <c r="RDG3" s="1505"/>
      <c r="RDH3" s="1505"/>
      <c r="RDI3" s="1505"/>
      <c r="RDJ3" s="1505"/>
      <c r="RDK3" s="1505"/>
      <c r="RDL3" s="1505"/>
      <c r="RDM3" s="1505"/>
      <c r="RDN3" s="1505"/>
      <c r="RDO3" s="1505"/>
      <c r="RDP3" s="1505"/>
      <c r="RDQ3" s="1505"/>
      <c r="RDR3" s="1505"/>
      <c r="RDS3" s="1505"/>
      <c r="RDT3" s="1505"/>
      <c r="RDU3" s="1505"/>
      <c r="RDV3" s="1505"/>
      <c r="RDW3" s="1505"/>
      <c r="RDX3" s="1505"/>
      <c r="RDY3" s="1505"/>
      <c r="RDZ3" s="1505"/>
      <c r="REA3" s="1505"/>
      <c r="REB3" s="1505"/>
      <c r="REC3" s="1505"/>
      <c r="RED3" s="1505"/>
      <c r="REE3" s="1505"/>
      <c r="REF3" s="1505"/>
      <c r="REG3" s="1505"/>
      <c r="REH3" s="1505"/>
      <c r="REI3" s="1505"/>
      <c r="REJ3" s="1505"/>
      <c r="REK3" s="1505"/>
      <c r="REL3" s="1505"/>
      <c r="REM3" s="1505"/>
      <c r="REN3" s="1505"/>
      <c r="REO3" s="1505"/>
      <c r="REP3" s="1505"/>
      <c r="REQ3" s="1505"/>
      <c r="RER3" s="1505"/>
      <c r="RES3" s="1505"/>
      <c r="RET3" s="1505"/>
      <c r="REU3" s="1505"/>
      <c r="REV3" s="1505"/>
      <c r="REW3" s="1505"/>
      <c r="REX3" s="1505"/>
      <c r="REY3" s="1505"/>
      <c r="REZ3" s="1505"/>
      <c r="RFA3" s="1505"/>
      <c r="RFB3" s="1505"/>
      <c r="RFC3" s="1505"/>
      <c r="RFD3" s="1505"/>
      <c r="RFE3" s="1505"/>
      <c r="RFF3" s="1505"/>
      <c r="RFG3" s="1505"/>
      <c r="RFH3" s="1505"/>
      <c r="RFI3" s="1505"/>
      <c r="RFJ3" s="1505"/>
      <c r="RFK3" s="1505"/>
      <c r="RFL3" s="1505"/>
      <c r="RFM3" s="1505"/>
      <c r="RFN3" s="1505"/>
      <c r="RFO3" s="1505"/>
      <c r="RFP3" s="1505"/>
      <c r="RFQ3" s="1505"/>
      <c r="RFR3" s="1505"/>
      <c r="RFS3" s="1505"/>
      <c r="RFT3" s="1505"/>
      <c r="RFU3" s="1505"/>
      <c r="RFV3" s="1505"/>
      <c r="RFW3" s="1505"/>
      <c r="RFX3" s="1505"/>
      <c r="RFY3" s="1505"/>
      <c r="RFZ3" s="1505"/>
      <c r="RGA3" s="1505"/>
      <c r="RGB3" s="1505"/>
      <c r="RGC3" s="1505"/>
      <c r="RGD3" s="1505"/>
      <c r="RGE3" s="1505"/>
      <c r="RGF3" s="1505"/>
      <c r="RGG3" s="1505"/>
      <c r="RGH3" s="1505"/>
      <c r="RGI3" s="1505"/>
      <c r="RGJ3" s="1505"/>
      <c r="RGK3" s="1505"/>
      <c r="RGL3" s="1505"/>
      <c r="RGM3" s="1505"/>
      <c r="RGN3" s="1505"/>
      <c r="RGO3" s="1505"/>
      <c r="RGP3" s="1505"/>
      <c r="RGQ3" s="1505"/>
      <c r="RGR3" s="1505"/>
      <c r="RGS3" s="1505"/>
      <c r="RGT3" s="1505"/>
      <c r="RGU3" s="1505"/>
      <c r="RGV3" s="1505"/>
      <c r="RGW3" s="1505"/>
      <c r="RGX3" s="1505"/>
      <c r="RGY3" s="1505"/>
      <c r="RGZ3" s="1505"/>
      <c r="RHA3" s="1505"/>
      <c r="RHB3" s="1505"/>
      <c r="RHC3" s="1505"/>
      <c r="RHD3" s="1505"/>
      <c r="RHE3" s="1505"/>
      <c r="RHF3" s="1505"/>
      <c r="RHG3" s="1505"/>
      <c r="RHH3" s="1505"/>
      <c r="RHI3" s="1505"/>
      <c r="RHJ3" s="1505"/>
      <c r="RHK3" s="1505"/>
      <c r="RHL3" s="1505"/>
      <c r="RHM3" s="1505"/>
      <c r="RHN3" s="1505"/>
      <c r="RHO3" s="1505"/>
      <c r="RHP3" s="1505"/>
      <c r="RHQ3" s="1505"/>
      <c r="RHR3" s="1505"/>
      <c r="RHS3" s="1505"/>
      <c r="RHT3" s="1505"/>
      <c r="RHU3" s="1505"/>
      <c r="RHV3" s="1505"/>
      <c r="RHW3" s="1505"/>
      <c r="RHX3" s="1505"/>
      <c r="RHY3" s="1505"/>
      <c r="RHZ3" s="1505"/>
      <c r="RIA3" s="1505"/>
      <c r="RIB3" s="1505"/>
      <c r="RIC3" s="1505"/>
      <c r="RID3" s="1505"/>
      <c r="RIE3" s="1505"/>
      <c r="RIF3" s="1505"/>
      <c r="RIG3" s="1505"/>
      <c r="RIH3" s="1505"/>
      <c r="RII3" s="1505"/>
      <c r="RIJ3" s="1505"/>
      <c r="RIK3" s="1505"/>
      <c r="RIL3" s="1505"/>
      <c r="RIM3" s="1505"/>
      <c r="RIN3" s="1505"/>
      <c r="RIO3" s="1505"/>
      <c r="RIP3" s="1505"/>
      <c r="RIQ3" s="1505"/>
      <c r="RIR3" s="1505"/>
      <c r="RIS3" s="1505"/>
      <c r="RIT3" s="1505"/>
      <c r="RIU3" s="1505"/>
      <c r="RIV3" s="1505"/>
      <c r="RIW3" s="1505"/>
      <c r="RIX3" s="1505"/>
      <c r="RIY3" s="1505"/>
      <c r="RIZ3" s="1505"/>
      <c r="RJA3" s="1505"/>
      <c r="RJB3" s="1505"/>
      <c r="RJC3" s="1505"/>
      <c r="RJD3" s="1505"/>
      <c r="RJE3" s="1505"/>
      <c r="RJF3" s="1505"/>
      <c r="RJG3" s="1505"/>
      <c r="RJH3" s="1505"/>
      <c r="RJI3" s="1505"/>
      <c r="RJJ3" s="1505"/>
      <c r="RJK3" s="1505"/>
      <c r="RJL3" s="1505"/>
      <c r="RJM3" s="1505"/>
      <c r="RJN3" s="1505"/>
      <c r="RJO3" s="1505"/>
      <c r="RJP3" s="1505"/>
      <c r="RJQ3" s="1505"/>
      <c r="RJR3" s="1505"/>
      <c r="RJS3" s="1505"/>
      <c r="RJT3" s="1505"/>
      <c r="RJU3" s="1505"/>
      <c r="RJV3" s="1505"/>
      <c r="RJW3" s="1505"/>
      <c r="RJX3" s="1505"/>
      <c r="RJY3" s="1505"/>
      <c r="RJZ3" s="1505"/>
      <c r="RKA3" s="1505"/>
      <c r="RKB3" s="1505"/>
      <c r="RKC3" s="1505"/>
      <c r="RKD3" s="1505"/>
      <c r="RKE3" s="1505"/>
      <c r="RKF3" s="1505"/>
      <c r="RKG3" s="1505"/>
      <c r="RKH3" s="1505"/>
      <c r="RKI3" s="1505"/>
      <c r="RKJ3" s="1505"/>
      <c r="RKK3" s="1505"/>
      <c r="RKL3" s="1505"/>
      <c r="RKM3" s="1505"/>
      <c r="RKN3" s="1505"/>
      <c r="RKO3" s="1505"/>
      <c r="RKP3" s="1505"/>
      <c r="RKQ3" s="1505"/>
      <c r="RKR3" s="1505"/>
      <c r="RKS3" s="1505"/>
      <c r="RKT3" s="1505"/>
      <c r="RKU3" s="1505"/>
      <c r="RKV3" s="1505"/>
      <c r="RKW3" s="1505"/>
      <c r="RKX3" s="1505"/>
      <c r="RKY3" s="1505"/>
      <c r="RKZ3" s="1505"/>
      <c r="RLA3" s="1505"/>
      <c r="RLB3" s="1505"/>
      <c r="RLC3" s="1505"/>
      <c r="RLD3" s="1505"/>
      <c r="RLE3" s="1505"/>
      <c r="RLF3" s="1505"/>
      <c r="RLG3" s="1505"/>
      <c r="RLH3" s="1505"/>
      <c r="RLI3" s="1505"/>
      <c r="RLJ3" s="1505"/>
      <c r="RLK3" s="1505"/>
      <c r="RLL3" s="1505"/>
      <c r="RLM3" s="1505"/>
      <c r="RLN3" s="1505"/>
      <c r="RLO3" s="1505"/>
      <c r="RLP3" s="1505"/>
      <c r="RLQ3" s="1505"/>
      <c r="RLR3" s="1505"/>
      <c r="RLS3" s="1505"/>
      <c r="RLT3" s="1505"/>
      <c r="RLU3" s="1505"/>
      <c r="RLV3" s="1505"/>
      <c r="RLW3" s="1505"/>
      <c r="RLX3" s="1505"/>
      <c r="RLY3" s="1505"/>
      <c r="RLZ3" s="1505"/>
      <c r="RMA3" s="1505"/>
      <c r="RMB3" s="1505"/>
      <c r="RMC3" s="1505"/>
      <c r="RMD3" s="1505"/>
      <c r="RME3" s="1505"/>
      <c r="RMF3" s="1505"/>
      <c r="RMG3" s="1505"/>
      <c r="RMH3" s="1505"/>
      <c r="RMI3" s="1505"/>
      <c r="RMJ3" s="1505"/>
      <c r="RMK3" s="1505"/>
      <c r="RML3" s="1505"/>
      <c r="RMM3" s="1505"/>
      <c r="RMN3" s="1505"/>
      <c r="RMO3" s="1505"/>
      <c r="RMP3" s="1505"/>
      <c r="RMQ3" s="1505"/>
      <c r="RMR3" s="1505"/>
      <c r="RMS3" s="1505"/>
      <c r="RMT3" s="1505"/>
      <c r="RMU3" s="1505"/>
      <c r="RMV3" s="1505"/>
      <c r="RMW3" s="1505"/>
      <c r="RMX3" s="1505"/>
      <c r="RMY3" s="1505"/>
      <c r="RMZ3" s="1505"/>
      <c r="RNA3" s="1505"/>
      <c r="RNB3" s="1505"/>
      <c r="RNC3" s="1505"/>
      <c r="RND3" s="1505"/>
      <c r="RNE3" s="1505"/>
      <c r="RNF3" s="1505"/>
      <c r="RNG3" s="1505"/>
      <c r="RNH3" s="1505"/>
      <c r="RNI3" s="1505"/>
      <c r="RNJ3" s="1505"/>
      <c r="RNK3" s="1505"/>
      <c r="RNL3" s="1505"/>
      <c r="RNM3" s="1505"/>
      <c r="RNN3" s="1505"/>
      <c r="RNO3" s="1505"/>
      <c r="RNP3" s="1505"/>
      <c r="RNQ3" s="1505"/>
      <c r="RNR3" s="1505"/>
      <c r="RNS3" s="1505"/>
      <c r="RNT3" s="1505"/>
      <c r="RNU3" s="1505"/>
      <c r="RNV3" s="1505"/>
      <c r="RNW3" s="1505"/>
      <c r="RNX3" s="1505"/>
      <c r="RNY3" s="1505"/>
      <c r="RNZ3" s="1505"/>
      <c r="ROA3" s="1505"/>
      <c r="ROB3" s="1505"/>
      <c r="ROC3" s="1505"/>
      <c r="ROD3" s="1505"/>
      <c r="ROE3" s="1505"/>
      <c r="ROF3" s="1505"/>
      <c r="ROG3" s="1505"/>
      <c r="ROH3" s="1505"/>
      <c r="ROI3" s="1505"/>
      <c r="ROJ3" s="1505"/>
      <c r="ROK3" s="1505"/>
      <c r="ROL3" s="1505"/>
      <c r="ROM3" s="1505"/>
      <c r="RON3" s="1505"/>
      <c r="ROO3" s="1505"/>
      <c r="ROP3" s="1505"/>
      <c r="ROQ3" s="1505"/>
      <c r="ROR3" s="1505"/>
      <c r="ROS3" s="1505"/>
      <c r="ROT3" s="1505"/>
      <c r="ROU3" s="1505"/>
      <c r="ROV3" s="1505"/>
      <c r="ROW3" s="1505"/>
      <c r="ROX3" s="1505"/>
      <c r="ROY3" s="1505"/>
      <c r="ROZ3" s="1505"/>
      <c r="RPA3" s="1505"/>
      <c r="RPB3" s="1505"/>
      <c r="RPC3" s="1505"/>
      <c r="RPD3" s="1505"/>
      <c r="RPE3" s="1505"/>
      <c r="RPF3" s="1505"/>
      <c r="RPG3" s="1505"/>
      <c r="RPH3" s="1505"/>
      <c r="RPI3" s="1505"/>
      <c r="RPJ3" s="1505"/>
      <c r="RPK3" s="1505"/>
      <c r="RPL3" s="1505"/>
      <c r="RPM3" s="1505"/>
      <c r="RPN3" s="1505"/>
      <c r="RPO3" s="1505"/>
      <c r="RPP3" s="1505"/>
      <c r="RPQ3" s="1505"/>
      <c r="RPR3" s="1505"/>
      <c r="RPS3" s="1505"/>
      <c r="RPT3" s="1505"/>
      <c r="RPU3" s="1505"/>
      <c r="RPV3" s="1505"/>
      <c r="RPW3" s="1505"/>
      <c r="RPX3" s="1505"/>
      <c r="RPY3" s="1505"/>
      <c r="RPZ3" s="1505"/>
      <c r="RQA3" s="1505"/>
      <c r="RQB3" s="1505"/>
      <c r="RQC3" s="1505"/>
      <c r="RQD3" s="1505"/>
      <c r="RQE3" s="1505"/>
      <c r="RQF3" s="1505"/>
      <c r="RQG3" s="1505"/>
      <c r="RQH3" s="1505"/>
      <c r="RQI3" s="1505"/>
      <c r="RQJ3" s="1505"/>
      <c r="RQK3" s="1505"/>
      <c r="RQL3" s="1505"/>
      <c r="RQM3" s="1505"/>
      <c r="RQN3" s="1505"/>
      <c r="RQO3" s="1505"/>
      <c r="RQP3" s="1505"/>
      <c r="RQQ3" s="1505"/>
      <c r="RQR3" s="1505"/>
      <c r="RQS3" s="1505"/>
      <c r="RQT3" s="1505"/>
      <c r="RQU3" s="1505"/>
      <c r="RQV3" s="1505"/>
      <c r="RQW3" s="1505"/>
      <c r="RQX3" s="1505"/>
      <c r="RQY3" s="1505"/>
      <c r="RQZ3" s="1505"/>
      <c r="RRA3" s="1505"/>
      <c r="RRB3" s="1505"/>
      <c r="RRC3" s="1505"/>
      <c r="RRD3" s="1505"/>
      <c r="RRE3" s="1505"/>
      <c r="RRF3" s="1505"/>
      <c r="RRG3" s="1505"/>
      <c r="RRH3" s="1505"/>
      <c r="RRI3" s="1505"/>
      <c r="RRJ3" s="1505"/>
      <c r="RRK3" s="1505"/>
      <c r="RRL3" s="1505"/>
      <c r="RRM3" s="1505"/>
      <c r="RRN3" s="1505"/>
      <c r="RRO3" s="1505"/>
      <c r="RRP3" s="1505"/>
      <c r="RRQ3" s="1505"/>
      <c r="RRR3" s="1505"/>
      <c r="RRS3" s="1505"/>
      <c r="RRT3" s="1505"/>
      <c r="RRU3" s="1505"/>
      <c r="RRV3" s="1505"/>
      <c r="RRW3" s="1505"/>
      <c r="RRX3" s="1505"/>
      <c r="RRY3" s="1505"/>
      <c r="RRZ3" s="1505"/>
      <c r="RSA3" s="1505"/>
      <c r="RSB3" s="1505"/>
      <c r="RSC3" s="1505"/>
      <c r="RSD3" s="1505"/>
      <c r="RSE3" s="1505"/>
      <c r="RSF3" s="1505"/>
      <c r="RSG3" s="1505"/>
      <c r="RSH3" s="1505"/>
      <c r="RSI3" s="1505"/>
      <c r="RSJ3" s="1505"/>
      <c r="RSK3" s="1505"/>
      <c r="RSL3" s="1505"/>
      <c r="RSM3" s="1505"/>
      <c r="RSN3" s="1505"/>
      <c r="RSO3" s="1505"/>
      <c r="RSP3" s="1505"/>
      <c r="RSQ3" s="1505"/>
      <c r="RSR3" s="1505"/>
      <c r="RSS3" s="1505"/>
      <c r="RST3" s="1505"/>
      <c r="RSU3" s="1505"/>
      <c r="RSV3" s="1505"/>
      <c r="RSW3" s="1505"/>
      <c r="RSX3" s="1505"/>
      <c r="RSY3" s="1505"/>
      <c r="RSZ3" s="1505"/>
      <c r="RTA3" s="1505"/>
      <c r="RTB3" s="1505"/>
      <c r="RTC3" s="1505"/>
      <c r="RTD3" s="1505"/>
      <c r="RTE3" s="1505"/>
      <c r="RTF3" s="1505"/>
      <c r="RTG3" s="1505"/>
      <c r="RTH3" s="1505"/>
      <c r="RTI3" s="1505"/>
      <c r="RTJ3" s="1505"/>
      <c r="RTK3" s="1505"/>
      <c r="RTL3" s="1505"/>
      <c r="RTM3" s="1505"/>
      <c r="RTN3" s="1505"/>
      <c r="RTO3" s="1505"/>
      <c r="RTP3" s="1505"/>
      <c r="RTQ3" s="1505"/>
      <c r="RTR3" s="1505"/>
      <c r="RTS3" s="1505"/>
      <c r="RTT3" s="1505"/>
      <c r="RTU3" s="1505"/>
      <c r="RTV3" s="1505"/>
      <c r="RTW3" s="1505"/>
      <c r="RTX3" s="1505"/>
      <c r="RTY3" s="1505"/>
      <c r="RTZ3" s="1505"/>
      <c r="RUA3" s="1505"/>
      <c r="RUB3" s="1505"/>
      <c r="RUC3" s="1505"/>
      <c r="RUD3" s="1505"/>
      <c r="RUE3" s="1505"/>
      <c r="RUF3" s="1505"/>
      <c r="RUG3" s="1505"/>
      <c r="RUH3" s="1505"/>
      <c r="RUI3" s="1505"/>
      <c r="RUJ3" s="1505"/>
      <c r="RUK3" s="1505"/>
      <c r="RUL3" s="1505"/>
      <c r="RUM3" s="1505"/>
      <c r="RUN3" s="1505"/>
      <c r="RUO3" s="1505"/>
      <c r="RUP3" s="1505"/>
      <c r="RUQ3" s="1505"/>
      <c r="RUR3" s="1505"/>
      <c r="RUS3" s="1505"/>
      <c r="RUT3" s="1505"/>
      <c r="RUU3" s="1505"/>
      <c r="RUV3" s="1505"/>
      <c r="RUW3" s="1505"/>
      <c r="RUX3" s="1505"/>
      <c r="RUY3" s="1505"/>
      <c r="RUZ3" s="1505"/>
      <c r="RVA3" s="1505"/>
      <c r="RVB3" s="1505"/>
      <c r="RVC3" s="1505"/>
      <c r="RVD3" s="1505"/>
      <c r="RVE3" s="1505"/>
      <c r="RVF3" s="1505"/>
      <c r="RVG3" s="1505"/>
      <c r="RVH3" s="1505"/>
      <c r="RVI3" s="1505"/>
      <c r="RVJ3" s="1505"/>
      <c r="RVK3" s="1505"/>
      <c r="RVL3" s="1505"/>
      <c r="RVM3" s="1505"/>
      <c r="RVN3" s="1505"/>
      <c r="RVO3" s="1505"/>
      <c r="RVP3" s="1505"/>
      <c r="RVQ3" s="1505"/>
      <c r="RVR3" s="1505"/>
      <c r="RVS3" s="1505"/>
      <c r="RVT3" s="1505"/>
      <c r="RVU3" s="1505"/>
      <c r="RVV3" s="1505"/>
      <c r="RVW3" s="1505"/>
      <c r="RVX3" s="1505"/>
      <c r="RVY3" s="1505"/>
      <c r="RVZ3" s="1505"/>
      <c r="RWA3" s="1505"/>
      <c r="RWB3" s="1505"/>
      <c r="RWC3" s="1505"/>
      <c r="RWD3" s="1505"/>
      <c r="RWE3" s="1505"/>
      <c r="RWF3" s="1505"/>
      <c r="RWG3" s="1505"/>
      <c r="RWH3" s="1505"/>
      <c r="RWI3" s="1505"/>
      <c r="RWJ3" s="1505"/>
      <c r="RWK3" s="1505"/>
      <c r="RWL3" s="1505"/>
      <c r="RWM3" s="1505"/>
      <c r="RWN3" s="1505"/>
      <c r="RWO3" s="1505"/>
      <c r="RWP3" s="1505"/>
      <c r="RWQ3" s="1505"/>
      <c r="RWR3" s="1505"/>
      <c r="RWS3" s="1505"/>
      <c r="RWT3" s="1505"/>
      <c r="RWU3" s="1505"/>
      <c r="RWV3" s="1505"/>
      <c r="RWW3" s="1505"/>
      <c r="RWX3" s="1505"/>
      <c r="RWY3" s="1505"/>
      <c r="RWZ3" s="1505"/>
      <c r="RXA3" s="1505"/>
      <c r="RXB3" s="1505"/>
      <c r="RXC3" s="1505"/>
      <c r="RXD3" s="1505"/>
      <c r="RXE3" s="1505"/>
      <c r="RXF3" s="1505"/>
      <c r="RXG3" s="1505"/>
      <c r="RXH3" s="1505"/>
      <c r="RXI3" s="1505"/>
      <c r="RXJ3" s="1505"/>
      <c r="RXK3" s="1505"/>
      <c r="RXL3" s="1505"/>
      <c r="RXM3" s="1505"/>
      <c r="RXN3" s="1505"/>
      <c r="RXO3" s="1505"/>
      <c r="RXP3" s="1505"/>
      <c r="RXQ3" s="1505"/>
      <c r="RXR3" s="1505"/>
      <c r="RXS3" s="1505"/>
      <c r="RXT3" s="1505"/>
      <c r="RXU3" s="1505"/>
      <c r="RXV3" s="1505"/>
      <c r="RXW3" s="1505"/>
      <c r="RXX3" s="1505"/>
      <c r="RXY3" s="1505"/>
      <c r="RXZ3" s="1505"/>
      <c r="RYA3" s="1505"/>
      <c r="RYB3" s="1505"/>
      <c r="RYC3" s="1505"/>
      <c r="RYD3" s="1505"/>
      <c r="RYE3" s="1505"/>
      <c r="RYF3" s="1505"/>
      <c r="RYG3" s="1505"/>
      <c r="RYH3" s="1505"/>
      <c r="RYI3" s="1505"/>
      <c r="RYJ3" s="1505"/>
      <c r="RYK3" s="1505"/>
      <c r="RYL3" s="1505"/>
      <c r="RYM3" s="1505"/>
      <c r="RYN3" s="1505"/>
      <c r="RYO3" s="1505"/>
      <c r="RYP3" s="1505"/>
      <c r="RYQ3" s="1505"/>
      <c r="RYR3" s="1505"/>
      <c r="RYS3" s="1505"/>
      <c r="RYT3" s="1505"/>
      <c r="RYU3" s="1505"/>
      <c r="RYV3" s="1505"/>
      <c r="RYW3" s="1505"/>
      <c r="RYX3" s="1505"/>
      <c r="RYY3" s="1505"/>
      <c r="RYZ3" s="1505"/>
      <c r="RZA3" s="1505"/>
      <c r="RZB3" s="1505"/>
      <c r="RZC3" s="1505"/>
      <c r="RZD3" s="1505"/>
      <c r="RZE3" s="1505"/>
      <c r="RZF3" s="1505"/>
      <c r="RZG3" s="1505"/>
      <c r="RZH3" s="1505"/>
      <c r="RZI3" s="1505"/>
      <c r="RZJ3" s="1505"/>
      <c r="RZK3" s="1505"/>
      <c r="RZL3" s="1505"/>
      <c r="RZM3" s="1505"/>
      <c r="RZN3" s="1505"/>
      <c r="RZO3" s="1505"/>
      <c r="RZP3" s="1505"/>
      <c r="RZQ3" s="1505"/>
      <c r="RZR3" s="1505"/>
      <c r="RZS3" s="1505"/>
      <c r="RZT3" s="1505"/>
      <c r="RZU3" s="1505"/>
      <c r="RZV3" s="1505"/>
      <c r="RZW3" s="1505"/>
      <c r="RZX3" s="1505"/>
      <c r="RZY3" s="1505"/>
      <c r="RZZ3" s="1505"/>
      <c r="SAA3" s="1505"/>
      <c r="SAB3" s="1505"/>
      <c r="SAC3" s="1505"/>
      <c r="SAD3" s="1505"/>
      <c r="SAE3" s="1505"/>
      <c r="SAF3" s="1505"/>
      <c r="SAG3" s="1505"/>
      <c r="SAH3" s="1505"/>
      <c r="SAI3" s="1505"/>
      <c r="SAJ3" s="1505"/>
      <c r="SAK3" s="1505"/>
      <c r="SAL3" s="1505"/>
      <c r="SAM3" s="1505"/>
      <c r="SAN3" s="1505"/>
      <c r="SAO3" s="1505"/>
      <c r="SAP3" s="1505"/>
      <c r="SAQ3" s="1505"/>
      <c r="SAR3" s="1505"/>
      <c r="SAS3" s="1505"/>
      <c r="SAT3" s="1505"/>
      <c r="SAU3" s="1505"/>
      <c r="SAV3" s="1505"/>
      <c r="SAW3" s="1505"/>
      <c r="SAX3" s="1505"/>
      <c r="SAY3" s="1505"/>
      <c r="SAZ3" s="1505"/>
      <c r="SBA3" s="1505"/>
      <c r="SBB3" s="1505"/>
      <c r="SBC3" s="1505"/>
      <c r="SBD3" s="1505"/>
      <c r="SBE3" s="1505"/>
      <c r="SBF3" s="1505"/>
      <c r="SBG3" s="1505"/>
      <c r="SBH3" s="1505"/>
      <c r="SBI3" s="1505"/>
      <c r="SBJ3" s="1505"/>
      <c r="SBK3" s="1505"/>
      <c r="SBL3" s="1505"/>
      <c r="SBM3" s="1505"/>
      <c r="SBN3" s="1505"/>
      <c r="SBO3" s="1505"/>
      <c r="SBP3" s="1505"/>
      <c r="SBQ3" s="1505"/>
      <c r="SBR3" s="1505"/>
      <c r="SBS3" s="1505"/>
      <c r="SBT3" s="1505"/>
      <c r="SBU3" s="1505"/>
      <c r="SBV3" s="1505"/>
      <c r="SBW3" s="1505"/>
      <c r="SBX3" s="1505"/>
      <c r="SBY3" s="1505"/>
      <c r="SBZ3" s="1505"/>
      <c r="SCA3" s="1505"/>
      <c r="SCB3" s="1505"/>
      <c r="SCC3" s="1505"/>
      <c r="SCD3" s="1505"/>
      <c r="SCE3" s="1505"/>
      <c r="SCF3" s="1505"/>
      <c r="SCG3" s="1505"/>
      <c r="SCH3" s="1505"/>
      <c r="SCI3" s="1505"/>
      <c r="SCJ3" s="1505"/>
      <c r="SCK3" s="1505"/>
      <c r="SCL3" s="1505"/>
      <c r="SCM3" s="1505"/>
      <c r="SCN3" s="1505"/>
      <c r="SCO3" s="1505"/>
      <c r="SCP3" s="1505"/>
      <c r="SCQ3" s="1505"/>
      <c r="SCR3" s="1505"/>
      <c r="SCS3" s="1505"/>
      <c r="SCT3" s="1505"/>
      <c r="SCU3" s="1505"/>
      <c r="SCV3" s="1505"/>
      <c r="SCW3" s="1505"/>
      <c r="SCX3" s="1505"/>
      <c r="SCY3" s="1505"/>
      <c r="SCZ3" s="1505"/>
      <c r="SDA3" s="1505"/>
      <c r="SDB3" s="1505"/>
      <c r="SDC3" s="1505"/>
      <c r="SDD3" s="1505"/>
      <c r="SDE3" s="1505"/>
      <c r="SDF3" s="1505"/>
      <c r="SDG3" s="1505"/>
      <c r="SDH3" s="1505"/>
      <c r="SDI3" s="1505"/>
      <c r="SDJ3" s="1505"/>
      <c r="SDK3" s="1505"/>
      <c r="SDL3" s="1505"/>
      <c r="SDM3" s="1505"/>
      <c r="SDN3" s="1505"/>
      <c r="SDO3" s="1505"/>
      <c r="SDP3" s="1505"/>
      <c r="SDQ3" s="1505"/>
      <c r="SDR3" s="1505"/>
      <c r="SDS3" s="1505"/>
      <c r="SDT3" s="1505"/>
      <c r="SDU3" s="1505"/>
      <c r="SDV3" s="1505"/>
      <c r="SDW3" s="1505"/>
      <c r="SDX3" s="1505"/>
      <c r="SDY3" s="1505"/>
      <c r="SDZ3" s="1505"/>
      <c r="SEA3" s="1505"/>
      <c r="SEB3" s="1505"/>
      <c r="SEC3" s="1505"/>
      <c r="SED3" s="1505"/>
      <c r="SEE3" s="1505"/>
      <c r="SEF3" s="1505"/>
      <c r="SEG3" s="1505"/>
      <c r="SEH3" s="1505"/>
      <c r="SEI3" s="1505"/>
      <c r="SEJ3" s="1505"/>
      <c r="SEK3" s="1505"/>
      <c r="SEL3" s="1505"/>
      <c r="SEM3" s="1505"/>
      <c r="SEN3" s="1505"/>
      <c r="SEO3" s="1505"/>
      <c r="SEP3" s="1505"/>
      <c r="SEQ3" s="1505"/>
      <c r="SER3" s="1505"/>
      <c r="SES3" s="1505"/>
      <c r="SET3" s="1505"/>
      <c r="SEU3" s="1505"/>
      <c r="SEV3" s="1505"/>
      <c r="SEW3" s="1505"/>
      <c r="SEX3" s="1505"/>
      <c r="SEY3" s="1505"/>
      <c r="SEZ3" s="1505"/>
      <c r="SFA3" s="1505"/>
      <c r="SFB3" s="1505"/>
      <c r="SFC3" s="1505"/>
      <c r="SFD3" s="1505"/>
      <c r="SFE3" s="1505"/>
      <c r="SFF3" s="1505"/>
      <c r="SFG3" s="1505"/>
      <c r="SFH3" s="1505"/>
      <c r="SFI3" s="1505"/>
      <c r="SFJ3" s="1505"/>
      <c r="SFK3" s="1505"/>
      <c r="SFL3" s="1505"/>
      <c r="SFM3" s="1505"/>
      <c r="SFN3" s="1505"/>
      <c r="SFO3" s="1505"/>
      <c r="SFP3" s="1505"/>
      <c r="SFQ3" s="1505"/>
      <c r="SFR3" s="1505"/>
      <c r="SFS3" s="1505"/>
      <c r="SFT3" s="1505"/>
      <c r="SFU3" s="1505"/>
      <c r="SFV3" s="1505"/>
      <c r="SFW3" s="1505"/>
      <c r="SFX3" s="1505"/>
      <c r="SFY3" s="1505"/>
      <c r="SFZ3" s="1505"/>
      <c r="SGA3" s="1505"/>
      <c r="SGB3" s="1505"/>
      <c r="SGC3" s="1505"/>
      <c r="SGD3" s="1505"/>
      <c r="SGE3" s="1505"/>
      <c r="SGF3" s="1505"/>
      <c r="SGG3" s="1505"/>
      <c r="SGH3" s="1505"/>
      <c r="SGI3" s="1505"/>
      <c r="SGJ3" s="1505"/>
      <c r="SGK3" s="1505"/>
      <c r="SGL3" s="1505"/>
      <c r="SGM3" s="1505"/>
      <c r="SGN3" s="1505"/>
      <c r="SGO3" s="1505"/>
      <c r="SGP3" s="1505"/>
      <c r="SGQ3" s="1505"/>
      <c r="SGR3" s="1505"/>
      <c r="SGS3" s="1505"/>
      <c r="SGT3" s="1505"/>
      <c r="SGU3" s="1505"/>
      <c r="SGV3" s="1505"/>
      <c r="SGW3" s="1505"/>
      <c r="SGX3" s="1505"/>
      <c r="SGY3" s="1505"/>
      <c r="SGZ3" s="1505"/>
      <c r="SHA3" s="1505"/>
      <c r="SHB3" s="1505"/>
      <c r="SHC3" s="1505"/>
      <c r="SHD3" s="1505"/>
      <c r="SHE3" s="1505"/>
      <c r="SHF3" s="1505"/>
      <c r="SHG3" s="1505"/>
      <c r="SHH3" s="1505"/>
      <c r="SHI3" s="1505"/>
      <c r="SHJ3" s="1505"/>
      <c r="SHK3" s="1505"/>
      <c r="SHL3" s="1505"/>
      <c r="SHM3" s="1505"/>
      <c r="SHN3" s="1505"/>
      <c r="SHO3" s="1505"/>
      <c r="SHP3" s="1505"/>
      <c r="SHQ3" s="1505"/>
      <c r="SHR3" s="1505"/>
      <c r="SHS3" s="1505"/>
      <c r="SHT3" s="1505"/>
      <c r="SHU3" s="1505"/>
      <c r="SHV3" s="1505"/>
      <c r="SHW3" s="1505"/>
      <c r="SHX3" s="1505"/>
      <c r="SHY3" s="1505"/>
      <c r="SHZ3" s="1505"/>
      <c r="SIA3" s="1505"/>
      <c r="SIB3" s="1505"/>
      <c r="SIC3" s="1505"/>
      <c r="SID3" s="1505"/>
      <c r="SIE3" s="1505"/>
      <c r="SIF3" s="1505"/>
      <c r="SIG3" s="1505"/>
      <c r="SIH3" s="1505"/>
      <c r="SII3" s="1505"/>
      <c r="SIJ3" s="1505"/>
      <c r="SIK3" s="1505"/>
      <c r="SIL3" s="1505"/>
      <c r="SIM3" s="1505"/>
      <c r="SIN3" s="1505"/>
      <c r="SIO3" s="1505"/>
      <c r="SIP3" s="1505"/>
      <c r="SIQ3" s="1505"/>
      <c r="SIR3" s="1505"/>
      <c r="SIS3" s="1505"/>
      <c r="SIT3" s="1505"/>
      <c r="SIU3" s="1505"/>
      <c r="SIV3" s="1505"/>
      <c r="SIW3" s="1505"/>
      <c r="SIX3" s="1505"/>
      <c r="SIY3" s="1505"/>
      <c r="SIZ3" s="1505"/>
      <c r="SJA3" s="1505"/>
      <c r="SJB3" s="1505"/>
      <c r="SJC3" s="1505"/>
      <c r="SJD3" s="1505"/>
      <c r="SJE3" s="1505"/>
      <c r="SJF3" s="1505"/>
      <c r="SJG3" s="1505"/>
      <c r="SJH3" s="1505"/>
      <c r="SJI3" s="1505"/>
      <c r="SJJ3" s="1505"/>
      <c r="SJK3" s="1505"/>
      <c r="SJL3" s="1505"/>
      <c r="SJM3" s="1505"/>
      <c r="SJN3" s="1505"/>
      <c r="SJO3" s="1505"/>
      <c r="SJP3" s="1505"/>
      <c r="SJQ3" s="1505"/>
      <c r="SJR3" s="1505"/>
      <c r="SJS3" s="1505"/>
      <c r="SJT3" s="1505"/>
      <c r="SJU3" s="1505"/>
      <c r="SJV3" s="1505"/>
      <c r="SJW3" s="1505"/>
      <c r="SJX3" s="1505"/>
      <c r="SJY3" s="1505"/>
      <c r="SJZ3" s="1505"/>
      <c r="SKA3" s="1505"/>
      <c r="SKB3" s="1505"/>
      <c r="SKC3" s="1505"/>
      <c r="SKD3" s="1505"/>
      <c r="SKE3" s="1505"/>
      <c r="SKF3" s="1505"/>
      <c r="SKG3" s="1505"/>
      <c r="SKH3" s="1505"/>
      <c r="SKI3" s="1505"/>
      <c r="SKJ3" s="1505"/>
      <c r="SKK3" s="1505"/>
      <c r="SKL3" s="1505"/>
      <c r="SKM3" s="1505"/>
      <c r="SKN3" s="1505"/>
      <c r="SKO3" s="1505"/>
      <c r="SKP3" s="1505"/>
      <c r="SKQ3" s="1505"/>
      <c r="SKR3" s="1505"/>
      <c r="SKS3" s="1505"/>
      <c r="SKT3" s="1505"/>
      <c r="SKU3" s="1505"/>
      <c r="SKV3" s="1505"/>
      <c r="SKW3" s="1505"/>
      <c r="SKX3" s="1505"/>
      <c r="SKY3" s="1505"/>
      <c r="SKZ3" s="1505"/>
      <c r="SLA3" s="1505"/>
      <c r="SLB3" s="1505"/>
      <c r="SLC3" s="1505"/>
      <c r="SLD3" s="1505"/>
      <c r="SLE3" s="1505"/>
      <c r="SLF3" s="1505"/>
      <c r="SLG3" s="1505"/>
      <c r="SLH3" s="1505"/>
      <c r="SLI3" s="1505"/>
      <c r="SLJ3" s="1505"/>
      <c r="SLK3" s="1505"/>
      <c r="SLL3" s="1505"/>
      <c r="SLM3" s="1505"/>
      <c r="SLN3" s="1505"/>
      <c r="SLO3" s="1505"/>
      <c r="SLP3" s="1505"/>
      <c r="SLQ3" s="1505"/>
      <c r="SLR3" s="1505"/>
      <c r="SLS3" s="1505"/>
      <c r="SLT3" s="1505"/>
      <c r="SLU3" s="1505"/>
      <c r="SLV3" s="1505"/>
      <c r="SLW3" s="1505"/>
      <c r="SLX3" s="1505"/>
      <c r="SLY3" s="1505"/>
      <c r="SLZ3" s="1505"/>
      <c r="SMA3" s="1505"/>
      <c r="SMB3" s="1505"/>
      <c r="SMC3" s="1505"/>
      <c r="SMD3" s="1505"/>
      <c r="SME3" s="1505"/>
      <c r="SMF3" s="1505"/>
      <c r="SMG3" s="1505"/>
      <c r="SMH3" s="1505"/>
      <c r="SMI3" s="1505"/>
      <c r="SMJ3" s="1505"/>
      <c r="SMK3" s="1505"/>
      <c r="SML3" s="1505"/>
      <c r="SMM3" s="1505"/>
      <c r="SMN3" s="1505"/>
      <c r="SMO3" s="1505"/>
      <c r="SMP3" s="1505"/>
      <c r="SMQ3" s="1505"/>
      <c r="SMR3" s="1505"/>
      <c r="SMS3" s="1505"/>
      <c r="SMT3" s="1505"/>
      <c r="SMU3" s="1505"/>
      <c r="SMV3" s="1505"/>
      <c r="SMW3" s="1505"/>
      <c r="SMX3" s="1505"/>
      <c r="SMY3" s="1505"/>
      <c r="SMZ3" s="1505"/>
      <c r="SNA3" s="1505"/>
      <c r="SNB3" s="1505"/>
      <c r="SNC3" s="1505"/>
      <c r="SND3" s="1505"/>
      <c r="SNE3" s="1505"/>
      <c r="SNF3" s="1505"/>
      <c r="SNG3" s="1505"/>
      <c r="SNH3" s="1505"/>
      <c r="SNI3" s="1505"/>
      <c r="SNJ3" s="1505"/>
      <c r="SNK3" s="1505"/>
      <c r="SNL3" s="1505"/>
      <c r="SNM3" s="1505"/>
      <c r="SNN3" s="1505"/>
      <c r="SNO3" s="1505"/>
      <c r="SNP3" s="1505"/>
      <c r="SNQ3" s="1505"/>
      <c r="SNR3" s="1505"/>
      <c r="SNS3" s="1505"/>
      <c r="SNT3" s="1505"/>
      <c r="SNU3" s="1505"/>
      <c r="SNV3" s="1505"/>
      <c r="SNW3" s="1505"/>
      <c r="SNX3" s="1505"/>
      <c r="SNY3" s="1505"/>
      <c r="SNZ3" s="1505"/>
      <c r="SOA3" s="1505"/>
      <c r="SOB3" s="1505"/>
      <c r="SOC3" s="1505"/>
      <c r="SOD3" s="1505"/>
      <c r="SOE3" s="1505"/>
      <c r="SOF3" s="1505"/>
      <c r="SOG3" s="1505"/>
      <c r="SOH3" s="1505"/>
      <c r="SOI3" s="1505"/>
      <c r="SOJ3" s="1505"/>
      <c r="SOK3" s="1505"/>
      <c r="SOL3" s="1505"/>
      <c r="SOM3" s="1505"/>
      <c r="SON3" s="1505"/>
      <c r="SOO3" s="1505"/>
      <c r="SOP3" s="1505"/>
      <c r="SOQ3" s="1505"/>
      <c r="SOR3" s="1505"/>
      <c r="SOS3" s="1505"/>
      <c r="SOT3" s="1505"/>
      <c r="SOU3" s="1505"/>
      <c r="SOV3" s="1505"/>
      <c r="SOW3" s="1505"/>
      <c r="SOX3" s="1505"/>
      <c r="SOY3" s="1505"/>
      <c r="SOZ3" s="1505"/>
      <c r="SPA3" s="1505"/>
      <c r="SPB3" s="1505"/>
      <c r="SPC3" s="1505"/>
      <c r="SPD3" s="1505"/>
      <c r="SPE3" s="1505"/>
      <c r="SPF3" s="1505"/>
      <c r="SPG3" s="1505"/>
      <c r="SPH3" s="1505"/>
      <c r="SPI3" s="1505"/>
      <c r="SPJ3" s="1505"/>
      <c r="SPK3" s="1505"/>
      <c r="SPL3" s="1505"/>
      <c r="SPM3" s="1505"/>
      <c r="SPN3" s="1505"/>
      <c r="SPO3" s="1505"/>
      <c r="SPP3" s="1505"/>
      <c r="SPQ3" s="1505"/>
      <c r="SPR3" s="1505"/>
      <c r="SPS3" s="1505"/>
      <c r="SPT3" s="1505"/>
      <c r="SPU3" s="1505"/>
      <c r="SPV3" s="1505"/>
      <c r="SPW3" s="1505"/>
      <c r="SPX3" s="1505"/>
      <c r="SPY3" s="1505"/>
      <c r="SPZ3" s="1505"/>
      <c r="SQA3" s="1505"/>
      <c r="SQB3" s="1505"/>
      <c r="SQC3" s="1505"/>
      <c r="SQD3" s="1505"/>
      <c r="SQE3" s="1505"/>
      <c r="SQF3" s="1505"/>
      <c r="SQG3" s="1505"/>
      <c r="SQH3" s="1505"/>
      <c r="SQI3" s="1505"/>
      <c r="SQJ3" s="1505"/>
      <c r="SQK3" s="1505"/>
      <c r="SQL3" s="1505"/>
      <c r="SQM3" s="1505"/>
      <c r="SQN3" s="1505"/>
      <c r="SQO3" s="1505"/>
      <c r="SQP3" s="1505"/>
      <c r="SQQ3" s="1505"/>
      <c r="SQR3" s="1505"/>
      <c r="SQS3" s="1505"/>
      <c r="SQT3" s="1505"/>
      <c r="SQU3" s="1505"/>
      <c r="SQV3" s="1505"/>
      <c r="SQW3" s="1505"/>
      <c r="SQX3" s="1505"/>
      <c r="SQY3" s="1505"/>
      <c r="SQZ3" s="1505"/>
      <c r="SRA3" s="1505"/>
      <c r="SRB3" s="1505"/>
      <c r="SRC3" s="1505"/>
      <c r="SRD3" s="1505"/>
      <c r="SRE3" s="1505"/>
      <c r="SRF3" s="1505"/>
      <c r="SRG3" s="1505"/>
      <c r="SRH3" s="1505"/>
      <c r="SRI3" s="1505"/>
      <c r="SRJ3" s="1505"/>
      <c r="SRK3" s="1505"/>
      <c r="SRL3" s="1505"/>
      <c r="SRM3" s="1505"/>
      <c r="SRN3" s="1505"/>
      <c r="SRO3" s="1505"/>
      <c r="SRP3" s="1505"/>
      <c r="SRQ3" s="1505"/>
      <c r="SRR3" s="1505"/>
      <c r="SRS3" s="1505"/>
      <c r="SRT3" s="1505"/>
      <c r="SRU3" s="1505"/>
      <c r="SRV3" s="1505"/>
      <c r="SRW3" s="1505"/>
      <c r="SRX3" s="1505"/>
      <c r="SRY3" s="1505"/>
      <c r="SRZ3" s="1505"/>
      <c r="SSA3" s="1505"/>
      <c r="SSB3" s="1505"/>
      <c r="SSC3" s="1505"/>
      <c r="SSD3" s="1505"/>
      <c r="SSE3" s="1505"/>
      <c r="SSF3" s="1505"/>
      <c r="SSG3" s="1505"/>
      <c r="SSH3" s="1505"/>
      <c r="SSI3" s="1505"/>
      <c r="SSJ3" s="1505"/>
      <c r="SSK3" s="1505"/>
      <c r="SSL3" s="1505"/>
      <c r="SSM3" s="1505"/>
      <c r="SSN3" s="1505"/>
      <c r="SSO3" s="1505"/>
      <c r="SSP3" s="1505"/>
      <c r="SSQ3" s="1505"/>
      <c r="SSR3" s="1505"/>
      <c r="SSS3" s="1505"/>
      <c r="SST3" s="1505"/>
      <c r="SSU3" s="1505"/>
      <c r="SSV3" s="1505"/>
      <c r="SSW3" s="1505"/>
      <c r="SSX3" s="1505"/>
      <c r="SSY3" s="1505"/>
      <c r="SSZ3" s="1505"/>
      <c r="STA3" s="1505"/>
      <c r="STB3" s="1505"/>
      <c r="STC3" s="1505"/>
      <c r="STD3" s="1505"/>
      <c r="STE3" s="1505"/>
      <c r="STF3" s="1505"/>
      <c r="STG3" s="1505"/>
      <c r="STH3" s="1505"/>
      <c r="STI3" s="1505"/>
      <c r="STJ3" s="1505"/>
      <c r="STK3" s="1505"/>
      <c r="STL3" s="1505"/>
      <c r="STM3" s="1505"/>
      <c r="STN3" s="1505"/>
      <c r="STO3" s="1505"/>
      <c r="STP3" s="1505"/>
      <c r="STQ3" s="1505"/>
      <c r="STR3" s="1505"/>
      <c r="STS3" s="1505"/>
      <c r="STT3" s="1505"/>
      <c r="STU3" s="1505"/>
      <c r="STV3" s="1505"/>
      <c r="STW3" s="1505"/>
      <c r="STX3" s="1505"/>
      <c r="STY3" s="1505"/>
      <c r="STZ3" s="1505"/>
      <c r="SUA3" s="1505"/>
      <c r="SUB3" s="1505"/>
      <c r="SUC3" s="1505"/>
      <c r="SUD3" s="1505"/>
      <c r="SUE3" s="1505"/>
      <c r="SUF3" s="1505"/>
      <c r="SUG3" s="1505"/>
      <c r="SUH3" s="1505"/>
      <c r="SUI3" s="1505"/>
      <c r="SUJ3" s="1505"/>
      <c r="SUK3" s="1505"/>
      <c r="SUL3" s="1505"/>
      <c r="SUM3" s="1505"/>
      <c r="SUN3" s="1505"/>
      <c r="SUO3" s="1505"/>
      <c r="SUP3" s="1505"/>
      <c r="SUQ3" s="1505"/>
      <c r="SUR3" s="1505"/>
      <c r="SUS3" s="1505"/>
      <c r="SUT3" s="1505"/>
      <c r="SUU3" s="1505"/>
      <c r="SUV3" s="1505"/>
      <c r="SUW3" s="1505"/>
      <c r="SUX3" s="1505"/>
      <c r="SUY3" s="1505"/>
      <c r="SUZ3" s="1505"/>
      <c r="SVA3" s="1505"/>
      <c r="SVB3" s="1505"/>
      <c r="SVC3" s="1505"/>
      <c r="SVD3" s="1505"/>
      <c r="SVE3" s="1505"/>
      <c r="SVF3" s="1505"/>
      <c r="SVG3" s="1505"/>
      <c r="SVH3" s="1505"/>
      <c r="SVI3" s="1505"/>
      <c r="SVJ3" s="1505"/>
      <c r="SVK3" s="1505"/>
      <c r="SVL3" s="1505"/>
      <c r="SVM3" s="1505"/>
      <c r="SVN3" s="1505"/>
      <c r="SVO3" s="1505"/>
      <c r="SVP3" s="1505"/>
      <c r="SVQ3" s="1505"/>
      <c r="SVR3" s="1505"/>
      <c r="SVS3" s="1505"/>
      <c r="SVT3" s="1505"/>
      <c r="SVU3" s="1505"/>
      <c r="SVV3" s="1505"/>
      <c r="SVW3" s="1505"/>
      <c r="SVX3" s="1505"/>
      <c r="SVY3" s="1505"/>
      <c r="SVZ3" s="1505"/>
      <c r="SWA3" s="1505"/>
      <c r="SWB3" s="1505"/>
      <c r="SWC3" s="1505"/>
      <c r="SWD3" s="1505"/>
      <c r="SWE3" s="1505"/>
      <c r="SWF3" s="1505"/>
      <c r="SWG3" s="1505"/>
      <c r="SWH3" s="1505"/>
      <c r="SWI3" s="1505"/>
      <c r="SWJ3" s="1505"/>
      <c r="SWK3" s="1505"/>
      <c r="SWL3" s="1505"/>
      <c r="SWM3" s="1505"/>
      <c r="SWN3" s="1505"/>
      <c r="SWO3" s="1505"/>
      <c r="SWP3" s="1505"/>
      <c r="SWQ3" s="1505"/>
      <c r="SWR3" s="1505"/>
      <c r="SWS3" s="1505"/>
      <c r="SWT3" s="1505"/>
      <c r="SWU3" s="1505"/>
      <c r="SWV3" s="1505"/>
      <c r="SWW3" s="1505"/>
      <c r="SWX3" s="1505"/>
      <c r="SWY3" s="1505"/>
      <c r="SWZ3" s="1505"/>
      <c r="SXA3" s="1505"/>
      <c r="SXB3" s="1505"/>
      <c r="SXC3" s="1505"/>
      <c r="SXD3" s="1505"/>
      <c r="SXE3" s="1505"/>
      <c r="SXF3" s="1505"/>
      <c r="SXG3" s="1505"/>
      <c r="SXH3" s="1505"/>
      <c r="SXI3" s="1505"/>
      <c r="SXJ3" s="1505"/>
      <c r="SXK3" s="1505"/>
      <c r="SXL3" s="1505"/>
      <c r="SXM3" s="1505"/>
      <c r="SXN3" s="1505"/>
      <c r="SXO3" s="1505"/>
      <c r="SXP3" s="1505"/>
      <c r="SXQ3" s="1505"/>
      <c r="SXR3" s="1505"/>
      <c r="SXS3" s="1505"/>
      <c r="SXT3" s="1505"/>
      <c r="SXU3" s="1505"/>
      <c r="SXV3" s="1505"/>
      <c r="SXW3" s="1505"/>
      <c r="SXX3" s="1505"/>
      <c r="SXY3" s="1505"/>
      <c r="SXZ3" s="1505"/>
      <c r="SYA3" s="1505"/>
      <c r="SYB3" s="1505"/>
      <c r="SYC3" s="1505"/>
      <c r="SYD3" s="1505"/>
      <c r="SYE3" s="1505"/>
      <c r="SYF3" s="1505"/>
      <c r="SYG3" s="1505"/>
      <c r="SYH3" s="1505"/>
      <c r="SYI3" s="1505"/>
      <c r="SYJ3" s="1505"/>
      <c r="SYK3" s="1505"/>
      <c r="SYL3" s="1505"/>
      <c r="SYM3" s="1505"/>
      <c r="SYN3" s="1505"/>
      <c r="SYO3" s="1505"/>
      <c r="SYP3" s="1505"/>
      <c r="SYQ3" s="1505"/>
      <c r="SYR3" s="1505"/>
      <c r="SYS3" s="1505"/>
      <c r="SYT3" s="1505"/>
      <c r="SYU3" s="1505"/>
      <c r="SYV3" s="1505"/>
      <c r="SYW3" s="1505"/>
      <c r="SYX3" s="1505"/>
      <c r="SYY3" s="1505"/>
      <c r="SYZ3" s="1505"/>
      <c r="SZA3" s="1505"/>
      <c r="SZB3" s="1505"/>
      <c r="SZC3" s="1505"/>
      <c r="SZD3" s="1505"/>
      <c r="SZE3" s="1505"/>
      <c r="SZF3" s="1505"/>
      <c r="SZG3" s="1505"/>
      <c r="SZH3" s="1505"/>
      <c r="SZI3" s="1505"/>
      <c r="SZJ3" s="1505"/>
      <c r="SZK3" s="1505"/>
      <c r="SZL3" s="1505"/>
      <c r="SZM3" s="1505"/>
      <c r="SZN3" s="1505"/>
      <c r="SZO3" s="1505"/>
      <c r="SZP3" s="1505"/>
      <c r="SZQ3" s="1505"/>
      <c r="SZR3" s="1505"/>
      <c r="SZS3" s="1505"/>
      <c r="SZT3" s="1505"/>
      <c r="SZU3" s="1505"/>
      <c r="SZV3" s="1505"/>
      <c r="SZW3" s="1505"/>
      <c r="SZX3" s="1505"/>
      <c r="SZY3" s="1505"/>
      <c r="SZZ3" s="1505"/>
      <c r="TAA3" s="1505"/>
      <c r="TAB3" s="1505"/>
      <c r="TAC3" s="1505"/>
      <c r="TAD3" s="1505"/>
      <c r="TAE3" s="1505"/>
      <c r="TAF3" s="1505"/>
      <c r="TAG3" s="1505"/>
      <c r="TAH3" s="1505"/>
      <c r="TAI3" s="1505"/>
      <c r="TAJ3" s="1505"/>
      <c r="TAK3" s="1505"/>
      <c r="TAL3" s="1505"/>
      <c r="TAM3" s="1505"/>
      <c r="TAN3" s="1505"/>
      <c r="TAO3" s="1505"/>
      <c r="TAP3" s="1505"/>
      <c r="TAQ3" s="1505"/>
      <c r="TAR3" s="1505"/>
      <c r="TAS3" s="1505"/>
      <c r="TAT3" s="1505"/>
      <c r="TAU3" s="1505"/>
      <c r="TAV3" s="1505"/>
      <c r="TAW3" s="1505"/>
      <c r="TAX3" s="1505"/>
      <c r="TAY3" s="1505"/>
      <c r="TAZ3" s="1505"/>
      <c r="TBA3" s="1505"/>
      <c r="TBB3" s="1505"/>
      <c r="TBC3" s="1505"/>
      <c r="TBD3" s="1505"/>
      <c r="TBE3" s="1505"/>
      <c r="TBF3" s="1505"/>
      <c r="TBG3" s="1505"/>
      <c r="TBH3" s="1505"/>
      <c r="TBI3" s="1505"/>
      <c r="TBJ3" s="1505"/>
      <c r="TBK3" s="1505"/>
      <c r="TBL3" s="1505"/>
      <c r="TBM3" s="1505"/>
      <c r="TBN3" s="1505"/>
      <c r="TBO3" s="1505"/>
      <c r="TBP3" s="1505"/>
      <c r="TBQ3" s="1505"/>
      <c r="TBR3" s="1505"/>
      <c r="TBS3" s="1505"/>
      <c r="TBT3" s="1505"/>
      <c r="TBU3" s="1505"/>
      <c r="TBV3" s="1505"/>
      <c r="TBW3" s="1505"/>
      <c r="TBX3" s="1505"/>
      <c r="TBY3" s="1505"/>
      <c r="TBZ3" s="1505"/>
      <c r="TCA3" s="1505"/>
      <c r="TCB3" s="1505"/>
      <c r="TCC3" s="1505"/>
      <c r="TCD3" s="1505"/>
      <c r="TCE3" s="1505"/>
      <c r="TCF3" s="1505"/>
      <c r="TCG3" s="1505"/>
      <c r="TCH3" s="1505"/>
      <c r="TCI3" s="1505"/>
      <c r="TCJ3" s="1505"/>
      <c r="TCK3" s="1505"/>
      <c r="TCL3" s="1505"/>
      <c r="TCM3" s="1505"/>
      <c r="TCN3" s="1505"/>
      <c r="TCO3" s="1505"/>
      <c r="TCP3" s="1505"/>
      <c r="TCQ3" s="1505"/>
      <c r="TCR3" s="1505"/>
      <c r="TCS3" s="1505"/>
      <c r="TCT3" s="1505"/>
      <c r="TCU3" s="1505"/>
      <c r="TCV3" s="1505"/>
      <c r="TCW3" s="1505"/>
      <c r="TCX3" s="1505"/>
      <c r="TCY3" s="1505"/>
      <c r="TCZ3" s="1505"/>
      <c r="TDA3" s="1505"/>
      <c r="TDB3" s="1505"/>
      <c r="TDC3" s="1505"/>
      <c r="TDD3" s="1505"/>
      <c r="TDE3" s="1505"/>
      <c r="TDF3" s="1505"/>
      <c r="TDG3" s="1505"/>
      <c r="TDH3" s="1505"/>
      <c r="TDI3" s="1505"/>
      <c r="TDJ3" s="1505"/>
      <c r="TDK3" s="1505"/>
      <c r="TDL3" s="1505"/>
      <c r="TDM3" s="1505"/>
      <c r="TDN3" s="1505"/>
      <c r="TDO3" s="1505"/>
      <c r="TDP3" s="1505"/>
      <c r="TDQ3" s="1505"/>
      <c r="TDR3" s="1505"/>
      <c r="TDS3" s="1505"/>
      <c r="TDT3" s="1505"/>
      <c r="TDU3" s="1505"/>
      <c r="TDV3" s="1505"/>
      <c r="TDW3" s="1505"/>
      <c r="TDX3" s="1505"/>
      <c r="TDY3" s="1505"/>
      <c r="TDZ3" s="1505"/>
      <c r="TEA3" s="1505"/>
      <c r="TEB3" s="1505"/>
      <c r="TEC3" s="1505"/>
      <c r="TED3" s="1505"/>
      <c r="TEE3" s="1505"/>
      <c r="TEF3" s="1505"/>
      <c r="TEG3" s="1505"/>
      <c r="TEH3" s="1505"/>
      <c r="TEI3" s="1505"/>
      <c r="TEJ3" s="1505"/>
      <c r="TEK3" s="1505"/>
      <c r="TEL3" s="1505"/>
      <c r="TEM3" s="1505"/>
      <c r="TEN3" s="1505"/>
      <c r="TEO3" s="1505"/>
      <c r="TEP3" s="1505"/>
      <c r="TEQ3" s="1505"/>
      <c r="TER3" s="1505"/>
      <c r="TES3" s="1505"/>
      <c r="TET3" s="1505"/>
      <c r="TEU3" s="1505"/>
      <c r="TEV3" s="1505"/>
      <c r="TEW3" s="1505"/>
      <c r="TEX3" s="1505"/>
      <c r="TEY3" s="1505"/>
      <c r="TEZ3" s="1505"/>
      <c r="TFA3" s="1505"/>
      <c r="TFB3" s="1505"/>
      <c r="TFC3" s="1505"/>
      <c r="TFD3" s="1505"/>
      <c r="TFE3" s="1505"/>
      <c r="TFF3" s="1505"/>
      <c r="TFG3" s="1505"/>
      <c r="TFH3" s="1505"/>
      <c r="TFI3" s="1505"/>
      <c r="TFJ3" s="1505"/>
      <c r="TFK3" s="1505"/>
      <c r="TFL3" s="1505"/>
      <c r="TFM3" s="1505"/>
      <c r="TFN3" s="1505"/>
      <c r="TFO3" s="1505"/>
      <c r="TFP3" s="1505"/>
      <c r="TFQ3" s="1505"/>
      <c r="TFR3" s="1505"/>
      <c r="TFS3" s="1505"/>
      <c r="TFT3" s="1505"/>
      <c r="TFU3" s="1505"/>
      <c r="TFV3" s="1505"/>
      <c r="TFW3" s="1505"/>
      <c r="TFX3" s="1505"/>
      <c r="TFY3" s="1505"/>
      <c r="TFZ3" s="1505"/>
      <c r="TGA3" s="1505"/>
      <c r="TGB3" s="1505"/>
      <c r="TGC3" s="1505"/>
      <c r="TGD3" s="1505"/>
      <c r="TGE3" s="1505"/>
      <c r="TGF3" s="1505"/>
      <c r="TGG3" s="1505"/>
      <c r="TGH3" s="1505"/>
      <c r="TGI3" s="1505"/>
      <c r="TGJ3" s="1505"/>
      <c r="TGK3" s="1505"/>
      <c r="TGL3" s="1505"/>
      <c r="TGM3" s="1505"/>
      <c r="TGN3" s="1505"/>
      <c r="TGO3" s="1505"/>
      <c r="TGP3" s="1505"/>
      <c r="TGQ3" s="1505"/>
      <c r="TGR3" s="1505"/>
      <c r="TGS3" s="1505"/>
      <c r="TGT3" s="1505"/>
      <c r="TGU3" s="1505"/>
      <c r="TGV3" s="1505"/>
      <c r="TGW3" s="1505"/>
      <c r="TGX3" s="1505"/>
      <c r="TGY3" s="1505"/>
      <c r="TGZ3" s="1505"/>
      <c r="THA3" s="1505"/>
      <c r="THB3" s="1505"/>
      <c r="THC3" s="1505"/>
      <c r="THD3" s="1505"/>
      <c r="THE3" s="1505"/>
      <c r="THF3" s="1505"/>
      <c r="THG3" s="1505"/>
      <c r="THH3" s="1505"/>
      <c r="THI3" s="1505"/>
      <c r="THJ3" s="1505"/>
      <c r="THK3" s="1505"/>
      <c r="THL3" s="1505"/>
      <c r="THM3" s="1505"/>
      <c r="THN3" s="1505"/>
      <c r="THO3" s="1505"/>
      <c r="THP3" s="1505"/>
      <c r="THQ3" s="1505"/>
      <c r="THR3" s="1505"/>
      <c r="THS3" s="1505"/>
      <c r="THT3" s="1505"/>
      <c r="THU3" s="1505"/>
      <c r="THV3" s="1505"/>
      <c r="THW3" s="1505"/>
      <c r="THX3" s="1505"/>
      <c r="THY3" s="1505"/>
      <c r="THZ3" s="1505"/>
      <c r="TIA3" s="1505"/>
      <c r="TIB3" s="1505"/>
      <c r="TIC3" s="1505"/>
      <c r="TID3" s="1505"/>
      <c r="TIE3" s="1505"/>
      <c r="TIF3" s="1505"/>
      <c r="TIG3" s="1505"/>
      <c r="TIH3" s="1505"/>
      <c r="TII3" s="1505"/>
      <c r="TIJ3" s="1505"/>
      <c r="TIK3" s="1505"/>
      <c r="TIL3" s="1505"/>
      <c r="TIM3" s="1505"/>
      <c r="TIN3" s="1505"/>
      <c r="TIO3" s="1505"/>
      <c r="TIP3" s="1505"/>
      <c r="TIQ3" s="1505"/>
      <c r="TIR3" s="1505"/>
      <c r="TIS3" s="1505"/>
      <c r="TIT3" s="1505"/>
      <c r="TIU3" s="1505"/>
      <c r="TIV3" s="1505"/>
      <c r="TIW3" s="1505"/>
      <c r="TIX3" s="1505"/>
      <c r="TIY3" s="1505"/>
      <c r="TIZ3" s="1505"/>
      <c r="TJA3" s="1505"/>
      <c r="TJB3" s="1505"/>
      <c r="TJC3" s="1505"/>
      <c r="TJD3" s="1505"/>
      <c r="TJE3" s="1505"/>
      <c r="TJF3" s="1505"/>
      <c r="TJG3" s="1505"/>
      <c r="TJH3" s="1505"/>
      <c r="TJI3" s="1505"/>
      <c r="TJJ3" s="1505"/>
      <c r="TJK3" s="1505"/>
      <c r="TJL3" s="1505"/>
      <c r="TJM3" s="1505"/>
      <c r="TJN3" s="1505"/>
      <c r="TJO3" s="1505"/>
      <c r="TJP3" s="1505"/>
      <c r="TJQ3" s="1505"/>
      <c r="TJR3" s="1505"/>
      <c r="TJS3" s="1505"/>
      <c r="TJT3" s="1505"/>
      <c r="TJU3" s="1505"/>
      <c r="TJV3" s="1505"/>
      <c r="TJW3" s="1505"/>
      <c r="TJX3" s="1505"/>
      <c r="TJY3" s="1505"/>
      <c r="TJZ3" s="1505"/>
      <c r="TKA3" s="1505"/>
      <c r="TKB3" s="1505"/>
      <c r="TKC3" s="1505"/>
      <c r="TKD3" s="1505"/>
      <c r="TKE3" s="1505"/>
      <c r="TKF3" s="1505"/>
      <c r="TKG3" s="1505"/>
      <c r="TKH3" s="1505"/>
      <c r="TKI3" s="1505"/>
      <c r="TKJ3" s="1505"/>
      <c r="TKK3" s="1505"/>
      <c r="TKL3" s="1505"/>
      <c r="TKM3" s="1505"/>
      <c r="TKN3" s="1505"/>
      <c r="TKO3" s="1505"/>
      <c r="TKP3" s="1505"/>
      <c r="TKQ3" s="1505"/>
      <c r="TKR3" s="1505"/>
      <c r="TKS3" s="1505"/>
      <c r="TKT3" s="1505"/>
      <c r="TKU3" s="1505"/>
      <c r="TKV3" s="1505"/>
      <c r="TKW3" s="1505"/>
      <c r="TKX3" s="1505"/>
      <c r="TKY3" s="1505"/>
      <c r="TKZ3" s="1505"/>
      <c r="TLA3" s="1505"/>
      <c r="TLB3" s="1505"/>
      <c r="TLC3" s="1505"/>
      <c r="TLD3" s="1505"/>
      <c r="TLE3" s="1505"/>
      <c r="TLF3" s="1505"/>
      <c r="TLG3" s="1505"/>
      <c r="TLH3" s="1505"/>
      <c r="TLI3" s="1505"/>
      <c r="TLJ3" s="1505"/>
      <c r="TLK3" s="1505"/>
      <c r="TLL3" s="1505"/>
      <c r="TLM3" s="1505"/>
      <c r="TLN3" s="1505"/>
      <c r="TLO3" s="1505"/>
      <c r="TLP3" s="1505"/>
      <c r="TLQ3" s="1505"/>
      <c r="TLR3" s="1505"/>
      <c r="TLS3" s="1505"/>
      <c r="TLT3" s="1505"/>
      <c r="TLU3" s="1505"/>
      <c r="TLV3" s="1505"/>
      <c r="TLW3" s="1505"/>
      <c r="TLX3" s="1505"/>
      <c r="TLY3" s="1505"/>
      <c r="TLZ3" s="1505"/>
      <c r="TMA3" s="1505"/>
      <c r="TMB3" s="1505"/>
      <c r="TMC3" s="1505"/>
      <c r="TMD3" s="1505"/>
      <c r="TME3" s="1505"/>
      <c r="TMF3" s="1505"/>
      <c r="TMG3" s="1505"/>
      <c r="TMH3" s="1505"/>
      <c r="TMI3" s="1505"/>
      <c r="TMJ3" s="1505"/>
      <c r="TMK3" s="1505"/>
      <c r="TML3" s="1505"/>
      <c r="TMM3" s="1505"/>
      <c r="TMN3" s="1505"/>
      <c r="TMO3" s="1505"/>
      <c r="TMP3" s="1505"/>
      <c r="TMQ3" s="1505"/>
      <c r="TMR3" s="1505"/>
      <c r="TMS3" s="1505"/>
      <c r="TMT3" s="1505"/>
      <c r="TMU3" s="1505"/>
      <c r="TMV3" s="1505"/>
      <c r="TMW3" s="1505"/>
      <c r="TMX3" s="1505"/>
      <c r="TMY3" s="1505"/>
      <c r="TMZ3" s="1505"/>
      <c r="TNA3" s="1505"/>
      <c r="TNB3" s="1505"/>
      <c r="TNC3" s="1505"/>
      <c r="TND3" s="1505"/>
      <c r="TNE3" s="1505"/>
      <c r="TNF3" s="1505"/>
      <c r="TNG3" s="1505"/>
      <c r="TNH3" s="1505"/>
      <c r="TNI3" s="1505"/>
      <c r="TNJ3" s="1505"/>
      <c r="TNK3" s="1505"/>
      <c r="TNL3" s="1505"/>
      <c r="TNM3" s="1505"/>
      <c r="TNN3" s="1505"/>
      <c r="TNO3" s="1505"/>
      <c r="TNP3" s="1505"/>
      <c r="TNQ3" s="1505"/>
      <c r="TNR3" s="1505"/>
      <c r="TNS3" s="1505"/>
      <c r="TNT3" s="1505"/>
      <c r="TNU3" s="1505"/>
      <c r="TNV3" s="1505"/>
      <c r="TNW3" s="1505"/>
      <c r="TNX3" s="1505"/>
      <c r="TNY3" s="1505"/>
      <c r="TNZ3" s="1505"/>
      <c r="TOA3" s="1505"/>
      <c r="TOB3" s="1505"/>
      <c r="TOC3" s="1505"/>
      <c r="TOD3" s="1505"/>
      <c r="TOE3" s="1505"/>
      <c r="TOF3" s="1505"/>
      <c r="TOG3" s="1505"/>
      <c r="TOH3" s="1505"/>
      <c r="TOI3" s="1505"/>
      <c r="TOJ3" s="1505"/>
      <c r="TOK3" s="1505"/>
      <c r="TOL3" s="1505"/>
      <c r="TOM3" s="1505"/>
      <c r="TON3" s="1505"/>
      <c r="TOO3" s="1505"/>
      <c r="TOP3" s="1505"/>
      <c r="TOQ3" s="1505"/>
      <c r="TOR3" s="1505"/>
      <c r="TOS3" s="1505"/>
      <c r="TOT3" s="1505"/>
      <c r="TOU3" s="1505"/>
      <c r="TOV3" s="1505"/>
      <c r="TOW3" s="1505"/>
      <c r="TOX3" s="1505"/>
      <c r="TOY3" s="1505"/>
      <c r="TOZ3" s="1505"/>
      <c r="TPA3" s="1505"/>
      <c r="TPB3" s="1505"/>
      <c r="TPC3" s="1505"/>
      <c r="TPD3" s="1505"/>
      <c r="TPE3" s="1505"/>
      <c r="TPF3" s="1505"/>
      <c r="TPG3" s="1505"/>
      <c r="TPH3" s="1505"/>
      <c r="TPI3" s="1505"/>
      <c r="TPJ3" s="1505"/>
      <c r="TPK3" s="1505"/>
      <c r="TPL3" s="1505"/>
      <c r="TPM3" s="1505"/>
      <c r="TPN3" s="1505"/>
      <c r="TPO3" s="1505"/>
      <c r="TPP3" s="1505"/>
      <c r="TPQ3" s="1505"/>
      <c r="TPR3" s="1505"/>
      <c r="TPS3" s="1505"/>
      <c r="TPT3" s="1505"/>
      <c r="TPU3" s="1505"/>
      <c r="TPV3" s="1505"/>
      <c r="TPW3" s="1505"/>
      <c r="TPX3" s="1505"/>
      <c r="TPY3" s="1505"/>
      <c r="TPZ3" s="1505"/>
      <c r="TQA3" s="1505"/>
      <c r="TQB3" s="1505"/>
      <c r="TQC3" s="1505"/>
      <c r="TQD3" s="1505"/>
      <c r="TQE3" s="1505"/>
      <c r="TQF3" s="1505"/>
      <c r="TQG3" s="1505"/>
      <c r="TQH3" s="1505"/>
      <c r="TQI3" s="1505"/>
      <c r="TQJ3" s="1505"/>
      <c r="TQK3" s="1505"/>
      <c r="TQL3" s="1505"/>
      <c r="TQM3" s="1505"/>
      <c r="TQN3" s="1505"/>
      <c r="TQO3" s="1505"/>
      <c r="TQP3" s="1505"/>
      <c r="TQQ3" s="1505"/>
      <c r="TQR3" s="1505"/>
      <c r="TQS3" s="1505"/>
      <c r="TQT3" s="1505"/>
      <c r="TQU3" s="1505"/>
      <c r="TQV3" s="1505"/>
      <c r="TQW3" s="1505"/>
      <c r="TQX3" s="1505"/>
      <c r="TQY3" s="1505"/>
      <c r="TQZ3" s="1505"/>
      <c r="TRA3" s="1505"/>
      <c r="TRB3" s="1505"/>
      <c r="TRC3" s="1505"/>
      <c r="TRD3" s="1505"/>
      <c r="TRE3" s="1505"/>
      <c r="TRF3" s="1505"/>
      <c r="TRG3" s="1505"/>
      <c r="TRH3" s="1505"/>
      <c r="TRI3" s="1505"/>
      <c r="TRJ3" s="1505"/>
      <c r="TRK3" s="1505"/>
      <c r="TRL3" s="1505"/>
      <c r="TRM3" s="1505"/>
      <c r="TRN3" s="1505"/>
      <c r="TRO3" s="1505"/>
      <c r="TRP3" s="1505"/>
      <c r="TRQ3" s="1505"/>
      <c r="TRR3" s="1505"/>
      <c r="TRS3" s="1505"/>
      <c r="TRT3" s="1505"/>
      <c r="TRU3" s="1505"/>
      <c r="TRV3" s="1505"/>
      <c r="TRW3" s="1505"/>
      <c r="TRX3" s="1505"/>
      <c r="TRY3" s="1505"/>
      <c r="TRZ3" s="1505"/>
      <c r="TSA3" s="1505"/>
      <c r="TSB3" s="1505"/>
      <c r="TSC3" s="1505"/>
      <c r="TSD3" s="1505"/>
      <c r="TSE3" s="1505"/>
      <c r="TSF3" s="1505"/>
      <c r="TSG3" s="1505"/>
      <c r="TSH3" s="1505"/>
      <c r="TSI3" s="1505"/>
      <c r="TSJ3" s="1505"/>
      <c r="TSK3" s="1505"/>
      <c r="TSL3" s="1505"/>
      <c r="TSM3" s="1505"/>
      <c r="TSN3" s="1505"/>
      <c r="TSO3" s="1505"/>
      <c r="TSP3" s="1505"/>
      <c r="TSQ3" s="1505"/>
      <c r="TSR3" s="1505"/>
      <c r="TSS3" s="1505"/>
      <c r="TST3" s="1505"/>
      <c r="TSU3" s="1505"/>
      <c r="TSV3" s="1505"/>
      <c r="TSW3" s="1505"/>
      <c r="TSX3" s="1505"/>
      <c r="TSY3" s="1505"/>
      <c r="TSZ3" s="1505"/>
      <c r="TTA3" s="1505"/>
      <c r="TTB3" s="1505"/>
      <c r="TTC3" s="1505"/>
      <c r="TTD3" s="1505"/>
      <c r="TTE3" s="1505"/>
      <c r="TTF3" s="1505"/>
      <c r="TTG3" s="1505"/>
      <c r="TTH3" s="1505"/>
      <c r="TTI3" s="1505"/>
      <c r="TTJ3" s="1505"/>
      <c r="TTK3" s="1505"/>
      <c r="TTL3" s="1505"/>
      <c r="TTM3" s="1505"/>
      <c r="TTN3" s="1505"/>
      <c r="TTO3" s="1505"/>
      <c r="TTP3" s="1505"/>
      <c r="TTQ3" s="1505"/>
      <c r="TTR3" s="1505"/>
      <c r="TTS3" s="1505"/>
      <c r="TTT3" s="1505"/>
      <c r="TTU3" s="1505"/>
      <c r="TTV3" s="1505"/>
      <c r="TTW3" s="1505"/>
      <c r="TTX3" s="1505"/>
      <c r="TTY3" s="1505"/>
      <c r="TTZ3" s="1505"/>
      <c r="TUA3" s="1505"/>
      <c r="TUB3" s="1505"/>
      <c r="TUC3" s="1505"/>
      <c r="TUD3" s="1505"/>
      <c r="TUE3" s="1505"/>
      <c r="TUF3" s="1505"/>
      <c r="TUG3" s="1505"/>
      <c r="TUH3" s="1505"/>
      <c r="TUI3" s="1505"/>
      <c r="TUJ3" s="1505"/>
      <c r="TUK3" s="1505"/>
      <c r="TUL3" s="1505"/>
      <c r="TUM3" s="1505"/>
      <c r="TUN3" s="1505"/>
      <c r="TUO3" s="1505"/>
      <c r="TUP3" s="1505"/>
      <c r="TUQ3" s="1505"/>
      <c r="TUR3" s="1505"/>
      <c r="TUS3" s="1505"/>
      <c r="TUT3" s="1505"/>
      <c r="TUU3" s="1505"/>
      <c r="TUV3" s="1505"/>
      <c r="TUW3" s="1505"/>
      <c r="TUX3" s="1505"/>
      <c r="TUY3" s="1505"/>
      <c r="TUZ3" s="1505"/>
      <c r="TVA3" s="1505"/>
      <c r="TVB3" s="1505"/>
      <c r="TVC3" s="1505"/>
      <c r="TVD3" s="1505"/>
      <c r="TVE3" s="1505"/>
      <c r="TVF3" s="1505"/>
      <c r="TVG3" s="1505"/>
      <c r="TVH3" s="1505"/>
      <c r="TVI3" s="1505"/>
      <c r="TVJ3" s="1505"/>
      <c r="TVK3" s="1505"/>
      <c r="TVL3" s="1505"/>
      <c r="TVM3" s="1505"/>
      <c r="TVN3" s="1505"/>
      <c r="TVO3" s="1505"/>
      <c r="TVP3" s="1505"/>
      <c r="TVQ3" s="1505"/>
      <c r="TVR3" s="1505"/>
      <c r="TVS3" s="1505"/>
      <c r="TVT3" s="1505"/>
      <c r="TVU3" s="1505"/>
      <c r="TVV3" s="1505"/>
      <c r="TVW3" s="1505"/>
      <c r="TVX3" s="1505"/>
      <c r="TVY3" s="1505"/>
      <c r="TVZ3" s="1505"/>
      <c r="TWA3" s="1505"/>
      <c r="TWB3" s="1505"/>
      <c r="TWC3" s="1505"/>
      <c r="TWD3" s="1505"/>
      <c r="TWE3" s="1505"/>
      <c r="TWF3" s="1505"/>
      <c r="TWG3" s="1505"/>
      <c r="TWH3" s="1505"/>
      <c r="TWI3" s="1505"/>
      <c r="TWJ3" s="1505"/>
      <c r="TWK3" s="1505"/>
      <c r="TWL3" s="1505"/>
      <c r="TWM3" s="1505"/>
      <c r="TWN3" s="1505"/>
      <c r="TWO3" s="1505"/>
      <c r="TWP3" s="1505"/>
      <c r="TWQ3" s="1505"/>
      <c r="TWR3" s="1505"/>
      <c r="TWS3" s="1505"/>
      <c r="TWT3" s="1505"/>
      <c r="TWU3" s="1505"/>
      <c r="TWV3" s="1505"/>
      <c r="TWW3" s="1505"/>
      <c r="TWX3" s="1505"/>
      <c r="TWY3" s="1505"/>
      <c r="TWZ3" s="1505"/>
      <c r="TXA3" s="1505"/>
      <c r="TXB3" s="1505"/>
      <c r="TXC3" s="1505"/>
      <c r="TXD3" s="1505"/>
      <c r="TXE3" s="1505"/>
      <c r="TXF3" s="1505"/>
      <c r="TXG3" s="1505"/>
      <c r="TXH3" s="1505"/>
      <c r="TXI3" s="1505"/>
      <c r="TXJ3" s="1505"/>
      <c r="TXK3" s="1505"/>
      <c r="TXL3" s="1505"/>
      <c r="TXM3" s="1505"/>
      <c r="TXN3" s="1505"/>
      <c r="TXO3" s="1505"/>
      <c r="TXP3" s="1505"/>
      <c r="TXQ3" s="1505"/>
      <c r="TXR3" s="1505"/>
      <c r="TXS3" s="1505"/>
      <c r="TXT3" s="1505"/>
      <c r="TXU3" s="1505"/>
      <c r="TXV3" s="1505"/>
      <c r="TXW3" s="1505"/>
      <c r="TXX3" s="1505"/>
      <c r="TXY3" s="1505"/>
      <c r="TXZ3" s="1505"/>
      <c r="TYA3" s="1505"/>
      <c r="TYB3" s="1505"/>
      <c r="TYC3" s="1505"/>
      <c r="TYD3" s="1505"/>
      <c r="TYE3" s="1505"/>
      <c r="TYF3" s="1505"/>
      <c r="TYG3" s="1505"/>
      <c r="TYH3" s="1505"/>
      <c r="TYI3" s="1505"/>
      <c r="TYJ3" s="1505"/>
      <c r="TYK3" s="1505"/>
      <c r="TYL3" s="1505"/>
      <c r="TYM3" s="1505"/>
      <c r="TYN3" s="1505"/>
      <c r="TYO3" s="1505"/>
      <c r="TYP3" s="1505"/>
      <c r="TYQ3" s="1505"/>
      <c r="TYR3" s="1505"/>
      <c r="TYS3" s="1505"/>
      <c r="TYT3" s="1505"/>
      <c r="TYU3" s="1505"/>
      <c r="TYV3" s="1505"/>
      <c r="TYW3" s="1505"/>
      <c r="TYX3" s="1505"/>
      <c r="TYY3" s="1505"/>
      <c r="TYZ3" s="1505"/>
      <c r="TZA3" s="1505"/>
      <c r="TZB3" s="1505"/>
      <c r="TZC3" s="1505"/>
      <c r="TZD3" s="1505"/>
      <c r="TZE3" s="1505"/>
      <c r="TZF3" s="1505"/>
      <c r="TZG3" s="1505"/>
      <c r="TZH3" s="1505"/>
      <c r="TZI3" s="1505"/>
      <c r="TZJ3" s="1505"/>
      <c r="TZK3" s="1505"/>
      <c r="TZL3" s="1505"/>
      <c r="TZM3" s="1505"/>
      <c r="TZN3" s="1505"/>
      <c r="TZO3" s="1505"/>
      <c r="TZP3" s="1505"/>
      <c r="TZQ3" s="1505"/>
      <c r="TZR3" s="1505"/>
      <c r="TZS3" s="1505"/>
      <c r="TZT3" s="1505"/>
      <c r="TZU3" s="1505"/>
      <c r="TZV3" s="1505"/>
      <c r="TZW3" s="1505"/>
      <c r="TZX3" s="1505"/>
      <c r="TZY3" s="1505"/>
      <c r="TZZ3" s="1505"/>
      <c r="UAA3" s="1505"/>
      <c r="UAB3" s="1505"/>
      <c r="UAC3" s="1505"/>
      <c r="UAD3" s="1505"/>
      <c r="UAE3" s="1505"/>
      <c r="UAF3" s="1505"/>
      <c r="UAG3" s="1505"/>
      <c r="UAH3" s="1505"/>
      <c r="UAI3" s="1505"/>
      <c r="UAJ3" s="1505"/>
      <c r="UAK3" s="1505"/>
      <c r="UAL3" s="1505"/>
      <c r="UAM3" s="1505"/>
      <c r="UAN3" s="1505"/>
      <c r="UAO3" s="1505"/>
      <c r="UAP3" s="1505"/>
      <c r="UAQ3" s="1505"/>
      <c r="UAR3" s="1505"/>
      <c r="UAS3" s="1505"/>
      <c r="UAT3" s="1505"/>
      <c r="UAU3" s="1505"/>
      <c r="UAV3" s="1505"/>
      <c r="UAW3" s="1505"/>
      <c r="UAX3" s="1505"/>
      <c r="UAY3" s="1505"/>
      <c r="UAZ3" s="1505"/>
      <c r="UBA3" s="1505"/>
      <c r="UBB3" s="1505"/>
      <c r="UBC3" s="1505"/>
      <c r="UBD3" s="1505"/>
      <c r="UBE3" s="1505"/>
      <c r="UBF3" s="1505"/>
      <c r="UBG3" s="1505"/>
      <c r="UBH3" s="1505"/>
      <c r="UBI3" s="1505"/>
      <c r="UBJ3" s="1505"/>
      <c r="UBK3" s="1505"/>
      <c r="UBL3" s="1505"/>
      <c r="UBM3" s="1505"/>
      <c r="UBN3" s="1505"/>
      <c r="UBO3" s="1505"/>
      <c r="UBP3" s="1505"/>
      <c r="UBQ3" s="1505"/>
      <c r="UBR3" s="1505"/>
      <c r="UBS3" s="1505"/>
      <c r="UBT3" s="1505"/>
      <c r="UBU3" s="1505"/>
      <c r="UBV3" s="1505"/>
      <c r="UBW3" s="1505"/>
      <c r="UBX3" s="1505"/>
      <c r="UBY3" s="1505"/>
      <c r="UBZ3" s="1505"/>
      <c r="UCA3" s="1505"/>
      <c r="UCB3" s="1505"/>
      <c r="UCC3" s="1505"/>
      <c r="UCD3" s="1505"/>
      <c r="UCE3" s="1505"/>
      <c r="UCF3" s="1505"/>
      <c r="UCG3" s="1505"/>
      <c r="UCH3" s="1505"/>
      <c r="UCI3" s="1505"/>
      <c r="UCJ3" s="1505"/>
      <c r="UCK3" s="1505"/>
      <c r="UCL3" s="1505"/>
      <c r="UCM3" s="1505"/>
      <c r="UCN3" s="1505"/>
      <c r="UCO3" s="1505"/>
      <c r="UCP3" s="1505"/>
      <c r="UCQ3" s="1505"/>
      <c r="UCR3" s="1505"/>
      <c r="UCS3" s="1505"/>
      <c r="UCT3" s="1505"/>
      <c r="UCU3" s="1505"/>
      <c r="UCV3" s="1505"/>
      <c r="UCW3" s="1505"/>
      <c r="UCX3" s="1505"/>
      <c r="UCY3" s="1505"/>
      <c r="UCZ3" s="1505"/>
      <c r="UDA3" s="1505"/>
      <c r="UDB3" s="1505"/>
      <c r="UDC3" s="1505"/>
      <c r="UDD3" s="1505"/>
      <c r="UDE3" s="1505"/>
      <c r="UDF3" s="1505"/>
      <c r="UDG3" s="1505"/>
      <c r="UDH3" s="1505"/>
      <c r="UDI3" s="1505"/>
      <c r="UDJ3" s="1505"/>
      <c r="UDK3" s="1505"/>
      <c r="UDL3" s="1505"/>
      <c r="UDM3" s="1505"/>
      <c r="UDN3" s="1505"/>
      <c r="UDO3" s="1505"/>
      <c r="UDP3" s="1505"/>
      <c r="UDQ3" s="1505"/>
      <c r="UDR3" s="1505"/>
      <c r="UDS3" s="1505"/>
      <c r="UDT3" s="1505"/>
      <c r="UDU3" s="1505"/>
      <c r="UDV3" s="1505"/>
      <c r="UDW3" s="1505"/>
      <c r="UDX3" s="1505"/>
      <c r="UDY3" s="1505"/>
      <c r="UDZ3" s="1505"/>
      <c r="UEA3" s="1505"/>
      <c r="UEB3" s="1505"/>
      <c r="UEC3" s="1505"/>
      <c r="UED3" s="1505"/>
      <c r="UEE3" s="1505"/>
      <c r="UEF3" s="1505"/>
      <c r="UEG3" s="1505"/>
      <c r="UEH3" s="1505"/>
      <c r="UEI3" s="1505"/>
      <c r="UEJ3" s="1505"/>
      <c r="UEK3" s="1505"/>
      <c r="UEL3" s="1505"/>
      <c r="UEM3" s="1505"/>
      <c r="UEN3" s="1505"/>
      <c r="UEO3" s="1505"/>
      <c r="UEP3" s="1505"/>
      <c r="UEQ3" s="1505"/>
      <c r="UER3" s="1505"/>
      <c r="UES3" s="1505"/>
      <c r="UET3" s="1505"/>
      <c r="UEU3" s="1505"/>
      <c r="UEV3" s="1505"/>
      <c r="UEW3" s="1505"/>
      <c r="UEX3" s="1505"/>
      <c r="UEY3" s="1505"/>
      <c r="UEZ3" s="1505"/>
      <c r="UFA3" s="1505"/>
      <c r="UFB3" s="1505"/>
      <c r="UFC3" s="1505"/>
      <c r="UFD3" s="1505"/>
      <c r="UFE3" s="1505"/>
      <c r="UFF3" s="1505"/>
      <c r="UFG3" s="1505"/>
      <c r="UFH3" s="1505"/>
      <c r="UFI3" s="1505"/>
      <c r="UFJ3" s="1505"/>
      <c r="UFK3" s="1505"/>
      <c r="UFL3" s="1505"/>
      <c r="UFM3" s="1505"/>
      <c r="UFN3" s="1505"/>
      <c r="UFO3" s="1505"/>
      <c r="UFP3" s="1505"/>
      <c r="UFQ3" s="1505"/>
      <c r="UFR3" s="1505"/>
      <c r="UFS3" s="1505"/>
      <c r="UFT3" s="1505"/>
      <c r="UFU3" s="1505"/>
      <c r="UFV3" s="1505"/>
      <c r="UFW3" s="1505"/>
      <c r="UFX3" s="1505"/>
      <c r="UFY3" s="1505"/>
      <c r="UFZ3" s="1505"/>
      <c r="UGA3" s="1505"/>
      <c r="UGB3" s="1505"/>
      <c r="UGC3" s="1505"/>
      <c r="UGD3" s="1505"/>
      <c r="UGE3" s="1505"/>
      <c r="UGF3" s="1505"/>
      <c r="UGG3" s="1505"/>
      <c r="UGH3" s="1505"/>
      <c r="UGI3" s="1505"/>
      <c r="UGJ3" s="1505"/>
      <c r="UGK3" s="1505"/>
      <c r="UGL3" s="1505"/>
      <c r="UGM3" s="1505"/>
      <c r="UGN3" s="1505"/>
      <c r="UGO3" s="1505"/>
      <c r="UGP3" s="1505"/>
      <c r="UGQ3" s="1505"/>
      <c r="UGR3" s="1505"/>
      <c r="UGS3" s="1505"/>
      <c r="UGT3" s="1505"/>
      <c r="UGU3" s="1505"/>
      <c r="UGV3" s="1505"/>
      <c r="UGW3" s="1505"/>
      <c r="UGX3" s="1505"/>
      <c r="UGY3" s="1505"/>
      <c r="UGZ3" s="1505"/>
      <c r="UHA3" s="1505"/>
      <c r="UHB3" s="1505"/>
      <c r="UHC3" s="1505"/>
      <c r="UHD3" s="1505"/>
      <c r="UHE3" s="1505"/>
      <c r="UHF3" s="1505"/>
      <c r="UHG3" s="1505"/>
      <c r="UHH3" s="1505"/>
      <c r="UHI3" s="1505"/>
      <c r="UHJ3" s="1505"/>
      <c r="UHK3" s="1505"/>
      <c r="UHL3" s="1505"/>
      <c r="UHM3" s="1505"/>
      <c r="UHN3" s="1505"/>
      <c r="UHO3" s="1505"/>
      <c r="UHP3" s="1505"/>
      <c r="UHQ3" s="1505"/>
      <c r="UHR3" s="1505"/>
      <c r="UHS3" s="1505"/>
      <c r="UHT3" s="1505"/>
      <c r="UHU3" s="1505"/>
      <c r="UHV3" s="1505"/>
      <c r="UHW3" s="1505"/>
      <c r="UHX3" s="1505"/>
      <c r="UHY3" s="1505"/>
      <c r="UHZ3" s="1505"/>
      <c r="UIA3" s="1505"/>
      <c r="UIB3" s="1505"/>
      <c r="UIC3" s="1505"/>
      <c r="UID3" s="1505"/>
      <c r="UIE3" s="1505"/>
      <c r="UIF3" s="1505"/>
      <c r="UIG3" s="1505"/>
      <c r="UIH3" s="1505"/>
      <c r="UII3" s="1505"/>
      <c r="UIJ3" s="1505"/>
      <c r="UIK3" s="1505"/>
      <c r="UIL3" s="1505"/>
      <c r="UIM3" s="1505"/>
      <c r="UIN3" s="1505"/>
      <c r="UIO3" s="1505"/>
      <c r="UIP3" s="1505"/>
      <c r="UIQ3" s="1505"/>
      <c r="UIR3" s="1505"/>
      <c r="UIS3" s="1505"/>
      <c r="UIT3" s="1505"/>
      <c r="UIU3" s="1505"/>
      <c r="UIV3" s="1505"/>
      <c r="UIW3" s="1505"/>
      <c r="UIX3" s="1505"/>
      <c r="UIY3" s="1505"/>
      <c r="UIZ3" s="1505"/>
      <c r="UJA3" s="1505"/>
      <c r="UJB3" s="1505"/>
      <c r="UJC3" s="1505"/>
      <c r="UJD3" s="1505"/>
      <c r="UJE3" s="1505"/>
      <c r="UJF3" s="1505"/>
      <c r="UJG3" s="1505"/>
      <c r="UJH3" s="1505"/>
      <c r="UJI3" s="1505"/>
      <c r="UJJ3" s="1505"/>
      <c r="UJK3" s="1505"/>
      <c r="UJL3" s="1505"/>
      <c r="UJM3" s="1505"/>
      <c r="UJN3" s="1505"/>
      <c r="UJO3" s="1505"/>
      <c r="UJP3" s="1505"/>
      <c r="UJQ3" s="1505"/>
      <c r="UJR3" s="1505"/>
      <c r="UJS3" s="1505"/>
      <c r="UJT3" s="1505"/>
      <c r="UJU3" s="1505"/>
      <c r="UJV3" s="1505"/>
      <c r="UJW3" s="1505"/>
      <c r="UJX3" s="1505"/>
      <c r="UJY3" s="1505"/>
      <c r="UJZ3" s="1505"/>
      <c r="UKA3" s="1505"/>
      <c r="UKB3" s="1505"/>
      <c r="UKC3" s="1505"/>
      <c r="UKD3" s="1505"/>
      <c r="UKE3" s="1505"/>
      <c r="UKF3" s="1505"/>
      <c r="UKG3" s="1505"/>
      <c r="UKH3" s="1505"/>
      <c r="UKI3" s="1505"/>
      <c r="UKJ3" s="1505"/>
      <c r="UKK3" s="1505"/>
      <c r="UKL3" s="1505"/>
      <c r="UKM3" s="1505"/>
      <c r="UKN3" s="1505"/>
      <c r="UKO3" s="1505"/>
      <c r="UKP3" s="1505"/>
      <c r="UKQ3" s="1505"/>
      <c r="UKR3" s="1505"/>
      <c r="UKS3" s="1505"/>
      <c r="UKT3" s="1505"/>
      <c r="UKU3" s="1505"/>
      <c r="UKV3" s="1505"/>
      <c r="UKW3" s="1505"/>
      <c r="UKX3" s="1505"/>
      <c r="UKY3" s="1505"/>
      <c r="UKZ3" s="1505"/>
      <c r="ULA3" s="1505"/>
      <c r="ULB3" s="1505"/>
      <c r="ULC3" s="1505"/>
      <c r="ULD3" s="1505"/>
      <c r="ULE3" s="1505"/>
      <c r="ULF3" s="1505"/>
      <c r="ULG3" s="1505"/>
      <c r="ULH3" s="1505"/>
      <c r="ULI3" s="1505"/>
      <c r="ULJ3" s="1505"/>
      <c r="ULK3" s="1505"/>
      <c r="ULL3" s="1505"/>
      <c r="ULM3" s="1505"/>
      <c r="ULN3" s="1505"/>
      <c r="ULO3" s="1505"/>
      <c r="ULP3" s="1505"/>
      <c r="ULQ3" s="1505"/>
      <c r="ULR3" s="1505"/>
      <c r="ULS3" s="1505"/>
      <c r="ULT3" s="1505"/>
      <c r="ULU3" s="1505"/>
      <c r="ULV3" s="1505"/>
      <c r="ULW3" s="1505"/>
      <c r="ULX3" s="1505"/>
      <c r="ULY3" s="1505"/>
      <c r="ULZ3" s="1505"/>
      <c r="UMA3" s="1505"/>
      <c r="UMB3" s="1505"/>
      <c r="UMC3" s="1505"/>
      <c r="UMD3" s="1505"/>
      <c r="UME3" s="1505"/>
      <c r="UMF3" s="1505"/>
      <c r="UMG3" s="1505"/>
      <c r="UMH3" s="1505"/>
      <c r="UMI3" s="1505"/>
      <c r="UMJ3" s="1505"/>
      <c r="UMK3" s="1505"/>
      <c r="UML3" s="1505"/>
      <c r="UMM3" s="1505"/>
      <c r="UMN3" s="1505"/>
      <c r="UMO3" s="1505"/>
      <c r="UMP3" s="1505"/>
      <c r="UMQ3" s="1505"/>
      <c r="UMR3" s="1505"/>
      <c r="UMS3" s="1505"/>
      <c r="UMT3" s="1505"/>
      <c r="UMU3" s="1505"/>
      <c r="UMV3" s="1505"/>
      <c r="UMW3" s="1505"/>
      <c r="UMX3" s="1505"/>
      <c r="UMY3" s="1505"/>
      <c r="UMZ3" s="1505"/>
      <c r="UNA3" s="1505"/>
      <c r="UNB3" s="1505"/>
      <c r="UNC3" s="1505"/>
      <c r="UND3" s="1505"/>
      <c r="UNE3" s="1505"/>
      <c r="UNF3" s="1505"/>
      <c r="UNG3" s="1505"/>
      <c r="UNH3" s="1505"/>
      <c r="UNI3" s="1505"/>
      <c r="UNJ3" s="1505"/>
      <c r="UNK3" s="1505"/>
      <c r="UNL3" s="1505"/>
      <c r="UNM3" s="1505"/>
      <c r="UNN3" s="1505"/>
      <c r="UNO3" s="1505"/>
      <c r="UNP3" s="1505"/>
      <c r="UNQ3" s="1505"/>
      <c r="UNR3" s="1505"/>
      <c r="UNS3" s="1505"/>
      <c r="UNT3" s="1505"/>
      <c r="UNU3" s="1505"/>
      <c r="UNV3" s="1505"/>
      <c r="UNW3" s="1505"/>
      <c r="UNX3" s="1505"/>
      <c r="UNY3" s="1505"/>
      <c r="UNZ3" s="1505"/>
      <c r="UOA3" s="1505"/>
      <c r="UOB3" s="1505"/>
      <c r="UOC3" s="1505"/>
      <c r="UOD3" s="1505"/>
      <c r="UOE3" s="1505"/>
      <c r="UOF3" s="1505"/>
      <c r="UOG3" s="1505"/>
      <c r="UOH3" s="1505"/>
      <c r="UOI3" s="1505"/>
      <c r="UOJ3" s="1505"/>
      <c r="UOK3" s="1505"/>
      <c r="UOL3" s="1505"/>
      <c r="UOM3" s="1505"/>
      <c r="UON3" s="1505"/>
      <c r="UOO3" s="1505"/>
      <c r="UOP3" s="1505"/>
      <c r="UOQ3" s="1505"/>
      <c r="UOR3" s="1505"/>
      <c r="UOS3" s="1505"/>
      <c r="UOT3" s="1505"/>
      <c r="UOU3" s="1505"/>
      <c r="UOV3" s="1505"/>
      <c r="UOW3" s="1505"/>
      <c r="UOX3" s="1505"/>
      <c r="UOY3" s="1505"/>
      <c r="UOZ3" s="1505"/>
      <c r="UPA3" s="1505"/>
      <c r="UPB3" s="1505"/>
      <c r="UPC3" s="1505"/>
      <c r="UPD3" s="1505"/>
      <c r="UPE3" s="1505"/>
      <c r="UPF3" s="1505"/>
      <c r="UPG3" s="1505"/>
      <c r="UPH3" s="1505"/>
      <c r="UPI3" s="1505"/>
      <c r="UPJ3" s="1505"/>
      <c r="UPK3" s="1505"/>
      <c r="UPL3" s="1505"/>
      <c r="UPM3" s="1505"/>
      <c r="UPN3" s="1505"/>
      <c r="UPO3" s="1505"/>
      <c r="UPP3" s="1505"/>
      <c r="UPQ3" s="1505"/>
      <c r="UPR3" s="1505"/>
      <c r="UPS3" s="1505"/>
      <c r="UPT3" s="1505"/>
      <c r="UPU3" s="1505"/>
      <c r="UPV3" s="1505"/>
      <c r="UPW3" s="1505"/>
      <c r="UPX3" s="1505"/>
      <c r="UPY3" s="1505"/>
      <c r="UPZ3" s="1505"/>
      <c r="UQA3" s="1505"/>
      <c r="UQB3" s="1505"/>
      <c r="UQC3" s="1505"/>
      <c r="UQD3" s="1505"/>
      <c r="UQE3" s="1505"/>
      <c r="UQF3" s="1505"/>
      <c r="UQG3" s="1505"/>
      <c r="UQH3" s="1505"/>
      <c r="UQI3" s="1505"/>
      <c r="UQJ3" s="1505"/>
      <c r="UQK3" s="1505"/>
      <c r="UQL3" s="1505"/>
      <c r="UQM3" s="1505"/>
      <c r="UQN3" s="1505"/>
      <c r="UQO3" s="1505"/>
      <c r="UQP3" s="1505"/>
      <c r="UQQ3" s="1505"/>
      <c r="UQR3" s="1505"/>
      <c r="UQS3" s="1505"/>
      <c r="UQT3" s="1505"/>
      <c r="UQU3" s="1505"/>
      <c r="UQV3" s="1505"/>
      <c r="UQW3" s="1505"/>
      <c r="UQX3" s="1505"/>
      <c r="UQY3" s="1505"/>
      <c r="UQZ3" s="1505"/>
      <c r="URA3" s="1505"/>
      <c r="URB3" s="1505"/>
      <c r="URC3" s="1505"/>
      <c r="URD3" s="1505"/>
      <c r="URE3" s="1505"/>
      <c r="URF3" s="1505"/>
      <c r="URG3" s="1505"/>
      <c r="URH3" s="1505"/>
      <c r="URI3" s="1505"/>
      <c r="URJ3" s="1505"/>
      <c r="URK3" s="1505"/>
      <c r="URL3" s="1505"/>
      <c r="URM3" s="1505"/>
      <c r="URN3" s="1505"/>
      <c r="URO3" s="1505"/>
      <c r="URP3" s="1505"/>
      <c r="URQ3" s="1505"/>
      <c r="URR3" s="1505"/>
      <c r="URS3" s="1505"/>
      <c r="URT3" s="1505"/>
      <c r="URU3" s="1505"/>
      <c r="URV3" s="1505"/>
      <c r="URW3" s="1505"/>
      <c r="URX3" s="1505"/>
      <c r="URY3" s="1505"/>
      <c r="URZ3" s="1505"/>
      <c r="USA3" s="1505"/>
      <c r="USB3" s="1505"/>
      <c r="USC3" s="1505"/>
      <c r="USD3" s="1505"/>
      <c r="USE3" s="1505"/>
      <c r="USF3" s="1505"/>
      <c r="USG3" s="1505"/>
      <c r="USH3" s="1505"/>
      <c r="USI3" s="1505"/>
      <c r="USJ3" s="1505"/>
      <c r="USK3" s="1505"/>
      <c r="USL3" s="1505"/>
      <c r="USM3" s="1505"/>
      <c r="USN3" s="1505"/>
      <c r="USO3" s="1505"/>
      <c r="USP3" s="1505"/>
      <c r="USQ3" s="1505"/>
      <c r="USR3" s="1505"/>
      <c r="USS3" s="1505"/>
      <c r="UST3" s="1505"/>
      <c r="USU3" s="1505"/>
      <c r="USV3" s="1505"/>
      <c r="USW3" s="1505"/>
      <c r="USX3" s="1505"/>
      <c r="USY3" s="1505"/>
      <c r="USZ3" s="1505"/>
      <c r="UTA3" s="1505"/>
      <c r="UTB3" s="1505"/>
      <c r="UTC3" s="1505"/>
      <c r="UTD3" s="1505"/>
      <c r="UTE3" s="1505"/>
      <c r="UTF3" s="1505"/>
      <c r="UTG3" s="1505"/>
      <c r="UTH3" s="1505"/>
      <c r="UTI3" s="1505"/>
      <c r="UTJ3" s="1505"/>
      <c r="UTK3" s="1505"/>
      <c r="UTL3" s="1505"/>
      <c r="UTM3" s="1505"/>
      <c r="UTN3" s="1505"/>
      <c r="UTO3" s="1505"/>
      <c r="UTP3" s="1505"/>
      <c r="UTQ3" s="1505"/>
      <c r="UTR3" s="1505"/>
      <c r="UTS3" s="1505"/>
      <c r="UTT3" s="1505"/>
      <c r="UTU3" s="1505"/>
      <c r="UTV3" s="1505"/>
      <c r="UTW3" s="1505"/>
      <c r="UTX3" s="1505"/>
      <c r="UTY3" s="1505"/>
      <c r="UTZ3" s="1505"/>
      <c r="UUA3" s="1505"/>
      <c r="UUB3" s="1505"/>
      <c r="UUC3" s="1505"/>
      <c r="UUD3" s="1505"/>
      <c r="UUE3" s="1505"/>
      <c r="UUF3" s="1505"/>
      <c r="UUG3" s="1505"/>
      <c r="UUH3" s="1505"/>
      <c r="UUI3" s="1505"/>
      <c r="UUJ3" s="1505"/>
      <c r="UUK3" s="1505"/>
      <c r="UUL3" s="1505"/>
      <c r="UUM3" s="1505"/>
      <c r="UUN3" s="1505"/>
      <c r="UUO3" s="1505"/>
      <c r="UUP3" s="1505"/>
      <c r="UUQ3" s="1505"/>
      <c r="UUR3" s="1505"/>
      <c r="UUS3" s="1505"/>
      <c r="UUT3" s="1505"/>
      <c r="UUU3" s="1505"/>
      <c r="UUV3" s="1505"/>
      <c r="UUW3" s="1505"/>
      <c r="UUX3" s="1505"/>
      <c r="UUY3" s="1505"/>
      <c r="UUZ3" s="1505"/>
      <c r="UVA3" s="1505"/>
      <c r="UVB3" s="1505"/>
      <c r="UVC3" s="1505"/>
      <c r="UVD3" s="1505"/>
      <c r="UVE3" s="1505"/>
      <c r="UVF3" s="1505"/>
      <c r="UVG3" s="1505"/>
      <c r="UVH3" s="1505"/>
      <c r="UVI3" s="1505"/>
      <c r="UVJ3" s="1505"/>
      <c r="UVK3" s="1505"/>
      <c r="UVL3" s="1505"/>
      <c r="UVM3" s="1505"/>
      <c r="UVN3" s="1505"/>
      <c r="UVO3" s="1505"/>
      <c r="UVP3" s="1505"/>
      <c r="UVQ3" s="1505"/>
      <c r="UVR3" s="1505"/>
      <c r="UVS3" s="1505"/>
      <c r="UVT3" s="1505"/>
      <c r="UVU3" s="1505"/>
      <c r="UVV3" s="1505"/>
      <c r="UVW3" s="1505"/>
      <c r="UVX3" s="1505"/>
      <c r="UVY3" s="1505"/>
      <c r="UVZ3" s="1505"/>
      <c r="UWA3" s="1505"/>
      <c r="UWB3" s="1505"/>
      <c r="UWC3" s="1505"/>
      <c r="UWD3" s="1505"/>
      <c r="UWE3" s="1505"/>
      <c r="UWF3" s="1505"/>
      <c r="UWG3" s="1505"/>
      <c r="UWH3" s="1505"/>
      <c r="UWI3" s="1505"/>
      <c r="UWJ3" s="1505"/>
      <c r="UWK3" s="1505"/>
      <c r="UWL3" s="1505"/>
      <c r="UWM3" s="1505"/>
      <c r="UWN3" s="1505"/>
      <c r="UWO3" s="1505"/>
      <c r="UWP3" s="1505"/>
      <c r="UWQ3" s="1505"/>
      <c r="UWR3" s="1505"/>
      <c r="UWS3" s="1505"/>
      <c r="UWT3" s="1505"/>
      <c r="UWU3" s="1505"/>
      <c r="UWV3" s="1505"/>
      <c r="UWW3" s="1505"/>
      <c r="UWX3" s="1505"/>
      <c r="UWY3" s="1505"/>
      <c r="UWZ3" s="1505"/>
      <c r="UXA3" s="1505"/>
      <c r="UXB3" s="1505"/>
      <c r="UXC3" s="1505"/>
      <c r="UXD3" s="1505"/>
      <c r="UXE3" s="1505"/>
      <c r="UXF3" s="1505"/>
      <c r="UXG3" s="1505"/>
      <c r="UXH3" s="1505"/>
      <c r="UXI3" s="1505"/>
      <c r="UXJ3" s="1505"/>
      <c r="UXK3" s="1505"/>
      <c r="UXL3" s="1505"/>
      <c r="UXM3" s="1505"/>
      <c r="UXN3" s="1505"/>
      <c r="UXO3" s="1505"/>
      <c r="UXP3" s="1505"/>
      <c r="UXQ3" s="1505"/>
      <c r="UXR3" s="1505"/>
      <c r="UXS3" s="1505"/>
      <c r="UXT3" s="1505"/>
      <c r="UXU3" s="1505"/>
      <c r="UXV3" s="1505"/>
      <c r="UXW3" s="1505"/>
      <c r="UXX3" s="1505"/>
      <c r="UXY3" s="1505"/>
      <c r="UXZ3" s="1505"/>
      <c r="UYA3" s="1505"/>
      <c r="UYB3" s="1505"/>
      <c r="UYC3" s="1505"/>
      <c r="UYD3" s="1505"/>
      <c r="UYE3" s="1505"/>
      <c r="UYF3" s="1505"/>
      <c r="UYG3" s="1505"/>
      <c r="UYH3" s="1505"/>
      <c r="UYI3" s="1505"/>
      <c r="UYJ3" s="1505"/>
      <c r="UYK3" s="1505"/>
      <c r="UYL3" s="1505"/>
      <c r="UYM3" s="1505"/>
      <c r="UYN3" s="1505"/>
      <c r="UYO3" s="1505"/>
      <c r="UYP3" s="1505"/>
      <c r="UYQ3" s="1505"/>
      <c r="UYR3" s="1505"/>
      <c r="UYS3" s="1505"/>
      <c r="UYT3" s="1505"/>
      <c r="UYU3" s="1505"/>
      <c r="UYV3" s="1505"/>
      <c r="UYW3" s="1505"/>
      <c r="UYX3" s="1505"/>
      <c r="UYY3" s="1505"/>
      <c r="UYZ3" s="1505"/>
      <c r="UZA3" s="1505"/>
      <c r="UZB3" s="1505"/>
      <c r="UZC3" s="1505"/>
      <c r="UZD3" s="1505"/>
      <c r="UZE3" s="1505"/>
      <c r="UZF3" s="1505"/>
      <c r="UZG3" s="1505"/>
      <c r="UZH3" s="1505"/>
      <c r="UZI3" s="1505"/>
      <c r="UZJ3" s="1505"/>
      <c r="UZK3" s="1505"/>
      <c r="UZL3" s="1505"/>
      <c r="UZM3" s="1505"/>
      <c r="UZN3" s="1505"/>
      <c r="UZO3" s="1505"/>
      <c r="UZP3" s="1505"/>
      <c r="UZQ3" s="1505"/>
      <c r="UZR3" s="1505"/>
      <c r="UZS3" s="1505"/>
      <c r="UZT3" s="1505"/>
      <c r="UZU3" s="1505"/>
      <c r="UZV3" s="1505"/>
      <c r="UZW3" s="1505"/>
      <c r="UZX3" s="1505"/>
      <c r="UZY3" s="1505"/>
      <c r="UZZ3" s="1505"/>
      <c r="VAA3" s="1505"/>
      <c r="VAB3" s="1505"/>
      <c r="VAC3" s="1505"/>
      <c r="VAD3" s="1505"/>
      <c r="VAE3" s="1505"/>
      <c r="VAF3" s="1505"/>
      <c r="VAG3" s="1505"/>
      <c r="VAH3" s="1505"/>
      <c r="VAI3" s="1505"/>
      <c r="VAJ3" s="1505"/>
      <c r="VAK3" s="1505"/>
      <c r="VAL3" s="1505"/>
      <c r="VAM3" s="1505"/>
      <c r="VAN3" s="1505"/>
      <c r="VAO3" s="1505"/>
      <c r="VAP3" s="1505"/>
      <c r="VAQ3" s="1505"/>
      <c r="VAR3" s="1505"/>
      <c r="VAS3" s="1505"/>
      <c r="VAT3" s="1505"/>
      <c r="VAU3" s="1505"/>
      <c r="VAV3" s="1505"/>
      <c r="VAW3" s="1505"/>
      <c r="VAX3" s="1505"/>
      <c r="VAY3" s="1505"/>
      <c r="VAZ3" s="1505"/>
      <c r="VBA3" s="1505"/>
      <c r="VBB3" s="1505"/>
      <c r="VBC3" s="1505"/>
      <c r="VBD3" s="1505"/>
      <c r="VBE3" s="1505"/>
      <c r="VBF3" s="1505"/>
      <c r="VBG3" s="1505"/>
      <c r="VBH3" s="1505"/>
      <c r="VBI3" s="1505"/>
      <c r="VBJ3" s="1505"/>
      <c r="VBK3" s="1505"/>
      <c r="VBL3" s="1505"/>
      <c r="VBM3" s="1505"/>
      <c r="VBN3" s="1505"/>
      <c r="VBO3" s="1505"/>
      <c r="VBP3" s="1505"/>
      <c r="VBQ3" s="1505"/>
      <c r="VBR3" s="1505"/>
      <c r="VBS3" s="1505"/>
      <c r="VBT3" s="1505"/>
      <c r="VBU3" s="1505"/>
      <c r="VBV3" s="1505"/>
      <c r="VBW3" s="1505"/>
      <c r="VBX3" s="1505"/>
      <c r="VBY3" s="1505"/>
      <c r="VBZ3" s="1505"/>
      <c r="VCA3" s="1505"/>
      <c r="VCB3" s="1505"/>
      <c r="VCC3" s="1505"/>
      <c r="VCD3" s="1505"/>
      <c r="VCE3" s="1505"/>
      <c r="VCF3" s="1505"/>
      <c r="VCG3" s="1505"/>
      <c r="VCH3" s="1505"/>
      <c r="VCI3" s="1505"/>
      <c r="VCJ3" s="1505"/>
      <c r="VCK3" s="1505"/>
      <c r="VCL3" s="1505"/>
      <c r="VCM3" s="1505"/>
      <c r="VCN3" s="1505"/>
      <c r="VCO3" s="1505"/>
      <c r="VCP3" s="1505"/>
      <c r="VCQ3" s="1505"/>
      <c r="VCR3" s="1505"/>
      <c r="VCS3" s="1505"/>
      <c r="VCT3" s="1505"/>
      <c r="VCU3" s="1505"/>
      <c r="VCV3" s="1505"/>
      <c r="VCW3" s="1505"/>
      <c r="VCX3" s="1505"/>
      <c r="VCY3" s="1505"/>
      <c r="VCZ3" s="1505"/>
      <c r="VDA3" s="1505"/>
      <c r="VDB3" s="1505"/>
      <c r="VDC3" s="1505"/>
      <c r="VDD3" s="1505"/>
      <c r="VDE3" s="1505"/>
      <c r="VDF3" s="1505"/>
      <c r="VDG3" s="1505"/>
      <c r="VDH3" s="1505"/>
      <c r="VDI3" s="1505"/>
      <c r="VDJ3" s="1505"/>
      <c r="VDK3" s="1505"/>
      <c r="VDL3" s="1505"/>
      <c r="VDM3" s="1505"/>
      <c r="VDN3" s="1505"/>
      <c r="VDO3" s="1505"/>
      <c r="VDP3" s="1505"/>
      <c r="VDQ3" s="1505"/>
      <c r="VDR3" s="1505"/>
      <c r="VDS3" s="1505"/>
      <c r="VDT3" s="1505"/>
      <c r="VDU3" s="1505"/>
      <c r="VDV3" s="1505"/>
      <c r="VDW3" s="1505"/>
      <c r="VDX3" s="1505"/>
      <c r="VDY3" s="1505"/>
      <c r="VDZ3" s="1505"/>
      <c r="VEA3" s="1505"/>
      <c r="VEB3" s="1505"/>
      <c r="VEC3" s="1505"/>
      <c r="VED3" s="1505"/>
      <c r="VEE3" s="1505"/>
      <c r="VEF3" s="1505"/>
      <c r="VEG3" s="1505"/>
      <c r="VEH3" s="1505"/>
      <c r="VEI3" s="1505"/>
      <c r="VEJ3" s="1505"/>
      <c r="VEK3" s="1505"/>
      <c r="VEL3" s="1505"/>
      <c r="VEM3" s="1505"/>
      <c r="VEN3" s="1505"/>
      <c r="VEO3" s="1505"/>
      <c r="VEP3" s="1505"/>
      <c r="VEQ3" s="1505"/>
      <c r="VER3" s="1505"/>
      <c r="VES3" s="1505"/>
      <c r="VET3" s="1505"/>
      <c r="VEU3" s="1505"/>
      <c r="VEV3" s="1505"/>
      <c r="VEW3" s="1505"/>
      <c r="VEX3" s="1505"/>
      <c r="VEY3" s="1505"/>
      <c r="VEZ3" s="1505"/>
      <c r="VFA3" s="1505"/>
      <c r="VFB3" s="1505"/>
      <c r="VFC3" s="1505"/>
      <c r="VFD3" s="1505"/>
      <c r="VFE3" s="1505"/>
      <c r="VFF3" s="1505"/>
      <c r="VFG3" s="1505"/>
      <c r="VFH3" s="1505"/>
      <c r="VFI3" s="1505"/>
      <c r="VFJ3" s="1505"/>
      <c r="VFK3" s="1505"/>
      <c r="VFL3" s="1505"/>
      <c r="VFM3" s="1505"/>
      <c r="VFN3" s="1505"/>
      <c r="VFO3" s="1505"/>
      <c r="VFP3" s="1505"/>
      <c r="VFQ3" s="1505"/>
      <c r="VFR3" s="1505"/>
      <c r="VFS3" s="1505"/>
      <c r="VFT3" s="1505"/>
      <c r="VFU3" s="1505"/>
      <c r="VFV3" s="1505"/>
      <c r="VFW3" s="1505"/>
      <c r="VFX3" s="1505"/>
      <c r="VFY3" s="1505"/>
      <c r="VFZ3" s="1505"/>
      <c r="VGA3" s="1505"/>
      <c r="VGB3" s="1505"/>
      <c r="VGC3" s="1505"/>
      <c r="VGD3" s="1505"/>
      <c r="VGE3" s="1505"/>
      <c r="VGF3" s="1505"/>
      <c r="VGG3" s="1505"/>
      <c r="VGH3" s="1505"/>
      <c r="VGI3" s="1505"/>
      <c r="VGJ3" s="1505"/>
      <c r="VGK3" s="1505"/>
      <c r="VGL3" s="1505"/>
      <c r="VGM3" s="1505"/>
      <c r="VGN3" s="1505"/>
      <c r="VGO3" s="1505"/>
      <c r="VGP3" s="1505"/>
      <c r="VGQ3" s="1505"/>
      <c r="VGR3" s="1505"/>
      <c r="VGS3" s="1505"/>
      <c r="VGT3" s="1505"/>
      <c r="VGU3" s="1505"/>
      <c r="VGV3" s="1505"/>
      <c r="VGW3" s="1505"/>
      <c r="VGX3" s="1505"/>
      <c r="VGY3" s="1505"/>
      <c r="VGZ3" s="1505"/>
      <c r="VHA3" s="1505"/>
      <c r="VHB3" s="1505"/>
      <c r="VHC3" s="1505"/>
      <c r="VHD3" s="1505"/>
      <c r="VHE3" s="1505"/>
      <c r="VHF3" s="1505"/>
      <c r="VHG3" s="1505"/>
      <c r="VHH3" s="1505"/>
      <c r="VHI3" s="1505"/>
      <c r="VHJ3" s="1505"/>
      <c r="VHK3" s="1505"/>
      <c r="VHL3" s="1505"/>
      <c r="VHM3" s="1505"/>
      <c r="VHN3" s="1505"/>
      <c r="VHO3" s="1505"/>
      <c r="VHP3" s="1505"/>
      <c r="VHQ3" s="1505"/>
      <c r="VHR3" s="1505"/>
      <c r="VHS3" s="1505"/>
      <c r="VHT3" s="1505"/>
      <c r="VHU3" s="1505"/>
      <c r="VHV3" s="1505"/>
      <c r="VHW3" s="1505"/>
      <c r="VHX3" s="1505"/>
      <c r="VHY3" s="1505"/>
      <c r="VHZ3" s="1505"/>
      <c r="VIA3" s="1505"/>
      <c r="VIB3" s="1505"/>
      <c r="VIC3" s="1505"/>
      <c r="VID3" s="1505"/>
      <c r="VIE3" s="1505"/>
      <c r="VIF3" s="1505"/>
      <c r="VIG3" s="1505"/>
      <c r="VIH3" s="1505"/>
      <c r="VII3" s="1505"/>
      <c r="VIJ3" s="1505"/>
      <c r="VIK3" s="1505"/>
      <c r="VIL3" s="1505"/>
      <c r="VIM3" s="1505"/>
      <c r="VIN3" s="1505"/>
      <c r="VIO3" s="1505"/>
      <c r="VIP3" s="1505"/>
      <c r="VIQ3" s="1505"/>
      <c r="VIR3" s="1505"/>
      <c r="VIS3" s="1505"/>
      <c r="VIT3" s="1505"/>
      <c r="VIU3" s="1505"/>
      <c r="VIV3" s="1505"/>
      <c r="VIW3" s="1505"/>
      <c r="VIX3" s="1505"/>
      <c r="VIY3" s="1505"/>
      <c r="VIZ3" s="1505"/>
      <c r="VJA3" s="1505"/>
      <c r="VJB3" s="1505"/>
      <c r="VJC3" s="1505"/>
      <c r="VJD3" s="1505"/>
      <c r="VJE3" s="1505"/>
      <c r="VJF3" s="1505"/>
      <c r="VJG3" s="1505"/>
      <c r="VJH3" s="1505"/>
      <c r="VJI3" s="1505"/>
      <c r="VJJ3" s="1505"/>
      <c r="VJK3" s="1505"/>
      <c r="VJL3" s="1505"/>
      <c r="VJM3" s="1505"/>
      <c r="VJN3" s="1505"/>
      <c r="VJO3" s="1505"/>
      <c r="VJP3" s="1505"/>
      <c r="VJQ3" s="1505"/>
      <c r="VJR3" s="1505"/>
      <c r="VJS3" s="1505"/>
      <c r="VJT3" s="1505"/>
      <c r="VJU3" s="1505"/>
      <c r="VJV3" s="1505"/>
      <c r="VJW3" s="1505"/>
      <c r="VJX3" s="1505"/>
      <c r="VJY3" s="1505"/>
      <c r="VJZ3" s="1505"/>
      <c r="VKA3" s="1505"/>
      <c r="VKB3" s="1505"/>
      <c r="VKC3" s="1505"/>
      <c r="VKD3" s="1505"/>
      <c r="VKE3" s="1505"/>
      <c r="VKF3" s="1505"/>
      <c r="VKG3" s="1505"/>
      <c r="VKH3" s="1505"/>
      <c r="VKI3" s="1505"/>
      <c r="VKJ3" s="1505"/>
      <c r="VKK3" s="1505"/>
      <c r="VKL3" s="1505"/>
      <c r="VKM3" s="1505"/>
      <c r="VKN3" s="1505"/>
      <c r="VKO3" s="1505"/>
      <c r="VKP3" s="1505"/>
      <c r="VKQ3" s="1505"/>
      <c r="VKR3" s="1505"/>
      <c r="VKS3" s="1505"/>
      <c r="VKT3" s="1505"/>
      <c r="VKU3" s="1505"/>
      <c r="VKV3" s="1505"/>
      <c r="VKW3" s="1505"/>
      <c r="VKX3" s="1505"/>
      <c r="VKY3" s="1505"/>
      <c r="VKZ3" s="1505"/>
      <c r="VLA3" s="1505"/>
      <c r="VLB3" s="1505"/>
      <c r="VLC3" s="1505"/>
      <c r="VLD3" s="1505"/>
      <c r="VLE3" s="1505"/>
      <c r="VLF3" s="1505"/>
      <c r="VLG3" s="1505"/>
      <c r="VLH3" s="1505"/>
      <c r="VLI3" s="1505"/>
      <c r="VLJ3" s="1505"/>
      <c r="VLK3" s="1505"/>
      <c r="VLL3" s="1505"/>
      <c r="VLM3" s="1505"/>
      <c r="VLN3" s="1505"/>
      <c r="VLO3" s="1505"/>
      <c r="VLP3" s="1505"/>
      <c r="VLQ3" s="1505"/>
      <c r="VLR3" s="1505"/>
      <c r="VLS3" s="1505"/>
      <c r="VLT3" s="1505"/>
      <c r="VLU3" s="1505"/>
      <c r="VLV3" s="1505"/>
      <c r="VLW3" s="1505"/>
      <c r="VLX3" s="1505"/>
      <c r="VLY3" s="1505"/>
      <c r="VLZ3" s="1505"/>
      <c r="VMA3" s="1505"/>
      <c r="VMB3" s="1505"/>
      <c r="VMC3" s="1505"/>
      <c r="VMD3" s="1505"/>
      <c r="VME3" s="1505"/>
      <c r="VMF3" s="1505"/>
      <c r="VMG3" s="1505"/>
      <c r="VMH3" s="1505"/>
      <c r="VMI3" s="1505"/>
      <c r="VMJ3" s="1505"/>
      <c r="VMK3" s="1505"/>
      <c r="VML3" s="1505"/>
      <c r="VMM3" s="1505"/>
      <c r="VMN3" s="1505"/>
      <c r="VMO3" s="1505"/>
      <c r="VMP3" s="1505"/>
      <c r="VMQ3" s="1505"/>
      <c r="VMR3" s="1505"/>
      <c r="VMS3" s="1505"/>
      <c r="VMT3" s="1505"/>
      <c r="VMU3" s="1505"/>
      <c r="VMV3" s="1505"/>
      <c r="VMW3" s="1505"/>
      <c r="VMX3" s="1505"/>
      <c r="VMY3" s="1505"/>
      <c r="VMZ3" s="1505"/>
      <c r="VNA3" s="1505"/>
      <c r="VNB3" s="1505"/>
      <c r="VNC3" s="1505"/>
      <c r="VND3" s="1505"/>
      <c r="VNE3" s="1505"/>
      <c r="VNF3" s="1505"/>
      <c r="VNG3" s="1505"/>
      <c r="VNH3" s="1505"/>
      <c r="VNI3" s="1505"/>
      <c r="VNJ3" s="1505"/>
      <c r="VNK3" s="1505"/>
      <c r="VNL3" s="1505"/>
      <c r="VNM3" s="1505"/>
      <c r="VNN3" s="1505"/>
      <c r="VNO3" s="1505"/>
      <c r="VNP3" s="1505"/>
      <c r="VNQ3" s="1505"/>
      <c r="VNR3" s="1505"/>
      <c r="VNS3" s="1505"/>
      <c r="VNT3" s="1505"/>
      <c r="VNU3" s="1505"/>
      <c r="VNV3" s="1505"/>
      <c r="VNW3" s="1505"/>
      <c r="VNX3" s="1505"/>
      <c r="VNY3" s="1505"/>
      <c r="VNZ3" s="1505"/>
      <c r="VOA3" s="1505"/>
      <c r="VOB3" s="1505"/>
      <c r="VOC3" s="1505"/>
      <c r="VOD3" s="1505"/>
      <c r="VOE3" s="1505"/>
      <c r="VOF3" s="1505"/>
      <c r="VOG3" s="1505"/>
      <c r="VOH3" s="1505"/>
      <c r="VOI3" s="1505"/>
      <c r="VOJ3" s="1505"/>
      <c r="VOK3" s="1505"/>
      <c r="VOL3" s="1505"/>
      <c r="VOM3" s="1505"/>
      <c r="VON3" s="1505"/>
      <c r="VOO3" s="1505"/>
      <c r="VOP3" s="1505"/>
      <c r="VOQ3" s="1505"/>
      <c r="VOR3" s="1505"/>
      <c r="VOS3" s="1505"/>
      <c r="VOT3" s="1505"/>
      <c r="VOU3" s="1505"/>
      <c r="VOV3" s="1505"/>
      <c r="VOW3" s="1505"/>
      <c r="VOX3" s="1505"/>
      <c r="VOY3" s="1505"/>
      <c r="VOZ3" s="1505"/>
      <c r="VPA3" s="1505"/>
      <c r="VPB3" s="1505"/>
      <c r="VPC3" s="1505"/>
      <c r="VPD3" s="1505"/>
      <c r="VPE3" s="1505"/>
      <c r="VPF3" s="1505"/>
      <c r="VPG3" s="1505"/>
      <c r="VPH3" s="1505"/>
      <c r="VPI3" s="1505"/>
      <c r="VPJ3" s="1505"/>
      <c r="VPK3" s="1505"/>
      <c r="VPL3" s="1505"/>
      <c r="VPM3" s="1505"/>
      <c r="VPN3" s="1505"/>
      <c r="VPO3" s="1505"/>
      <c r="VPP3" s="1505"/>
      <c r="VPQ3" s="1505"/>
      <c r="VPR3" s="1505"/>
      <c r="VPS3" s="1505"/>
      <c r="VPT3" s="1505"/>
      <c r="VPU3" s="1505"/>
      <c r="VPV3" s="1505"/>
      <c r="VPW3" s="1505"/>
      <c r="VPX3" s="1505"/>
      <c r="VPY3" s="1505"/>
      <c r="VPZ3" s="1505"/>
      <c r="VQA3" s="1505"/>
      <c r="VQB3" s="1505"/>
      <c r="VQC3" s="1505"/>
      <c r="VQD3" s="1505"/>
      <c r="VQE3" s="1505"/>
      <c r="VQF3" s="1505"/>
      <c r="VQG3" s="1505"/>
      <c r="VQH3" s="1505"/>
      <c r="VQI3" s="1505"/>
      <c r="VQJ3" s="1505"/>
      <c r="VQK3" s="1505"/>
      <c r="VQL3" s="1505"/>
      <c r="VQM3" s="1505"/>
      <c r="VQN3" s="1505"/>
      <c r="VQO3" s="1505"/>
      <c r="VQP3" s="1505"/>
      <c r="VQQ3" s="1505"/>
      <c r="VQR3" s="1505"/>
      <c r="VQS3" s="1505"/>
      <c r="VQT3" s="1505"/>
      <c r="VQU3" s="1505"/>
      <c r="VQV3" s="1505"/>
      <c r="VQW3" s="1505"/>
      <c r="VQX3" s="1505"/>
      <c r="VQY3" s="1505"/>
      <c r="VQZ3" s="1505"/>
      <c r="VRA3" s="1505"/>
      <c r="VRB3" s="1505"/>
      <c r="VRC3" s="1505"/>
      <c r="VRD3" s="1505"/>
      <c r="VRE3" s="1505"/>
      <c r="VRF3" s="1505"/>
      <c r="VRG3" s="1505"/>
      <c r="VRH3" s="1505"/>
      <c r="VRI3" s="1505"/>
      <c r="VRJ3" s="1505"/>
      <c r="VRK3" s="1505"/>
      <c r="VRL3" s="1505"/>
      <c r="VRM3" s="1505"/>
      <c r="VRN3" s="1505"/>
      <c r="VRO3" s="1505"/>
      <c r="VRP3" s="1505"/>
      <c r="VRQ3" s="1505"/>
      <c r="VRR3" s="1505"/>
      <c r="VRS3" s="1505"/>
      <c r="VRT3" s="1505"/>
      <c r="VRU3" s="1505"/>
      <c r="VRV3" s="1505"/>
      <c r="VRW3" s="1505"/>
      <c r="VRX3" s="1505"/>
      <c r="VRY3" s="1505"/>
      <c r="VRZ3" s="1505"/>
      <c r="VSA3" s="1505"/>
      <c r="VSB3" s="1505"/>
      <c r="VSC3" s="1505"/>
      <c r="VSD3" s="1505"/>
      <c r="VSE3" s="1505"/>
      <c r="VSF3" s="1505"/>
      <c r="VSG3" s="1505"/>
      <c r="VSH3" s="1505"/>
      <c r="VSI3" s="1505"/>
      <c r="VSJ3" s="1505"/>
      <c r="VSK3" s="1505"/>
      <c r="VSL3" s="1505"/>
      <c r="VSM3" s="1505"/>
      <c r="VSN3" s="1505"/>
      <c r="VSO3" s="1505"/>
      <c r="VSP3" s="1505"/>
      <c r="VSQ3" s="1505"/>
      <c r="VSR3" s="1505"/>
      <c r="VSS3" s="1505"/>
      <c r="VST3" s="1505"/>
      <c r="VSU3" s="1505"/>
      <c r="VSV3" s="1505"/>
      <c r="VSW3" s="1505"/>
      <c r="VSX3" s="1505"/>
      <c r="VSY3" s="1505"/>
      <c r="VSZ3" s="1505"/>
      <c r="VTA3" s="1505"/>
      <c r="VTB3" s="1505"/>
      <c r="VTC3" s="1505"/>
      <c r="VTD3" s="1505"/>
      <c r="VTE3" s="1505"/>
      <c r="VTF3" s="1505"/>
      <c r="VTG3" s="1505"/>
      <c r="VTH3" s="1505"/>
      <c r="VTI3" s="1505"/>
      <c r="VTJ3" s="1505"/>
      <c r="VTK3" s="1505"/>
      <c r="VTL3" s="1505"/>
      <c r="VTM3" s="1505"/>
      <c r="VTN3" s="1505"/>
      <c r="VTO3" s="1505"/>
      <c r="VTP3" s="1505"/>
      <c r="VTQ3" s="1505"/>
      <c r="VTR3" s="1505"/>
      <c r="VTS3" s="1505"/>
      <c r="VTT3" s="1505"/>
      <c r="VTU3" s="1505"/>
      <c r="VTV3" s="1505"/>
      <c r="VTW3" s="1505"/>
      <c r="VTX3" s="1505"/>
      <c r="VTY3" s="1505"/>
      <c r="VTZ3" s="1505"/>
      <c r="VUA3" s="1505"/>
      <c r="VUB3" s="1505"/>
      <c r="VUC3" s="1505"/>
      <c r="VUD3" s="1505"/>
      <c r="VUE3" s="1505"/>
      <c r="VUF3" s="1505"/>
      <c r="VUG3" s="1505"/>
      <c r="VUH3" s="1505"/>
      <c r="VUI3" s="1505"/>
      <c r="VUJ3" s="1505"/>
      <c r="VUK3" s="1505"/>
      <c r="VUL3" s="1505"/>
      <c r="VUM3" s="1505"/>
      <c r="VUN3" s="1505"/>
      <c r="VUO3" s="1505"/>
      <c r="VUP3" s="1505"/>
      <c r="VUQ3" s="1505"/>
      <c r="VUR3" s="1505"/>
      <c r="VUS3" s="1505"/>
      <c r="VUT3" s="1505"/>
      <c r="VUU3" s="1505"/>
      <c r="VUV3" s="1505"/>
      <c r="VUW3" s="1505"/>
      <c r="VUX3" s="1505"/>
      <c r="VUY3" s="1505"/>
      <c r="VUZ3" s="1505"/>
      <c r="VVA3" s="1505"/>
      <c r="VVB3" s="1505"/>
      <c r="VVC3" s="1505"/>
      <c r="VVD3" s="1505"/>
      <c r="VVE3" s="1505"/>
      <c r="VVF3" s="1505"/>
      <c r="VVG3" s="1505"/>
      <c r="VVH3" s="1505"/>
      <c r="VVI3" s="1505"/>
      <c r="VVJ3" s="1505"/>
      <c r="VVK3" s="1505"/>
      <c r="VVL3" s="1505"/>
      <c r="VVM3" s="1505"/>
      <c r="VVN3" s="1505"/>
      <c r="VVO3" s="1505"/>
      <c r="VVP3" s="1505"/>
      <c r="VVQ3" s="1505"/>
      <c r="VVR3" s="1505"/>
      <c r="VVS3" s="1505"/>
      <c r="VVT3" s="1505"/>
      <c r="VVU3" s="1505"/>
      <c r="VVV3" s="1505"/>
      <c r="VVW3" s="1505"/>
      <c r="VVX3" s="1505"/>
      <c r="VVY3" s="1505"/>
      <c r="VVZ3" s="1505"/>
      <c r="VWA3" s="1505"/>
      <c r="VWB3" s="1505"/>
      <c r="VWC3" s="1505"/>
      <c r="VWD3" s="1505"/>
      <c r="VWE3" s="1505"/>
      <c r="VWF3" s="1505"/>
      <c r="VWG3" s="1505"/>
      <c r="VWH3" s="1505"/>
      <c r="VWI3" s="1505"/>
      <c r="VWJ3" s="1505"/>
      <c r="VWK3" s="1505"/>
      <c r="VWL3" s="1505"/>
      <c r="VWM3" s="1505"/>
      <c r="VWN3" s="1505"/>
      <c r="VWO3" s="1505"/>
      <c r="VWP3" s="1505"/>
      <c r="VWQ3" s="1505"/>
      <c r="VWR3" s="1505"/>
      <c r="VWS3" s="1505"/>
      <c r="VWT3" s="1505"/>
      <c r="VWU3" s="1505"/>
      <c r="VWV3" s="1505"/>
      <c r="VWW3" s="1505"/>
      <c r="VWX3" s="1505"/>
      <c r="VWY3" s="1505"/>
      <c r="VWZ3" s="1505"/>
      <c r="VXA3" s="1505"/>
      <c r="VXB3" s="1505"/>
      <c r="VXC3" s="1505"/>
      <c r="VXD3" s="1505"/>
      <c r="VXE3" s="1505"/>
      <c r="VXF3" s="1505"/>
      <c r="VXG3" s="1505"/>
      <c r="VXH3" s="1505"/>
      <c r="VXI3" s="1505"/>
      <c r="VXJ3" s="1505"/>
      <c r="VXK3" s="1505"/>
      <c r="VXL3" s="1505"/>
      <c r="VXM3" s="1505"/>
      <c r="VXN3" s="1505"/>
      <c r="VXO3" s="1505"/>
      <c r="VXP3" s="1505"/>
      <c r="VXQ3" s="1505"/>
      <c r="VXR3" s="1505"/>
      <c r="VXS3" s="1505"/>
      <c r="VXT3" s="1505"/>
      <c r="VXU3" s="1505"/>
      <c r="VXV3" s="1505"/>
      <c r="VXW3" s="1505"/>
      <c r="VXX3" s="1505"/>
      <c r="VXY3" s="1505"/>
      <c r="VXZ3" s="1505"/>
      <c r="VYA3" s="1505"/>
      <c r="VYB3" s="1505"/>
      <c r="VYC3" s="1505"/>
      <c r="VYD3" s="1505"/>
      <c r="VYE3" s="1505"/>
      <c r="VYF3" s="1505"/>
      <c r="VYG3" s="1505"/>
      <c r="VYH3" s="1505"/>
      <c r="VYI3" s="1505"/>
      <c r="VYJ3" s="1505"/>
      <c r="VYK3" s="1505"/>
      <c r="VYL3" s="1505"/>
      <c r="VYM3" s="1505"/>
      <c r="VYN3" s="1505"/>
      <c r="VYO3" s="1505"/>
      <c r="VYP3" s="1505"/>
      <c r="VYQ3" s="1505"/>
      <c r="VYR3" s="1505"/>
      <c r="VYS3" s="1505"/>
      <c r="VYT3" s="1505"/>
      <c r="VYU3" s="1505"/>
      <c r="VYV3" s="1505"/>
      <c r="VYW3" s="1505"/>
      <c r="VYX3" s="1505"/>
      <c r="VYY3" s="1505"/>
      <c r="VYZ3" s="1505"/>
      <c r="VZA3" s="1505"/>
      <c r="VZB3" s="1505"/>
      <c r="VZC3" s="1505"/>
      <c r="VZD3" s="1505"/>
      <c r="VZE3" s="1505"/>
      <c r="VZF3" s="1505"/>
      <c r="VZG3" s="1505"/>
      <c r="VZH3" s="1505"/>
      <c r="VZI3" s="1505"/>
      <c r="VZJ3" s="1505"/>
      <c r="VZK3" s="1505"/>
      <c r="VZL3" s="1505"/>
      <c r="VZM3" s="1505"/>
      <c r="VZN3" s="1505"/>
      <c r="VZO3" s="1505"/>
      <c r="VZP3" s="1505"/>
      <c r="VZQ3" s="1505"/>
      <c r="VZR3" s="1505"/>
      <c r="VZS3" s="1505"/>
      <c r="VZT3" s="1505"/>
      <c r="VZU3" s="1505"/>
      <c r="VZV3" s="1505"/>
      <c r="VZW3" s="1505"/>
      <c r="VZX3" s="1505"/>
      <c r="VZY3" s="1505"/>
      <c r="VZZ3" s="1505"/>
      <c r="WAA3" s="1505"/>
      <c r="WAB3" s="1505"/>
      <c r="WAC3" s="1505"/>
      <c r="WAD3" s="1505"/>
      <c r="WAE3" s="1505"/>
      <c r="WAF3" s="1505"/>
      <c r="WAG3" s="1505"/>
      <c r="WAH3" s="1505"/>
      <c r="WAI3" s="1505"/>
      <c r="WAJ3" s="1505"/>
      <c r="WAK3" s="1505"/>
      <c r="WAL3" s="1505"/>
      <c r="WAM3" s="1505"/>
      <c r="WAN3" s="1505"/>
      <c r="WAO3" s="1505"/>
      <c r="WAP3" s="1505"/>
      <c r="WAQ3" s="1505"/>
      <c r="WAR3" s="1505"/>
      <c r="WAS3" s="1505"/>
      <c r="WAT3" s="1505"/>
      <c r="WAU3" s="1505"/>
      <c r="WAV3" s="1505"/>
      <c r="WAW3" s="1505"/>
      <c r="WAX3" s="1505"/>
      <c r="WAY3" s="1505"/>
      <c r="WAZ3" s="1505"/>
      <c r="WBA3" s="1505"/>
      <c r="WBB3" s="1505"/>
      <c r="WBC3" s="1505"/>
      <c r="WBD3" s="1505"/>
      <c r="WBE3" s="1505"/>
      <c r="WBF3" s="1505"/>
      <c r="WBG3" s="1505"/>
      <c r="WBH3" s="1505"/>
      <c r="WBI3" s="1505"/>
      <c r="WBJ3" s="1505"/>
      <c r="WBK3" s="1505"/>
      <c r="WBL3" s="1505"/>
      <c r="WBM3" s="1505"/>
      <c r="WBN3" s="1505"/>
      <c r="WBO3" s="1505"/>
      <c r="WBP3" s="1505"/>
      <c r="WBQ3" s="1505"/>
      <c r="WBR3" s="1505"/>
      <c r="WBS3" s="1505"/>
      <c r="WBT3" s="1505"/>
      <c r="WBU3" s="1505"/>
      <c r="WBV3" s="1505"/>
      <c r="WBW3" s="1505"/>
      <c r="WBX3" s="1505"/>
      <c r="WBY3" s="1505"/>
      <c r="WBZ3" s="1505"/>
      <c r="WCA3" s="1505"/>
      <c r="WCB3" s="1505"/>
      <c r="WCC3" s="1505"/>
      <c r="WCD3" s="1505"/>
      <c r="WCE3" s="1505"/>
      <c r="WCF3" s="1505"/>
      <c r="WCG3" s="1505"/>
      <c r="WCH3" s="1505"/>
      <c r="WCI3" s="1505"/>
      <c r="WCJ3" s="1505"/>
      <c r="WCK3" s="1505"/>
      <c r="WCL3" s="1505"/>
      <c r="WCM3" s="1505"/>
      <c r="WCN3" s="1505"/>
      <c r="WCO3" s="1505"/>
      <c r="WCP3" s="1505"/>
      <c r="WCQ3" s="1505"/>
      <c r="WCR3" s="1505"/>
      <c r="WCS3" s="1505"/>
      <c r="WCT3" s="1505"/>
      <c r="WCU3" s="1505"/>
      <c r="WCV3" s="1505"/>
      <c r="WCW3" s="1505"/>
      <c r="WCX3" s="1505"/>
      <c r="WCY3" s="1505"/>
      <c r="WCZ3" s="1505"/>
      <c r="WDA3" s="1505"/>
      <c r="WDB3" s="1505"/>
      <c r="WDC3" s="1505"/>
      <c r="WDD3" s="1505"/>
      <c r="WDE3" s="1505"/>
      <c r="WDF3" s="1505"/>
      <c r="WDG3" s="1505"/>
      <c r="WDH3" s="1505"/>
      <c r="WDI3" s="1505"/>
      <c r="WDJ3" s="1505"/>
      <c r="WDK3" s="1505"/>
      <c r="WDL3" s="1505"/>
      <c r="WDM3" s="1505"/>
      <c r="WDN3" s="1505"/>
      <c r="WDO3" s="1505"/>
      <c r="WDP3" s="1505"/>
      <c r="WDQ3" s="1505"/>
      <c r="WDR3" s="1505"/>
      <c r="WDS3" s="1505"/>
      <c r="WDT3" s="1505"/>
      <c r="WDU3" s="1505"/>
      <c r="WDV3" s="1505"/>
      <c r="WDW3" s="1505"/>
      <c r="WDX3" s="1505"/>
      <c r="WDY3" s="1505"/>
      <c r="WDZ3" s="1505"/>
      <c r="WEA3" s="1505"/>
      <c r="WEB3" s="1505"/>
      <c r="WEC3" s="1505"/>
      <c r="WED3" s="1505"/>
      <c r="WEE3" s="1505"/>
      <c r="WEF3" s="1505"/>
      <c r="WEG3" s="1505"/>
      <c r="WEH3" s="1505"/>
      <c r="WEI3" s="1505"/>
      <c r="WEJ3" s="1505"/>
      <c r="WEK3" s="1505"/>
      <c r="WEL3" s="1505"/>
      <c r="WEM3" s="1505"/>
      <c r="WEN3" s="1505"/>
      <c r="WEO3" s="1505"/>
      <c r="WEP3" s="1505"/>
      <c r="WEQ3" s="1505"/>
      <c r="WER3" s="1505"/>
      <c r="WES3" s="1505"/>
      <c r="WET3" s="1505"/>
      <c r="WEU3" s="1505"/>
      <c r="WEV3" s="1505"/>
      <c r="WEW3" s="1505"/>
      <c r="WEX3" s="1505"/>
      <c r="WEY3" s="1505"/>
      <c r="WEZ3" s="1505"/>
      <c r="WFA3" s="1505"/>
      <c r="WFB3" s="1505"/>
      <c r="WFC3" s="1505"/>
      <c r="WFD3" s="1505"/>
      <c r="WFE3" s="1505"/>
      <c r="WFF3" s="1505"/>
      <c r="WFG3" s="1505"/>
      <c r="WFH3" s="1505"/>
      <c r="WFI3" s="1505"/>
      <c r="WFJ3" s="1505"/>
      <c r="WFK3" s="1505"/>
      <c r="WFL3" s="1505"/>
      <c r="WFM3" s="1505"/>
      <c r="WFN3" s="1505"/>
      <c r="WFO3" s="1505"/>
      <c r="WFP3" s="1505"/>
      <c r="WFQ3" s="1505"/>
      <c r="WFR3" s="1505"/>
      <c r="WFS3" s="1505"/>
      <c r="WFT3" s="1505"/>
      <c r="WFU3" s="1505"/>
      <c r="WFV3" s="1505"/>
      <c r="WFW3" s="1505"/>
      <c r="WFX3" s="1505"/>
      <c r="WFY3" s="1505"/>
      <c r="WFZ3" s="1505"/>
      <c r="WGA3" s="1505"/>
      <c r="WGB3" s="1505"/>
      <c r="WGC3" s="1505"/>
      <c r="WGD3" s="1505"/>
      <c r="WGE3" s="1505"/>
      <c r="WGF3" s="1505"/>
      <c r="WGG3" s="1505"/>
      <c r="WGH3" s="1505"/>
      <c r="WGI3" s="1505"/>
      <c r="WGJ3" s="1505"/>
      <c r="WGK3" s="1505"/>
      <c r="WGL3" s="1505"/>
      <c r="WGM3" s="1505"/>
      <c r="WGN3" s="1505"/>
      <c r="WGO3" s="1505"/>
      <c r="WGP3" s="1505"/>
      <c r="WGQ3" s="1505"/>
      <c r="WGR3" s="1505"/>
      <c r="WGS3" s="1505"/>
      <c r="WGT3" s="1505"/>
      <c r="WGU3" s="1505"/>
      <c r="WGV3" s="1505"/>
      <c r="WGW3" s="1505"/>
      <c r="WGX3" s="1505"/>
      <c r="WGY3" s="1505"/>
      <c r="WGZ3" s="1505"/>
      <c r="WHA3" s="1505"/>
      <c r="WHB3" s="1505"/>
      <c r="WHC3" s="1505"/>
      <c r="WHD3" s="1505"/>
      <c r="WHE3" s="1505"/>
      <c r="WHF3" s="1505"/>
      <c r="WHG3" s="1505"/>
      <c r="WHH3" s="1505"/>
      <c r="WHI3" s="1505"/>
      <c r="WHJ3" s="1505"/>
      <c r="WHK3" s="1505"/>
      <c r="WHL3" s="1505"/>
      <c r="WHM3" s="1505"/>
      <c r="WHN3" s="1505"/>
      <c r="WHO3" s="1505"/>
      <c r="WHP3" s="1505"/>
      <c r="WHQ3" s="1505"/>
      <c r="WHR3" s="1505"/>
      <c r="WHS3" s="1505"/>
      <c r="WHT3" s="1505"/>
      <c r="WHU3" s="1505"/>
      <c r="WHV3" s="1505"/>
      <c r="WHW3" s="1505"/>
      <c r="WHX3" s="1505"/>
      <c r="WHY3" s="1505"/>
      <c r="WHZ3" s="1505"/>
      <c r="WIA3" s="1505"/>
      <c r="WIB3" s="1505"/>
      <c r="WIC3" s="1505"/>
      <c r="WID3" s="1505"/>
      <c r="WIE3" s="1505"/>
      <c r="WIF3" s="1505"/>
      <c r="WIG3" s="1505"/>
      <c r="WIH3" s="1505"/>
      <c r="WII3" s="1505"/>
      <c r="WIJ3" s="1505"/>
      <c r="WIK3" s="1505"/>
      <c r="WIL3" s="1505"/>
      <c r="WIM3" s="1505"/>
      <c r="WIN3" s="1505"/>
      <c r="WIO3" s="1505"/>
      <c r="WIP3" s="1505"/>
      <c r="WIQ3" s="1505"/>
      <c r="WIR3" s="1505"/>
      <c r="WIS3" s="1505"/>
      <c r="WIT3" s="1505"/>
      <c r="WIU3" s="1505"/>
      <c r="WIV3" s="1505"/>
      <c r="WIW3" s="1505"/>
      <c r="WIX3" s="1505"/>
      <c r="WIY3" s="1505"/>
      <c r="WIZ3" s="1505"/>
      <c r="WJA3" s="1505"/>
      <c r="WJB3" s="1505"/>
      <c r="WJC3" s="1505"/>
      <c r="WJD3" s="1505"/>
      <c r="WJE3" s="1505"/>
      <c r="WJF3" s="1505"/>
      <c r="WJG3" s="1505"/>
      <c r="WJH3" s="1505"/>
      <c r="WJI3" s="1505"/>
      <c r="WJJ3" s="1505"/>
      <c r="WJK3" s="1505"/>
      <c r="WJL3" s="1505"/>
      <c r="WJM3" s="1505"/>
      <c r="WJN3" s="1505"/>
      <c r="WJO3" s="1505"/>
      <c r="WJP3" s="1505"/>
      <c r="WJQ3" s="1505"/>
      <c r="WJR3" s="1505"/>
      <c r="WJS3" s="1505"/>
      <c r="WJT3" s="1505"/>
      <c r="WJU3" s="1505"/>
      <c r="WJV3" s="1505"/>
      <c r="WJW3" s="1505"/>
      <c r="WJX3" s="1505"/>
      <c r="WJY3" s="1505"/>
      <c r="WJZ3" s="1505"/>
      <c r="WKA3" s="1505"/>
      <c r="WKB3" s="1505"/>
      <c r="WKC3" s="1505"/>
      <c r="WKD3" s="1505"/>
      <c r="WKE3" s="1505"/>
      <c r="WKF3" s="1505"/>
      <c r="WKG3" s="1505"/>
      <c r="WKH3" s="1505"/>
      <c r="WKI3" s="1505"/>
      <c r="WKJ3" s="1505"/>
      <c r="WKK3" s="1505"/>
      <c r="WKL3" s="1505"/>
      <c r="WKM3" s="1505"/>
      <c r="WKN3" s="1505"/>
      <c r="WKO3" s="1505"/>
      <c r="WKP3" s="1505"/>
      <c r="WKQ3" s="1505"/>
      <c r="WKR3" s="1505"/>
      <c r="WKS3" s="1505"/>
      <c r="WKT3" s="1505"/>
      <c r="WKU3" s="1505"/>
      <c r="WKV3" s="1505"/>
      <c r="WKW3" s="1505"/>
      <c r="WKX3" s="1505"/>
      <c r="WKY3" s="1505"/>
      <c r="WKZ3" s="1505"/>
      <c r="WLA3" s="1505"/>
      <c r="WLB3" s="1505"/>
      <c r="WLC3" s="1505"/>
      <c r="WLD3" s="1505"/>
      <c r="WLE3" s="1505"/>
      <c r="WLF3" s="1505"/>
      <c r="WLG3" s="1505"/>
      <c r="WLH3" s="1505"/>
      <c r="WLI3" s="1505"/>
      <c r="WLJ3" s="1505"/>
      <c r="WLK3" s="1505"/>
      <c r="WLL3" s="1505"/>
      <c r="WLM3" s="1505"/>
      <c r="WLN3" s="1505"/>
      <c r="WLO3" s="1505"/>
      <c r="WLP3" s="1505"/>
      <c r="WLQ3" s="1505"/>
      <c r="WLR3" s="1505"/>
      <c r="WLS3" s="1505"/>
      <c r="WLT3" s="1505"/>
      <c r="WLU3" s="1505"/>
      <c r="WLV3" s="1505"/>
      <c r="WLW3" s="1505"/>
      <c r="WLX3" s="1505"/>
      <c r="WLY3" s="1505"/>
      <c r="WLZ3" s="1505"/>
      <c r="WMA3" s="1505"/>
      <c r="WMB3" s="1505"/>
      <c r="WMC3" s="1505"/>
      <c r="WMD3" s="1505"/>
      <c r="WME3" s="1505"/>
      <c r="WMF3" s="1505"/>
      <c r="WMG3" s="1505"/>
      <c r="WMH3" s="1505"/>
      <c r="WMI3" s="1505"/>
      <c r="WMJ3" s="1505"/>
      <c r="WMK3" s="1505"/>
      <c r="WML3" s="1505"/>
      <c r="WMM3" s="1505"/>
      <c r="WMN3" s="1505"/>
      <c r="WMO3" s="1505"/>
      <c r="WMP3" s="1505"/>
      <c r="WMQ3" s="1505"/>
      <c r="WMR3" s="1505"/>
      <c r="WMS3" s="1505"/>
      <c r="WMT3" s="1505"/>
      <c r="WMU3" s="1505"/>
      <c r="WMV3" s="1505"/>
      <c r="WMW3" s="1505"/>
      <c r="WMX3" s="1505"/>
      <c r="WMY3" s="1505"/>
      <c r="WMZ3" s="1505"/>
      <c r="WNA3" s="1505"/>
      <c r="WNB3" s="1505"/>
      <c r="WNC3" s="1505"/>
      <c r="WND3" s="1505"/>
      <c r="WNE3" s="1505"/>
      <c r="WNF3" s="1505"/>
      <c r="WNG3" s="1505"/>
      <c r="WNH3" s="1505"/>
      <c r="WNI3" s="1505"/>
      <c r="WNJ3" s="1505"/>
      <c r="WNK3" s="1505"/>
      <c r="WNL3" s="1505"/>
      <c r="WNM3" s="1505"/>
      <c r="WNN3" s="1505"/>
      <c r="WNO3" s="1505"/>
      <c r="WNP3" s="1505"/>
      <c r="WNQ3" s="1505"/>
      <c r="WNR3" s="1505"/>
      <c r="WNS3" s="1505"/>
      <c r="WNT3" s="1505"/>
      <c r="WNU3" s="1505"/>
      <c r="WNV3" s="1505"/>
      <c r="WNW3" s="1505"/>
      <c r="WNX3" s="1505"/>
      <c r="WNY3" s="1505"/>
      <c r="WNZ3" s="1505"/>
      <c r="WOA3" s="1505"/>
      <c r="WOB3" s="1505"/>
      <c r="WOC3" s="1505"/>
      <c r="WOD3" s="1505"/>
      <c r="WOE3" s="1505"/>
      <c r="WOF3" s="1505"/>
      <c r="WOG3" s="1505"/>
      <c r="WOH3" s="1505"/>
      <c r="WOI3" s="1505"/>
      <c r="WOJ3" s="1505"/>
      <c r="WOK3" s="1505"/>
      <c r="WOL3" s="1505"/>
      <c r="WOM3" s="1505"/>
      <c r="WON3" s="1505"/>
      <c r="WOO3" s="1505"/>
      <c r="WOP3" s="1505"/>
      <c r="WOQ3" s="1505"/>
      <c r="WOR3" s="1505"/>
      <c r="WOS3" s="1505"/>
      <c r="WOT3" s="1505"/>
      <c r="WOU3" s="1505"/>
      <c r="WOV3" s="1505"/>
      <c r="WOW3" s="1505"/>
      <c r="WOX3" s="1505"/>
      <c r="WOY3" s="1505"/>
      <c r="WOZ3" s="1505"/>
      <c r="WPA3" s="1505"/>
      <c r="WPB3" s="1505"/>
      <c r="WPC3" s="1505"/>
      <c r="WPD3" s="1505"/>
      <c r="WPE3" s="1505"/>
      <c r="WPF3" s="1505"/>
      <c r="WPG3" s="1505"/>
      <c r="WPH3" s="1505"/>
      <c r="WPI3" s="1505"/>
      <c r="WPJ3" s="1505"/>
      <c r="WPK3" s="1505"/>
      <c r="WPL3" s="1505"/>
      <c r="WPM3" s="1505"/>
      <c r="WPN3" s="1505"/>
      <c r="WPO3" s="1505"/>
      <c r="WPP3" s="1505"/>
      <c r="WPQ3" s="1505"/>
      <c r="WPR3" s="1505"/>
      <c r="WPS3" s="1505"/>
      <c r="WPT3" s="1505"/>
      <c r="WPU3" s="1505"/>
      <c r="WPV3" s="1505"/>
      <c r="WPW3" s="1505"/>
      <c r="WPX3" s="1505"/>
      <c r="WPY3" s="1505"/>
      <c r="WPZ3" s="1505"/>
      <c r="WQA3" s="1505"/>
      <c r="WQB3" s="1505"/>
      <c r="WQC3" s="1505"/>
      <c r="WQD3" s="1505"/>
      <c r="WQE3" s="1505"/>
      <c r="WQF3" s="1505"/>
      <c r="WQG3" s="1505"/>
      <c r="WQH3" s="1505"/>
      <c r="WQI3" s="1505"/>
      <c r="WQJ3" s="1505"/>
      <c r="WQK3" s="1505"/>
      <c r="WQL3" s="1505"/>
      <c r="WQM3" s="1505"/>
      <c r="WQN3" s="1505"/>
      <c r="WQO3" s="1505"/>
      <c r="WQP3" s="1505"/>
      <c r="WQQ3" s="1505"/>
      <c r="WQR3" s="1505"/>
      <c r="WQS3" s="1505"/>
      <c r="WQT3" s="1505"/>
      <c r="WQU3" s="1505"/>
      <c r="WQV3" s="1505"/>
      <c r="WQW3" s="1505"/>
      <c r="WQX3" s="1505"/>
      <c r="WQY3" s="1505"/>
      <c r="WQZ3" s="1505"/>
      <c r="WRA3" s="1505"/>
      <c r="WRB3" s="1505"/>
      <c r="WRC3" s="1505"/>
      <c r="WRD3" s="1505"/>
      <c r="WRE3" s="1505"/>
      <c r="WRF3" s="1505"/>
      <c r="WRG3" s="1505"/>
      <c r="WRH3" s="1505"/>
      <c r="WRI3" s="1505"/>
      <c r="WRJ3" s="1505"/>
      <c r="WRK3" s="1505"/>
      <c r="WRL3" s="1505"/>
      <c r="WRM3" s="1505"/>
      <c r="WRN3" s="1505"/>
      <c r="WRO3" s="1505"/>
      <c r="WRP3" s="1505"/>
      <c r="WRQ3" s="1505"/>
      <c r="WRR3" s="1505"/>
      <c r="WRS3" s="1505"/>
      <c r="WRT3" s="1505"/>
      <c r="WRU3" s="1505"/>
      <c r="WRV3" s="1505"/>
      <c r="WRW3" s="1505"/>
      <c r="WRX3" s="1505"/>
      <c r="WRY3" s="1505"/>
      <c r="WRZ3" s="1505"/>
      <c r="WSA3" s="1505"/>
      <c r="WSB3" s="1505"/>
      <c r="WSC3" s="1505"/>
      <c r="WSD3" s="1505"/>
      <c r="WSE3" s="1505"/>
      <c r="WSF3" s="1505"/>
      <c r="WSG3" s="1505"/>
      <c r="WSH3" s="1505"/>
      <c r="WSI3" s="1505"/>
      <c r="WSJ3" s="1505"/>
      <c r="WSK3" s="1505"/>
      <c r="WSL3" s="1505"/>
      <c r="WSM3" s="1505"/>
      <c r="WSN3" s="1505"/>
      <c r="WSO3" s="1505"/>
      <c r="WSP3" s="1505"/>
      <c r="WSQ3" s="1505"/>
      <c r="WSR3" s="1505"/>
      <c r="WSS3" s="1505"/>
      <c r="WST3" s="1505"/>
      <c r="WSU3" s="1505"/>
      <c r="WSV3" s="1505"/>
      <c r="WSW3" s="1505"/>
      <c r="WSX3" s="1505"/>
      <c r="WSY3" s="1505"/>
      <c r="WSZ3" s="1505"/>
      <c r="WTA3" s="1505"/>
      <c r="WTB3" s="1505"/>
      <c r="WTC3" s="1505"/>
      <c r="WTD3" s="1505"/>
      <c r="WTE3" s="1505"/>
      <c r="WTF3" s="1505"/>
      <c r="WTG3" s="1505"/>
      <c r="WTH3" s="1505"/>
      <c r="WTI3" s="1505"/>
      <c r="WTJ3" s="1505"/>
      <c r="WTK3" s="1505"/>
      <c r="WTL3" s="1505"/>
      <c r="WTM3" s="1505"/>
      <c r="WTN3" s="1505"/>
      <c r="WTO3" s="1505"/>
      <c r="WTP3" s="1505"/>
      <c r="WTQ3" s="1505"/>
      <c r="WTR3" s="1505"/>
      <c r="WTS3" s="1505"/>
      <c r="WTT3" s="1505"/>
      <c r="WTU3" s="1505"/>
      <c r="WTV3" s="1505"/>
      <c r="WTW3" s="1505"/>
      <c r="WTX3" s="1505"/>
      <c r="WTY3" s="1505"/>
      <c r="WTZ3" s="1505"/>
      <c r="WUA3" s="1505"/>
      <c r="WUB3" s="1505"/>
      <c r="WUC3" s="1505"/>
      <c r="WUD3" s="1505"/>
      <c r="WUE3" s="1505"/>
      <c r="WUF3" s="1505"/>
      <c r="WUG3" s="1505"/>
      <c r="WUH3" s="1505"/>
      <c r="WUI3" s="1505"/>
      <c r="WUJ3" s="1505"/>
      <c r="WUK3" s="1505"/>
      <c r="WUL3" s="1505"/>
      <c r="WUM3" s="1505"/>
      <c r="WUN3" s="1505"/>
      <c r="WUO3" s="1505"/>
      <c r="WUP3" s="1505"/>
      <c r="WUQ3" s="1505"/>
      <c r="WUR3" s="1505"/>
      <c r="WUS3" s="1505"/>
      <c r="WUT3" s="1505"/>
      <c r="WUU3" s="1505"/>
      <c r="WUV3" s="1505"/>
      <c r="WUW3" s="1505"/>
      <c r="WUX3" s="1505"/>
      <c r="WUY3" s="1505"/>
      <c r="WUZ3" s="1505"/>
      <c r="WVA3" s="1505"/>
      <c r="WVB3" s="1505"/>
      <c r="WVC3" s="1505"/>
      <c r="WVD3" s="1505"/>
      <c r="WVE3" s="1505"/>
      <c r="WVF3" s="1505"/>
      <c r="WVG3" s="1505"/>
      <c r="WVH3" s="1505"/>
      <c r="WVI3" s="1505"/>
      <c r="WVJ3" s="1505"/>
      <c r="WVK3" s="1505"/>
      <c r="WVL3" s="1505"/>
      <c r="WVM3" s="1505"/>
      <c r="WVN3" s="1505"/>
      <c r="WVO3" s="1505"/>
      <c r="WVP3" s="1505"/>
      <c r="WVQ3" s="1505"/>
      <c r="WVR3" s="1505"/>
      <c r="WVS3" s="1505"/>
      <c r="WVT3" s="1505"/>
      <c r="WVU3" s="1505"/>
      <c r="WVV3" s="1505"/>
      <c r="WVW3" s="1505"/>
      <c r="WVX3" s="1505"/>
      <c r="WVY3" s="1505"/>
      <c r="WVZ3" s="1505"/>
      <c r="WWA3" s="1505"/>
      <c r="WWB3" s="1505"/>
      <c r="WWC3" s="1505"/>
      <c r="WWD3" s="1505"/>
      <c r="WWE3" s="1505"/>
      <c r="WWF3" s="1505"/>
      <c r="WWG3" s="1505"/>
      <c r="WWH3" s="1505"/>
      <c r="WWI3" s="1505"/>
      <c r="WWJ3" s="1505"/>
      <c r="WWK3" s="1505"/>
      <c r="WWL3" s="1505"/>
      <c r="WWM3" s="1505"/>
      <c r="WWN3" s="1505"/>
      <c r="WWO3" s="1505"/>
      <c r="WWP3" s="1505"/>
      <c r="WWQ3" s="1505"/>
      <c r="WWR3" s="1505"/>
      <c r="WWS3" s="1505"/>
      <c r="WWT3" s="1505"/>
      <c r="WWU3" s="1505"/>
      <c r="WWV3" s="1505"/>
      <c r="WWW3" s="1505"/>
      <c r="WWX3" s="1505"/>
      <c r="WWY3" s="1505"/>
      <c r="WWZ3" s="1505"/>
      <c r="WXA3" s="1505"/>
      <c r="WXB3" s="1505"/>
      <c r="WXC3" s="1505"/>
      <c r="WXD3" s="1505"/>
      <c r="WXE3" s="1505"/>
      <c r="WXF3" s="1505"/>
      <c r="WXG3" s="1505"/>
      <c r="WXH3" s="1505"/>
      <c r="WXI3" s="1505"/>
      <c r="WXJ3" s="1505"/>
      <c r="WXK3" s="1505"/>
      <c r="WXL3" s="1505"/>
      <c r="WXM3" s="1505"/>
      <c r="WXN3" s="1505"/>
      <c r="WXO3" s="1505"/>
      <c r="WXP3" s="1505"/>
      <c r="WXQ3" s="1505"/>
      <c r="WXR3" s="1505"/>
      <c r="WXS3" s="1505"/>
      <c r="WXT3" s="1505"/>
      <c r="WXU3" s="1505"/>
      <c r="WXV3" s="1505"/>
      <c r="WXW3" s="1505"/>
      <c r="WXX3" s="1505"/>
      <c r="WXY3" s="1505"/>
      <c r="WXZ3" s="1505"/>
      <c r="WYA3" s="1505"/>
      <c r="WYB3" s="1505"/>
      <c r="WYC3" s="1505"/>
      <c r="WYD3" s="1505"/>
      <c r="WYE3" s="1505"/>
      <c r="WYF3" s="1505"/>
      <c r="WYG3" s="1505"/>
      <c r="WYH3" s="1505"/>
      <c r="WYI3" s="1505"/>
      <c r="WYJ3" s="1505"/>
      <c r="WYK3" s="1505"/>
      <c r="WYL3" s="1505"/>
      <c r="WYM3" s="1505"/>
      <c r="WYN3" s="1505"/>
      <c r="WYO3" s="1505"/>
      <c r="WYP3" s="1505"/>
      <c r="WYQ3" s="1505"/>
      <c r="WYR3" s="1505"/>
      <c r="WYS3" s="1505"/>
      <c r="WYT3" s="1505"/>
      <c r="WYU3" s="1505"/>
      <c r="WYV3" s="1505"/>
      <c r="WYW3" s="1505"/>
      <c r="WYX3" s="1505"/>
      <c r="WYY3" s="1505"/>
      <c r="WYZ3" s="1505"/>
      <c r="WZA3" s="1505"/>
      <c r="WZB3" s="1505"/>
      <c r="WZC3" s="1505"/>
      <c r="WZD3" s="1505"/>
      <c r="WZE3" s="1505"/>
      <c r="WZF3" s="1505"/>
      <c r="WZG3" s="1505"/>
      <c r="WZH3" s="1505"/>
      <c r="WZI3" s="1505"/>
      <c r="WZJ3" s="1505"/>
      <c r="WZK3" s="1505"/>
      <c r="WZL3" s="1505"/>
      <c r="WZM3" s="1505"/>
      <c r="WZN3" s="1505"/>
      <c r="WZO3" s="1505"/>
      <c r="WZP3" s="1505"/>
      <c r="WZQ3" s="1505"/>
      <c r="WZR3" s="1505"/>
      <c r="WZS3" s="1505"/>
      <c r="WZT3" s="1505"/>
      <c r="WZU3" s="1505"/>
      <c r="WZV3" s="1505"/>
      <c r="WZW3" s="1505"/>
      <c r="WZX3" s="1505"/>
      <c r="WZY3" s="1505"/>
      <c r="WZZ3" s="1505"/>
      <c r="XAA3" s="1505"/>
      <c r="XAB3" s="1505"/>
      <c r="XAC3" s="1505"/>
      <c r="XAD3" s="1505"/>
      <c r="XAE3" s="1505"/>
      <c r="XAF3" s="1505"/>
      <c r="XAG3" s="1505"/>
      <c r="XAH3" s="1505"/>
      <c r="XAI3" s="1505"/>
      <c r="XAJ3" s="1505"/>
      <c r="XAK3" s="1505"/>
      <c r="XAL3" s="1505"/>
      <c r="XAM3" s="1505"/>
      <c r="XAN3" s="1505"/>
      <c r="XAO3" s="1505"/>
      <c r="XAP3" s="1505"/>
      <c r="XAQ3" s="1505"/>
      <c r="XAR3" s="1505"/>
      <c r="XAS3" s="1505"/>
      <c r="XAT3" s="1505"/>
      <c r="XAU3" s="1505"/>
      <c r="XAV3" s="1505"/>
      <c r="XAW3" s="1505"/>
      <c r="XAX3" s="1505"/>
      <c r="XAY3" s="1505"/>
      <c r="XAZ3" s="1505"/>
      <c r="XBA3" s="1505"/>
      <c r="XBB3" s="1505"/>
      <c r="XBC3" s="1505"/>
      <c r="XBD3" s="1505"/>
      <c r="XBE3" s="1505"/>
      <c r="XBF3" s="1505"/>
      <c r="XBG3" s="1505"/>
      <c r="XBH3" s="1505"/>
      <c r="XBI3" s="1505"/>
      <c r="XBJ3" s="1505"/>
      <c r="XBK3" s="1505"/>
      <c r="XBL3" s="1505"/>
      <c r="XBM3" s="1505"/>
      <c r="XBN3" s="1505"/>
      <c r="XBO3" s="1505"/>
      <c r="XBP3" s="1505"/>
      <c r="XBQ3" s="1505"/>
      <c r="XBR3" s="1505"/>
      <c r="XBS3" s="1505"/>
      <c r="XBT3" s="1505"/>
      <c r="XBU3" s="1505"/>
      <c r="XBV3" s="1505"/>
      <c r="XBW3" s="1505"/>
      <c r="XBX3" s="1505"/>
      <c r="XBY3" s="1505"/>
      <c r="XBZ3" s="1505"/>
      <c r="XCA3" s="1505"/>
      <c r="XCB3" s="1505"/>
      <c r="XCC3" s="1505"/>
      <c r="XCD3" s="1505"/>
      <c r="XCE3" s="1505"/>
      <c r="XCF3" s="1505"/>
      <c r="XCG3" s="1505"/>
      <c r="XCH3" s="1505"/>
      <c r="XCI3" s="1505"/>
      <c r="XCJ3" s="1505"/>
      <c r="XCK3" s="1505"/>
      <c r="XCL3" s="1505"/>
      <c r="XCM3" s="1505"/>
      <c r="XCN3" s="1505"/>
      <c r="XCO3" s="1505"/>
      <c r="XCP3" s="1505"/>
      <c r="XCQ3" s="1505"/>
      <c r="XCR3" s="1505"/>
      <c r="XCS3" s="1505"/>
      <c r="XCT3" s="1505"/>
      <c r="XCU3" s="1505"/>
      <c r="XCV3" s="1505"/>
      <c r="XCW3" s="1505"/>
      <c r="XCX3" s="1505"/>
      <c r="XCY3" s="1505"/>
      <c r="XCZ3" s="1505"/>
      <c r="XDA3" s="1505"/>
      <c r="XDB3" s="1505"/>
      <c r="XDC3" s="1505"/>
      <c r="XDD3" s="1505"/>
      <c r="XDE3" s="1505"/>
      <c r="XDF3" s="1505"/>
      <c r="XDG3" s="1505"/>
      <c r="XDH3" s="1505"/>
      <c r="XDI3" s="1505"/>
      <c r="XDJ3" s="1505"/>
      <c r="XDK3" s="1505"/>
      <c r="XDL3" s="1505"/>
      <c r="XDM3" s="1505"/>
      <c r="XDN3" s="1505"/>
      <c r="XDO3" s="1505"/>
      <c r="XDP3" s="1505"/>
      <c r="XDQ3" s="1505"/>
      <c r="XDR3" s="1505"/>
      <c r="XDS3" s="1505"/>
      <c r="XDT3" s="1505"/>
      <c r="XDU3" s="1505"/>
      <c r="XDV3" s="1505"/>
      <c r="XDW3" s="1505"/>
      <c r="XDX3" s="1505"/>
      <c r="XDY3" s="1505"/>
      <c r="XDZ3" s="1505"/>
      <c r="XEA3" s="1505"/>
      <c r="XEB3" s="1505"/>
      <c r="XEC3" s="1505"/>
      <c r="XED3" s="1505"/>
      <c r="XEE3" s="1505"/>
      <c r="XEF3" s="1505"/>
      <c r="XEG3" s="1505"/>
      <c r="XEH3" s="1505"/>
      <c r="XEI3" s="1505"/>
      <c r="XEJ3" s="1505"/>
      <c r="XEK3" s="1505"/>
      <c r="XEL3" s="1505"/>
      <c r="XEM3" s="1505"/>
      <c r="XEN3" s="1505"/>
      <c r="XEO3" s="1505"/>
      <c r="XEP3" s="1505"/>
      <c r="XEQ3" s="1505"/>
      <c r="XER3" s="1505"/>
      <c r="XES3" s="1505"/>
      <c r="XET3" s="1505"/>
      <c r="XEU3" s="1505"/>
      <c r="XEV3" s="1505"/>
      <c r="XEW3" s="1505"/>
      <c r="XEX3" s="1505"/>
      <c r="XEY3" s="1505"/>
      <c r="XEZ3" s="1505"/>
    </row>
    <row r="4" spans="1:16380" x14ac:dyDescent="0.35"/>
    <row r="5" spans="1:16380" s="993" customFormat="1" ht="29.15" customHeight="1" x14ac:dyDescent="0.35">
      <c r="B5" s="994" t="s">
        <v>113</v>
      </c>
      <c r="C5" s="995">
        <v>2024</v>
      </c>
    </row>
    <row r="6" spans="1:16380" s="993" customFormat="1" ht="25.4" customHeight="1" x14ac:dyDescent="0.35">
      <c r="B6" s="996" t="s">
        <v>114</v>
      </c>
      <c r="C6" s="1390"/>
      <c r="D6" s="997"/>
    </row>
    <row r="7" spans="1:16380" ht="25.4" customHeight="1" x14ac:dyDescent="0.35">
      <c r="A7" s="9"/>
      <c r="B7" s="998" t="s">
        <v>115</v>
      </c>
      <c r="C7" s="1390"/>
      <c r="D7" s="6"/>
    </row>
    <row r="8" spans="1:16380" ht="33.65" customHeight="1" x14ac:dyDescent="0.35">
      <c r="B8" s="999" t="s">
        <v>116</v>
      </c>
      <c r="C8" s="1391" t="s">
        <v>117</v>
      </c>
    </row>
    <row r="9" spans="1:16380" ht="25.4" customHeight="1" thickBot="1" x14ac:dyDescent="0.4">
      <c r="B9" s="1000" t="s">
        <v>118</v>
      </c>
      <c r="C9" s="1392"/>
    </row>
    <row r="10" spans="1:16380" ht="22.5" customHeight="1" x14ac:dyDescent="0.35"/>
    <row r="11" spans="1:16380" ht="22.5" customHeight="1" thickBot="1" x14ac:dyDescent="0.5">
      <c r="B11" s="8" t="s">
        <v>119</v>
      </c>
    </row>
    <row r="12" spans="1:16380" ht="28" customHeight="1" x14ac:dyDescent="0.35">
      <c r="B12" s="1508"/>
      <c r="C12" s="1370" t="s">
        <v>120</v>
      </c>
      <c r="D12" s="1001"/>
      <c r="E12" s="1002"/>
      <c r="F12" s="1002"/>
      <c r="G12" s="1002"/>
      <c r="H12" s="1002"/>
      <c r="I12" s="1002"/>
      <c r="J12" s="1002"/>
      <c r="K12" s="1002"/>
      <c r="L12" s="1002"/>
      <c r="M12" s="1002"/>
      <c r="N12" s="1002"/>
      <c r="O12" s="1002"/>
      <c r="P12" s="1002"/>
      <c r="Q12" s="1002"/>
      <c r="R12" s="1002"/>
      <c r="S12" s="1002"/>
      <c r="T12" s="1002"/>
      <c r="U12" s="1002"/>
      <c r="V12" s="1002"/>
      <c r="W12" s="1002"/>
      <c r="X12" s="1002"/>
      <c r="Y12" s="1002"/>
      <c r="Z12" s="1002"/>
      <c r="AA12" s="1002"/>
      <c r="AB12" s="1002"/>
      <c r="AC12" s="1002"/>
      <c r="AD12" s="1002"/>
      <c r="AE12" s="1003"/>
    </row>
    <row r="13" spans="1:16380" ht="35.5" customHeight="1" thickBot="1" x14ac:dyDescent="0.4">
      <c r="B13" s="1509"/>
      <c r="C13" s="1005" t="s">
        <v>121</v>
      </c>
      <c r="D13" s="1369" t="s">
        <v>50</v>
      </c>
      <c r="E13" s="1042">
        <f>C5</f>
        <v>2024</v>
      </c>
      <c r="F13" s="1042">
        <f>E13+1</f>
        <v>2025</v>
      </c>
      <c r="G13" s="1042">
        <f t="shared" ref="G13:S27" si="0">F13+1</f>
        <v>2026</v>
      </c>
      <c r="H13" s="1042">
        <f t="shared" ref="H13:T13" si="1">G13+1</f>
        <v>2027</v>
      </c>
      <c r="I13" s="1042">
        <f t="shared" si="1"/>
        <v>2028</v>
      </c>
      <c r="J13" s="1042">
        <f t="shared" si="1"/>
        <v>2029</v>
      </c>
      <c r="K13" s="1042">
        <f t="shared" si="1"/>
        <v>2030</v>
      </c>
      <c r="L13" s="1042">
        <f t="shared" si="1"/>
        <v>2031</v>
      </c>
      <c r="M13" s="1042">
        <f t="shared" si="1"/>
        <v>2032</v>
      </c>
      <c r="N13" s="1042">
        <f t="shared" si="1"/>
        <v>2033</v>
      </c>
      <c r="O13" s="1042">
        <f t="shared" si="1"/>
        <v>2034</v>
      </c>
      <c r="P13" s="1042">
        <f t="shared" si="1"/>
        <v>2035</v>
      </c>
      <c r="Q13" s="1042">
        <f t="shared" si="1"/>
        <v>2036</v>
      </c>
      <c r="R13" s="1042">
        <f t="shared" si="1"/>
        <v>2037</v>
      </c>
      <c r="S13" s="1042">
        <f t="shared" si="1"/>
        <v>2038</v>
      </c>
      <c r="T13" s="1042">
        <f t="shared" si="1"/>
        <v>2039</v>
      </c>
      <c r="U13" s="1042" t="str">
        <f>IF(T13&gt;=IF('4c) Berechnungen_MFS'!$E$114="Nein",YEAR($C$7)+14,YEAR($C$7)+15),"",T13+1)</f>
        <v/>
      </c>
      <c r="V13" s="1042" t="str">
        <f>IF(U13&gt;=IF('4c) Berechnungen_MFS'!$E$114="Nein",YEAR($C$7)+14,YEAR($C$7)+15),"",U13+1)</f>
        <v/>
      </c>
      <c r="W13" s="1042" t="str">
        <f>IF(V13&gt;=IF('4c) Berechnungen_MFS'!$E$114="Nein",YEAR($C$7)+14,YEAR($C$7)+15),"",V13+1)</f>
        <v/>
      </c>
      <c r="X13" s="1042" t="str">
        <f>IF(W13&gt;=IF('4c) Berechnungen_MFS'!$E$114="Nein",YEAR($C$7)+14,YEAR($C$7)+15),"",W13+1)</f>
        <v/>
      </c>
      <c r="Y13" s="1042" t="str">
        <f>IF(X13&gt;=IF('4c) Berechnungen_MFS'!$E$114="Nein",YEAR($C$7)+14,YEAR($C$7)+15),"",X13+1)</f>
        <v/>
      </c>
      <c r="Z13" s="1042" t="str">
        <f>IF(Y13&gt;=IF('4c) Berechnungen_MFS'!$E$114="Nein",YEAR($C$7)+14,YEAR($C$7)+15),"",Y13+1)</f>
        <v/>
      </c>
      <c r="AA13" s="1042" t="str">
        <f>IF(Z13&gt;=IF('4c) Berechnungen_MFS'!$E$114="Nein",YEAR($C$7)+14,YEAR($C$7)+15),"",Z13+1)</f>
        <v/>
      </c>
      <c r="AB13" s="1005" t="str">
        <f>IF(AA13&gt;=IF('4c) Berechnungen_MFS'!$E$114="Nein",YEAR($C$7)+14,YEAR($C$7)+15),"",AA13+1)</f>
        <v/>
      </c>
      <c r="AC13" s="1004" t="str">
        <f>IF(AB13&gt;=IF('4c) Berechnungen_MFS'!$E$114="Nein",YEAR($C$7)+14,YEAR($C$7)+15),"",AB13+1)</f>
        <v/>
      </c>
      <c r="AD13" s="1004" t="str">
        <f>IF(AC13&gt;=IF('4c) Berechnungen_MFS'!$E$114="Nein",YEAR($C$7)+14,YEAR($C$7)+15),"",AC13+1)</f>
        <v/>
      </c>
      <c r="AE13" s="1006" t="str">
        <f>IF(AD13&gt;=IF('4c) Berechnungen_MFS'!$E$114="Nein",YEAR($C$7)+14,YEAR($C$7)+15),"",AD13+1)</f>
        <v/>
      </c>
    </row>
    <row r="14" spans="1:16380" ht="28.9" customHeight="1" thickBot="1" x14ac:dyDescent="0.4">
      <c r="B14" s="1044" t="s">
        <v>122</v>
      </c>
      <c r="C14" s="1007"/>
      <c r="D14" s="1043" t="s">
        <v>57</v>
      </c>
      <c r="E14" s="1058"/>
      <c r="F14" s="1059"/>
      <c r="G14" s="1465"/>
      <c r="H14" s="1465"/>
      <c r="I14" s="1465"/>
      <c r="J14" s="1059"/>
      <c r="K14" s="1059"/>
      <c r="L14" s="1059"/>
      <c r="M14" s="1059"/>
      <c r="N14" s="1059"/>
      <c r="O14" s="1059"/>
      <c r="P14" s="1059"/>
      <c r="Q14" s="1059"/>
      <c r="R14" s="1059"/>
      <c r="S14" s="1059"/>
      <c r="T14" s="1059"/>
      <c r="U14" s="1059"/>
      <c r="V14" s="1059"/>
      <c r="W14" s="1059"/>
      <c r="X14" s="1059"/>
      <c r="Y14" s="1373"/>
      <c r="Z14" s="1373"/>
      <c r="AA14" s="1374"/>
      <c r="AB14" s="1375"/>
      <c r="AC14" s="1376"/>
      <c r="AD14" s="1376"/>
      <c r="AE14" s="1377"/>
    </row>
    <row r="15" spans="1:16380" ht="23.15" customHeight="1" thickBot="1" x14ac:dyDescent="0.4">
      <c r="B15" s="1008"/>
      <c r="C15" s="1009"/>
      <c r="D15" s="931"/>
      <c r="E15" s="1010"/>
      <c r="F15" s="1010"/>
      <c r="G15" s="1010"/>
      <c r="H15" s="1010"/>
      <c r="I15" s="1010"/>
      <c r="J15" s="1010"/>
      <c r="K15" s="1010"/>
      <c r="L15" s="1010"/>
      <c r="M15" s="1010"/>
      <c r="N15" s="1010"/>
      <c r="O15" s="1010"/>
      <c r="P15" s="1010"/>
      <c r="Q15" s="1010"/>
      <c r="R15" s="1010"/>
      <c r="S15" s="1010"/>
      <c r="T15" s="1010"/>
      <c r="U15" s="1010"/>
      <c r="V15" s="1010"/>
      <c r="W15" s="1010"/>
      <c r="X15" s="1010"/>
      <c r="Y15" s="1010"/>
      <c r="Z15" s="1010"/>
      <c r="AA15" s="1010"/>
      <c r="AB15" s="1010"/>
      <c r="AC15" s="1010"/>
      <c r="AD15" s="1010"/>
      <c r="AE15" s="1010"/>
    </row>
    <row r="16" spans="1:16380" ht="23.15" customHeight="1" x14ac:dyDescent="0.35">
      <c r="B16" s="1510" t="s">
        <v>123</v>
      </c>
      <c r="C16" s="1511"/>
      <c r="D16" s="931"/>
      <c r="E16" s="1010"/>
      <c r="F16" s="1010"/>
      <c r="G16" s="1010"/>
      <c r="H16" s="1010"/>
      <c r="I16" s="1010"/>
      <c r="J16" s="1010"/>
      <c r="K16" s="1010"/>
      <c r="L16" s="1010"/>
      <c r="M16" s="1010"/>
      <c r="N16" s="1010"/>
      <c r="O16" s="1010"/>
      <c r="P16" s="1010"/>
      <c r="Q16" s="1010"/>
      <c r="R16" s="1010"/>
      <c r="S16" s="1010"/>
      <c r="T16" s="1010"/>
      <c r="U16" s="1010"/>
      <c r="V16" s="1010"/>
      <c r="W16" s="1010"/>
      <c r="X16" s="1010"/>
      <c r="Y16" s="1010"/>
      <c r="Z16" s="1010"/>
      <c r="AA16" s="1010"/>
      <c r="AB16" s="1010"/>
      <c r="AC16" s="1010"/>
      <c r="AD16" s="1010"/>
      <c r="AE16" s="1010"/>
    </row>
    <row r="17" spans="1:31" ht="33.65" customHeight="1" x14ac:dyDescent="0.35">
      <c r="B17" s="1366" t="s">
        <v>124</v>
      </c>
      <c r="C17" s="1367" t="s">
        <v>117</v>
      </c>
      <c r="D17" s="931"/>
      <c r="E17" s="1010"/>
      <c r="F17" s="1512" t="str">
        <f>IF(C17="Ja","Bitte füllen Sie zusätzlich Tabellenblatt 2c) zu Elektrolyseurförderung aus.","Bitte füllen Sie Tabellenblatt 2c) nicht aus.")</f>
        <v>Bitte füllen Sie Tabellenblatt 2c) nicht aus.</v>
      </c>
      <c r="G17" s="1512"/>
      <c r="H17" s="1512"/>
      <c r="I17" s="1512"/>
      <c r="J17" s="1512"/>
      <c r="K17" s="1512"/>
      <c r="L17" s="1512"/>
      <c r="M17" s="1512"/>
      <c r="N17" s="1512"/>
      <c r="O17" s="1512"/>
      <c r="P17" s="1010"/>
      <c r="Q17" s="1010"/>
      <c r="R17" s="1010"/>
      <c r="S17" s="1010"/>
      <c r="T17" s="1010"/>
      <c r="U17" s="1010"/>
      <c r="V17" s="1010"/>
      <c r="W17" s="1010"/>
      <c r="X17" s="1010"/>
      <c r="Y17" s="1010"/>
      <c r="Z17" s="1010"/>
      <c r="AA17" s="1010"/>
      <c r="AB17" s="1010"/>
      <c r="AC17" s="1010"/>
      <c r="AD17" s="1010"/>
      <c r="AE17" s="1010"/>
    </row>
    <row r="18" spans="1:31" ht="23.15" customHeight="1" x14ac:dyDescent="0.35">
      <c r="B18" s="1008"/>
      <c r="C18" s="1009"/>
      <c r="D18" s="931"/>
      <c r="E18" s="1010"/>
      <c r="F18" s="1010"/>
      <c r="G18" s="1010"/>
      <c r="H18" s="1010"/>
      <c r="I18" s="1010"/>
      <c r="J18" s="1010"/>
      <c r="K18" s="1010"/>
      <c r="L18" s="1010"/>
      <c r="M18" s="1010"/>
      <c r="N18" s="1010"/>
      <c r="O18" s="1010"/>
      <c r="P18" s="1010"/>
      <c r="Q18" s="1010"/>
      <c r="R18" s="1010"/>
      <c r="S18" s="1010"/>
      <c r="T18" s="1010"/>
      <c r="U18" s="1010"/>
      <c r="V18" s="1010"/>
      <c r="W18" s="1010"/>
      <c r="X18" s="1010"/>
      <c r="Y18" s="1010"/>
      <c r="Z18" s="1010"/>
      <c r="AA18" s="1010"/>
      <c r="AB18" s="1010"/>
      <c r="AC18" s="1010"/>
      <c r="AD18" s="1010"/>
      <c r="AE18" s="1010"/>
    </row>
    <row r="19" spans="1:31" ht="18.5" x14ac:dyDescent="0.45">
      <c r="B19" s="8" t="s">
        <v>125</v>
      </c>
      <c r="S19" s="1012"/>
    </row>
    <row r="20" spans="1:31" ht="25.5" customHeight="1" x14ac:dyDescent="0.35">
      <c r="B20" s="1508"/>
      <c r="C20" s="1001" t="s">
        <v>126</v>
      </c>
      <c r="D20" s="1002"/>
      <c r="E20" s="1002"/>
      <c r="F20" s="1002"/>
      <c r="G20" s="1002"/>
      <c r="H20" s="1002"/>
      <c r="I20" s="1002"/>
      <c r="J20" s="1002"/>
      <c r="K20" s="1002"/>
      <c r="L20" s="1002"/>
      <c r="M20" s="1002"/>
      <c r="N20" s="1002"/>
      <c r="O20" s="1002"/>
      <c r="P20" s="1002"/>
      <c r="Q20" s="1002"/>
      <c r="R20" s="1002"/>
      <c r="S20" s="1002"/>
      <c r="T20" s="1003"/>
      <c r="U20" s="913"/>
      <c r="V20" s="913"/>
      <c r="W20" s="913"/>
      <c r="X20" s="913"/>
      <c r="Y20" s="913"/>
      <c r="Z20" s="913"/>
      <c r="AA20" s="913"/>
      <c r="AB20" s="913"/>
      <c r="AC20" s="913"/>
      <c r="AD20" s="913"/>
      <c r="AE20" s="913"/>
    </row>
    <row r="21" spans="1:31" ht="47.15" customHeight="1" x14ac:dyDescent="0.35">
      <c r="B21" s="1509"/>
      <c r="C21" s="1004" t="s">
        <v>121</v>
      </c>
      <c r="D21" s="1004" t="s">
        <v>50</v>
      </c>
      <c r="E21" s="1004">
        <f>YEAR('2b) Allg. Inputs'!$C$7)</f>
        <v>1900</v>
      </c>
      <c r="F21" s="1004">
        <f>E21+1</f>
        <v>1901</v>
      </c>
      <c r="G21" s="1004">
        <f t="shared" si="0"/>
        <v>1902</v>
      </c>
      <c r="H21" s="1004">
        <f t="shared" si="0"/>
        <v>1903</v>
      </c>
      <c r="I21" s="1004">
        <f t="shared" si="0"/>
        <v>1904</v>
      </c>
      <c r="J21" s="1004">
        <f t="shared" si="0"/>
        <v>1905</v>
      </c>
      <c r="K21" s="1004">
        <f t="shared" si="0"/>
        <v>1906</v>
      </c>
      <c r="L21" s="1004">
        <f t="shared" si="0"/>
        <v>1907</v>
      </c>
      <c r="M21" s="1004">
        <f t="shared" si="0"/>
        <v>1908</v>
      </c>
      <c r="N21" s="1004">
        <f t="shared" si="0"/>
        <v>1909</v>
      </c>
      <c r="O21" s="1004">
        <f t="shared" si="0"/>
        <v>1910</v>
      </c>
      <c r="P21" s="1004">
        <f t="shared" si="0"/>
        <v>1911</v>
      </c>
      <c r="Q21" s="1004">
        <f t="shared" si="0"/>
        <v>1912</v>
      </c>
      <c r="R21" s="1013">
        <f t="shared" si="0"/>
        <v>1913</v>
      </c>
      <c r="S21" s="1004">
        <f t="shared" si="0"/>
        <v>1914</v>
      </c>
      <c r="T21" s="1006" t="str">
        <f>IF('4c) Berechnungen_MFS'!E114="Nein","",S21+1)</f>
        <v/>
      </c>
      <c r="U21" s="1014"/>
      <c r="V21" s="1014"/>
      <c r="W21" s="1014"/>
      <c r="X21" s="1014"/>
      <c r="Y21" s="1014"/>
      <c r="Z21" s="1014"/>
      <c r="AA21" s="1014"/>
      <c r="AB21" s="1014"/>
      <c r="AC21" s="1014"/>
      <c r="AD21" s="1014"/>
      <c r="AE21" s="1014"/>
    </row>
    <row r="22" spans="1:31" ht="16.5" x14ac:dyDescent="0.45">
      <c r="B22" s="1015" t="s">
        <v>127</v>
      </c>
      <c r="C22" s="1016"/>
      <c r="D22" s="1017" t="s">
        <v>128</v>
      </c>
      <c r="E22" s="112"/>
      <c r="F22" s="112"/>
      <c r="G22" s="112"/>
      <c r="H22" s="112"/>
      <c r="I22" s="112"/>
      <c r="J22" s="112"/>
      <c r="K22" s="112"/>
      <c r="L22" s="112"/>
      <c r="M22" s="112"/>
      <c r="N22" s="112"/>
      <c r="O22" s="112"/>
      <c r="P22" s="112"/>
      <c r="Q22" s="112"/>
      <c r="R22" s="112"/>
      <c r="S22" s="112"/>
      <c r="T22" s="136"/>
    </row>
    <row r="23" spans="1:31" ht="16.5" x14ac:dyDescent="0.45">
      <c r="B23" s="1018" t="s">
        <v>129</v>
      </c>
      <c r="C23" s="1019"/>
      <c r="D23" s="1020" t="s">
        <v>128</v>
      </c>
      <c r="E23" s="1060"/>
      <c r="F23" s="1060"/>
      <c r="G23" s="1060"/>
      <c r="H23" s="1060"/>
      <c r="I23" s="1060"/>
      <c r="J23" s="1060"/>
      <c r="K23" s="1060"/>
      <c r="L23" s="1060"/>
      <c r="M23" s="1060"/>
      <c r="N23" s="1060"/>
      <c r="O23" s="1060"/>
      <c r="P23" s="1060"/>
      <c r="Q23" s="1060"/>
      <c r="R23" s="1060"/>
      <c r="S23" s="1060"/>
      <c r="T23" s="1061"/>
      <c r="U23" s="1010"/>
      <c r="V23" s="1010"/>
      <c r="W23" s="1010"/>
      <c r="X23" s="1010"/>
      <c r="Y23" s="1010"/>
      <c r="Z23" s="1010"/>
      <c r="AA23" s="1010"/>
      <c r="AB23" s="1010"/>
      <c r="AC23" s="1010"/>
      <c r="AD23" s="1010"/>
      <c r="AE23" s="1010"/>
    </row>
    <row r="24" spans="1:31" ht="23.25" customHeight="1" x14ac:dyDescent="0.35">
      <c r="D24" s="1021"/>
    </row>
    <row r="25" spans="1:31" ht="19" thickBot="1" x14ac:dyDescent="0.5">
      <c r="B25" s="8" t="s">
        <v>41</v>
      </c>
    </row>
    <row r="26" spans="1:31" ht="22.5" customHeight="1" thickBot="1" x14ac:dyDescent="0.4">
      <c r="B26" s="1455" t="s">
        <v>130</v>
      </c>
      <c r="C26" s="1367" t="s">
        <v>100</v>
      </c>
    </row>
    <row r="27" spans="1:31" ht="51" customHeight="1" thickBot="1" x14ac:dyDescent="0.4">
      <c r="B27" s="1022"/>
      <c r="C27" s="1368" t="s">
        <v>121</v>
      </c>
      <c r="D27" s="1023" t="s">
        <v>50</v>
      </c>
      <c r="E27" s="1023">
        <f>YEAR('2b) Allg. Inputs'!$C$7)</f>
        <v>1900</v>
      </c>
      <c r="F27" s="1023">
        <f>E27+1</f>
        <v>1901</v>
      </c>
      <c r="G27" s="1023">
        <f t="shared" si="0"/>
        <v>1902</v>
      </c>
      <c r="H27" s="1023">
        <f t="shared" si="0"/>
        <v>1903</v>
      </c>
      <c r="I27" s="1023">
        <f t="shared" si="0"/>
        <v>1904</v>
      </c>
      <c r="J27" s="1023">
        <f t="shared" si="0"/>
        <v>1905</v>
      </c>
      <c r="K27" s="1023">
        <f t="shared" si="0"/>
        <v>1906</v>
      </c>
      <c r="L27" s="1023">
        <f t="shared" si="0"/>
        <v>1907</v>
      </c>
      <c r="M27" s="1023">
        <f t="shared" si="0"/>
        <v>1908</v>
      </c>
      <c r="N27" s="1023">
        <f t="shared" si="0"/>
        <v>1909</v>
      </c>
      <c r="O27" s="1023">
        <f t="shared" si="0"/>
        <v>1910</v>
      </c>
      <c r="P27" s="1023">
        <f t="shared" si="0"/>
        <v>1911</v>
      </c>
      <c r="Q27" s="1023">
        <f t="shared" si="0"/>
        <v>1912</v>
      </c>
      <c r="R27" s="1024">
        <f t="shared" si="0"/>
        <v>1913</v>
      </c>
      <c r="S27" s="1023">
        <f t="shared" si="0"/>
        <v>1914</v>
      </c>
      <c r="T27" s="1025" t="str">
        <f>IF('4c) Berechnungen_MFS'!E114="Nein","",S27+1)</f>
        <v/>
      </c>
      <c r="U27" s="1014"/>
      <c r="V27" s="1014"/>
      <c r="W27" s="1014"/>
      <c r="X27" s="1014"/>
      <c r="Y27" s="1014"/>
      <c r="Z27" s="1014"/>
      <c r="AA27" s="1014"/>
      <c r="AB27" s="1014"/>
      <c r="AC27" s="1014"/>
      <c r="AD27" s="1014"/>
      <c r="AE27" s="1014"/>
    </row>
    <row r="28" spans="1:31" ht="17.149999999999999" customHeight="1" x14ac:dyDescent="0.35">
      <c r="B28" s="1026" t="s">
        <v>101</v>
      </c>
      <c r="C28" s="1027"/>
      <c r="D28" s="1016" t="s">
        <v>102</v>
      </c>
      <c r="E28" s="1378" t="str">
        <f>_xlfn.IFNA(IF($C$26="Szenario 1",INDEX('2a) Preisannahmen'!$D$4:$AC$10,MATCH('2b) Allg. Inputs'!$B28,'2a) Preisannahmen'!$B$4:$B$10,FALSE),MATCH('2b) Allg. Inputs'!E$27,'2a) Preisannahmen'!$D$3:$AC$3,FALSE)),IF($C$26="Szenario 2",INDEX('2a) Preisannahmen'!$D$13:$AC$19,MATCH('2b) Allg. Inputs'!$B28,'2a) Preisannahmen'!$B$13:$B$19,FALSE),MATCH('2b) Allg. Inputs'!E$27,'2a) Preisannahmen'!$D$12:$AC$12,FALSE)),IF($C$26="Szenario 3",INDEX('2a) Preisannahmen'!$D$22:$AC$28,MATCH('2b) Allg. Inputs'!$B28,'2a) Preisannahmen'!$B$22:$B$28,FALSE),MATCH('2b) Allg. Inputs'!E$27,'2a) Preisannahmen'!$D$21:$AC$21,FALSE)),""))),"")</f>
        <v/>
      </c>
      <c r="F28" s="1378" t="str">
        <f>_xlfn.IFNA(IF($C$26="Szenario 1",INDEX('2a) Preisannahmen'!$D$4:$AC$10,MATCH('2b) Allg. Inputs'!$B28,'2a) Preisannahmen'!$B$4:$B$10,FALSE),MATCH('2b) Allg. Inputs'!F$27,'2a) Preisannahmen'!$D$3:$AC$3,FALSE)),IF($C$26="Szenario 2",INDEX('2a) Preisannahmen'!$D$13:$AC$19,MATCH('2b) Allg. Inputs'!$B28,'2a) Preisannahmen'!$B$13:$B$19,FALSE),MATCH('2b) Allg. Inputs'!F$27,'2a) Preisannahmen'!$D$12:$AC$12,FALSE)),IF($C$26="Szenario 3",INDEX('2a) Preisannahmen'!$D$22:$AC$28,MATCH('2b) Allg. Inputs'!$B28,'2a) Preisannahmen'!$B$22:$B$28,FALSE),MATCH('2b) Allg. Inputs'!F$27,'2a) Preisannahmen'!$D$21:$AC$21,FALSE)),""))),"")</f>
        <v/>
      </c>
      <c r="G28" s="1378" t="str">
        <f>_xlfn.IFNA(IF($C$26="Szenario 1",INDEX('2a) Preisannahmen'!$D$4:$AC$10,MATCH('2b) Allg. Inputs'!$B28,'2a) Preisannahmen'!$B$4:$B$10,FALSE),MATCH('2b) Allg. Inputs'!G$27,'2a) Preisannahmen'!$D$3:$AC$3,FALSE)),IF($C$26="Szenario 2",INDEX('2a) Preisannahmen'!$D$13:$AC$19,MATCH('2b) Allg. Inputs'!$B28,'2a) Preisannahmen'!$B$13:$B$19,FALSE),MATCH('2b) Allg. Inputs'!G$27,'2a) Preisannahmen'!$D$12:$AC$12,FALSE)),IF($C$26="Szenario 3",INDEX('2a) Preisannahmen'!$D$22:$AC$28,MATCH('2b) Allg. Inputs'!$B28,'2a) Preisannahmen'!$B$22:$B$28,FALSE),MATCH('2b) Allg. Inputs'!G$27,'2a) Preisannahmen'!$D$21:$AC$21,FALSE)),""))),"")</f>
        <v/>
      </c>
      <c r="H28" s="1378" t="str">
        <f>_xlfn.IFNA(IF($C$26="Szenario 1",INDEX('2a) Preisannahmen'!$D$4:$AC$10,MATCH('2b) Allg. Inputs'!$B28,'2a) Preisannahmen'!$B$4:$B$10,FALSE),MATCH('2b) Allg. Inputs'!H$27,'2a) Preisannahmen'!$D$3:$AC$3,FALSE)),IF($C$26="Szenario 2",INDEX('2a) Preisannahmen'!$D$13:$AC$19,MATCH('2b) Allg. Inputs'!$B28,'2a) Preisannahmen'!$B$13:$B$19,FALSE),MATCH('2b) Allg. Inputs'!H$27,'2a) Preisannahmen'!$D$12:$AC$12,FALSE)),IF($C$26="Szenario 3",INDEX('2a) Preisannahmen'!$D$22:$AC$28,MATCH('2b) Allg. Inputs'!$B28,'2a) Preisannahmen'!$B$22:$B$28,FALSE),MATCH('2b) Allg. Inputs'!H$27,'2a) Preisannahmen'!$D$21:$AC$21,FALSE)),""))),"")</f>
        <v/>
      </c>
      <c r="I28" s="1378" t="str">
        <f>_xlfn.IFNA(IF($C$26="Szenario 1",INDEX('2a) Preisannahmen'!$D$4:$AC$10,MATCH('2b) Allg. Inputs'!$B28,'2a) Preisannahmen'!$B$4:$B$10,FALSE),MATCH('2b) Allg. Inputs'!I$27,'2a) Preisannahmen'!$D$3:$AC$3,FALSE)),IF($C$26="Szenario 2",INDEX('2a) Preisannahmen'!$D$13:$AC$19,MATCH('2b) Allg. Inputs'!$B28,'2a) Preisannahmen'!$B$13:$B$19,FALSE),MATCH('2b) Allg. Inputs'!I$27,'2a) Preisannahmen'!$D$12:$AC$12,FALSE)),IF($C$26="Szenario 3",INDEX('2a) Preisannahmen'!$D$22:$AC$28,MATCH('2b) Allg. Inputs'!$B28,'2a) Preisannahmen'!$B$22:$B$28,FALSE),MATCH('2b) Allg. Inputs'!I$27,'2a) Preisannahmen'!$D$21:$AC$21,FALSE)),""))),"")</f>
        <v/>
      </c>
      <c r="J28" s="1378" t="str">
        <f>_xlfn.IFNA(IF($C$26="Szenario 1",INDEX('2a) Preisannahmen'!$D$4:$AC$10,MATCH('2b) Allg. Inputs'!$B28,'2a) Preisannahmen'!$B$4:$B$10,FALSE),MATCH('2b) Allg. Inputs'!J$27,'2a) Preisannahmen'!$D$3:$AC$3,FALSE)),IF($C$26="Szenario 2",INDEX('2a) Preisannahmen'!$D$13:$AC$19,MATCH('2b) Allg. Inputs'!$B28,'2a) Preisannahmen'!$B$13:$B$19,FALSE),MATCH('2b) Allg. Inputs'!J$27,'2a) Preisannahmen'!$D$12:$AC$12,FALSE)),IF($C$26="Szenario 3",INDEX('2a) Preisannahmen'!$D$22:$AC$28,MATCH('2b) Allg. Inputs'!$B28,'2a) Preisannahmen'!$B$22:$B$28,FALSE),MATCH('2b) Allg. Inputs'!J$27,'2a) Preisannahmen'!$D$21:$AC$21,FALSE)),""))),"")</f>
        <v/>
      </c>
      <c r="K28" s="1378" t="str">
        <f>_xlfn.IFNA(IF($C$26="Szenario 1",INDEX('2a) Preisannahmen'!$D$4:$AC$10,MATCH('2b) Allg. Inputs'!$B28,'2a) Preisannahmen'!$B$4:$B$10,FALSE),MATCH('2b) Allg. Inputs'!K$27,'2a) Preisannahmen'!$D$3:$AC$3,FALSE)),IF($C$26="Szenario 2",INDEX('2a) Preisannahmen'!$D$13:$AC$19,MATCH('2b) Allg. Inputs'!$B28,'2a) Preisannahmen'!$B$13:$B$19,FALSE),MATCH('2b) Allg. Inputs'!K$27,'2a) Preisannahmen'!$D$12:$AC$12,FALSE)),IF($C$26="Szenario 3",INDEX('2a) Preisannahmen'!$D$22:$AC$28,MATCH('2b) Allg. Inputs'!$B28,'2a) Preisannahmen'!$B$22:$B$28,FALSE),MATCH('2b) Allg. Inputs'!K$27,'2a) Preisannahmen'!$D$21:$AC$21,FALSE)),""))),"")</f>
        <v/>
      </c>
      <c r="L28" s="1378" t="str">
        <f>_xlfn.IFNA(IF($C$26="Szenario 1",INDEX('2a) Preisannahmen'!$D$4:$AC$10,MATCH('2b) Allg. Inputs'!$B28,'2a) Preisannahmen'!$B$4:$B$10,FALSE),MATCH('2b) Allg. Inputs'!L$27,'2a) Preisannahmen'!$D$3:$AC$3,FALSE)),IF($C$26="Szenario 2",INDEX('2a) Preisannahmen'!$D$13:$AC$19,MATCH('2b) Allg. Inputs'!$B28,'2a) Preisannahmen'!$B$13:$B$19,FALSE),MATCH('2b) Allg. Inputs'!L$27,'2a) Preisannahmen'!$D$12:$AC$12,FALSE)),IF($C$26="Szenario 3",INDEX('2a) Preisannahmen'!$D$22:$AC$28,MATCH('2b) Allg. Inputs'!$B28,'2a) Preisannahmen'!$B$22:$B$28,FALSE),MATCH('2b) Allg. Inputs'!L$27,'2a) Preisannahmen'!$D$21:$AC$21,FALSE)),""))),"")</f>
        <v/>
      </c>
      <c r="M28" s="1378" t="str">
        <f>_xlfn.IFNA(IF($C$26="Szenario 1",INDEX('2a) Preisannahmen'!$D$4:$AC$10,MATCH('2b) Allg. Inputs'!$B28,'2a) Preisannahmen'!$B$4:$B$10,FALSE),MATCH('2b) Allg. Inputs'!M$27,'2a) Preisannahmen'!$D$3:$AC$3,FALSE)),IF($C$26="Szenario 2",INDEX('2a) Preisannahmen'!$D$13:$AC$19,MATCH('2b) Allg. Inputs'!$B28,'2a) Preisannahmen'!$B$13:$B$19,FALSE),MATCH('2b) Allg. Inputs'!M$27,'2a) Preisannahmen'!$D$12:$AC$12,FALSE)),IF($C$26="Szenario 3",INDEX('2a) Preisannahmen'!$D$22:$AC$28,MATCH('2b) Allg. Inputs'!$B28,'2a) Preisannahmen'!$B$22:$B$28,FALSE),MATCH('2b) Allg. Inputs'!M$27,'2a) Preisannahmen'!$D$21:$AC$21,FALSE)),""))),"")</f>
        <v/>
      </c>
      <c r="N28" s="1378" t="str">
        <f>_xlfn.IFNA(IF($C$26="Szenario 1",INDEX('2a) Preisannahmen'!$D$4:$AC$10,MATCH('2b) Allg. Inputs'!$B28,'2a) Preisannahmen'!$B$4:$B$10,FALSE),MATCH('2b) Allg. Inputs'!N$27,'2a) Preisannahmen'!$D$3:$AC$3,FALSE)),IF($C$26="Szenario 2",INDEX('2a) Preisannahmen'!$D$13:$AC$19,MATCH('2b) Allg. Inputs'!$B28,'2a) Preisannahmen'!$B$13:$B$19,FALSE),MATCH('2b) Allg. Inputs'!N$27,'2a) Preisannahmen'!$D$12:$AC$12,FALSE)),IF($C$26="Szenario 3",INDEX('2a) Preisannahmen'!$D$22:$AC$28,MATCH('2b) Allg. Inputs'!$B28,'2a) Preisannahmen'!$B$22:$B$28,FALSE),MATCH('2b) Allg. Inputs'!N$27,'2a) Preisannahmen'!$D$21:$AC$21,FALSE)),""))),"")</f>
        <v/>
      </c>
      <c r="O28" s="1378" t="str">
        <f>_xlfn.IFNA(IF($C$26="Szenario 1",INDEX('2a) Preisannahmen'!$D$4:$AC$10,MATCH('2b) Allg. Inputs'!$B28,'2a) Preisannahmen'!$B$4:$B$10,FALSE),MATCH('2b) Allg. Inputs'!O$27,'2a) Preisannahmen'!$D$3:$AC$3,FALSE)),IF($C$26="Szenario 2",INDEX('2a) Preisannahmen'!$D$13:$AC$19,MATCH('2b) Allg. Inputs'!$B28,'2a) Preisannahmen'!$B$13:$B$19,FALSE),MATCH('2b) Allg. Inputs'!O$27,'2a) Preisannahmen'!$D$12:$AC$12,FALSE)),IF($C$26="Szenario 3",INDEX('2a) Preisannahmen'!$D$22:$AC$28,MATCH('2b) Allg. Inputs'!$B28,'2a) Preisannahmen'!$B$22:$B$28,FALSE),MATCH('2b) Allg. Inputs'!O$27,'2a) Preisannahmen'!$D$21:$AC$21,FALSE)),""))),"")</f>
        <v/>
      </c>
      <c r="P28" s="1378" t="str">
        <f>_xlfn.IFNA(IF($C$26="Szenario 1",INDEX('2a) Preisannahmen'!$D$4:$AC$10,MATCH('2b) Allg. Inputs'!$B28,'2a) Preisannahmen'!$B$4:$B$10,FALSE),MATCH('2b) Allg. Inputs'!P$27,'2a) Preisannahmen'!$D$3:$AC$3,FALSE)),IF($C$26="Szenario 2",INDEX('2a) Preisannahmen'!$D$13:$AC$19,MATCH('2b) Allg. Inputs'!$B28,'2a) Preisannahmen'!$B$13:$B$19,FALSE),MATCH('2b) Allg. Inputs'!P$27,'2a) Preisannahmen'!$D$12:$AC$12,FALSE)),IF($C$26="Szenario 3",INDEX('2a) Preisannahmen'!$D$22:$AC$28,MATCH('2b) Allg. Inputs'!$B28,'2a) Preisannahmen'!$B$22:$B$28,FALSE),MATCH('2b) Allg. Inputs'!P$27,'2a) Preisannahmen'!$D$21:$AC$21,FALSE)),""))),"")</f>
        <v/>
      </c>
      <c r="Q28" s="1378" t="str">
        <f>_xlfn.IFNA(IF($C$26="Szenario 1",INDEX('2a) Preisannahmen'!$D$4:$AC$10,MATCH('2b) Allg. Inputs'!$B28,'2a) Preisannahmen'!$B$4:$B$10,FALSE),MATCH('2b) Allg. Inputs'!Q$27,'2a) Preisannahmen'!$D$3:$AC$3,FALSE)),IF($C$26="Szenario 2",INDEX('2a) Preisannahmen'!$D$13:$AC$19,MATCH('2b) Allg. Inputs'!$B28,'2a) Preisannahmen'!$B$13:$B$19,FALSE),MATCH('2b) Allg. Inputs'!Q$27,'2a) Preisannahmen'!$D$12:$AC$12,FALSE)),IF($C$26="Szenario 3",INDEX('2a) Preisannahmen'!$D$22:$AC$28,MATCH('2b) Allg. Inputs'!$B28,'2a) Preisannahmen'!$B$22:$B$28,FALSE),MATCH('2b) Allg. Inputs'!Q$27,'2a) Preisannahmen'!$D$21:$AC$21,FALSE)),""))),"")</f>
        <v/>
      </c>
      <c r="R28" s="1379" t="str">
        <f>_xlfn.IFNA(IF($C$26="Szenario 1",INDEX('2a) Preisannahmen'!$D$4:$AC$10,MATCH('2b) Allg. Inputs'!$B28,'2a) Preisannahmen'!$B$4:$B$10,FALSE),MATCH('2b) Allg. Inputs'!R$27,'2a) Preisannahmen'!$D$3:$AC$3,FALSE)),IF($C$26="Szenario 2",INDEX('2a) Preisannahmen'!$D$13:$AC$19,MATCH('2b) Allg. Inputs'!$B28,'2a) Preisannahmen'!$B$13:$B$19,FALSE),MATCH('2b) Allg. Inputs'!R$27,'2a) Preisannahmen'!$D$12:$AC$12,FALSE)),IF($C$26="Szenario 3",INDEX('2a) Preisannahmen'!$D$22:$AC$28,MATCH('2b) Allg. Inputs'!$B28,'2a) Preisannahmen'!$B$22:$B$28,FALSE),MATCH('2b) Allg. Inputs'!R$27,'2a) Preisannahmen'!$D$21:$AC$21,FALSE)),""))),"")</f>
        <v/>
      </c>
      <c r="S28" s="1378" t="str">
        <f>_xlfn.IFNA(IF($C$26="Szenario 1",INDEX('2a) Preisannahmen'!$D$4:$AC$10,MATCH('2b) Allg. Inputs'!$B28,'2a) Preisannahmen'!$B$4:$B$10,FALSE),MATCH('2b) Allg. Inputs'!S$27,'2a) Preisannahmen'!$D$3:$AC$3,FALSE)),IF($C$26="Szenario 2",INDEX('2a) Preisannahmen'!$D$13:$AC$19,MATCH('2b) Allg. Inputs'!$B28,'2a) Preisannahmen'!$B$13:$B$19,FALSE),MATCH('2b) Allg. Inputs'!S$27,'2a) Preisannahmen'!$D$12:$AC$12,FALSE)),IF($C$26="Szenario 3",INDEX('2a) Preisannahmen'!$D$22:$AC$28,MATCH('2b) Allg. Inputs'!$B28,'2a) Preisannahmen'!$B$22:$B$28,FALSE),MATCH('2b) Allg. Inputs'!S$27,'2a) Preisannahmen'!$D$21:$AC$21,FALSE)),""))),"")</f>
        <v/>
      </c>
      <c r="T28" s="1387" t="str">
        <f>_xlfn.IFNA(IF($C$26="Szenario 1",INDEX('2a) Preisannahmen'!$D$4:$AC$10,MATCH('2b) Allg. Inputs'!$B28,'2a) Preisannahmen'!$B$4:$B$10,FALSE),MATCH('2b) Allg. Inputs'!T$27,'2a) Preisannahmen'!$D$3:$AC$3,FALSE)),IF($C$26="Szenario 2",INDEX('2a) Preisannahmen'!$D$13:$AC$19,MATCH('2b) Allg. Inputs'!$B28,'2a) Preisannahmen'!$B$13:$B$19,FALSE),MATCH('2b) Allg. Inputs'!T$27,'2a) Preisannahmen'!$D$12:$AC$12,FALSE)),IF($C$26="Szenario 3",INDEX('2a) Preisannahmen'!$D$22:$AC$28,MATCH('2b) Allg. Inputs'!$B28,'2a) Preisannahmen'!$B$22:$B$28,FALSE),MATCH('2b) Allg. Inputs'!T$27,'2a) Preisannahmen'!$D$21:$AC$21,FALSE)),""))),"")</f>
        <v/>
      </c>
      <c r="U28" s="1028"/>
      <c r="V28" s="1029"/>
      <c r="W28" s="1029"/>
      <c r="X28" s="1029"/>
      <c r="Y28" s="1029"/>
      <c r="Z28" s="1029"/>
      <c r="AA28" s="1029"/>
      <c r="AB28" s="1029"/>
      <c r="AC28" s="1029"/>
      <c r="AD28" s="1029"/>
      <c r="AE28" s="1028"/>
    </row>
    <row r="29" spans="1:31" ht="17.149999999999999" customHeight="1" x14ac:dyDescent="0.35">
      <c r="A29" s="993"/>
      <c r="B29" s="1030" t="s">
        <v>103</v>
      </c>
      <c r="C29" s="1031" t="s">
        <v>131</v>
      </c>
      <c r="D29" s="1032" t="s">
        <v>102</v>
      </c>
      <c r="E29" s="1380" t="str">
        <f>_xlfn.IFNA(IF($C$26="Szenario 1",INDEX('2a) Preisannahmen'!$D$4:$AC$10,MATCH('2b) Allg. Inputs'!$B29,'2a) Preisannahmen'!$B$4:$B$10,FALSE),MATCH('2b) Allg. Inputs'!E$27,'2a) Preisannahmen'!$D$3:$AC$3,FALSE)),IF($C$26="Szenario 2",INDEX('2a) Preisannahmen'!$D$13:$AC$19,MATCH('2b) Allg. Inputs'!$B29,'2a) Preisannahmen'!$B$13:$B$19,FALSE),MATCH('2b) Allg. Inputs'!E$27,'2a) Preisannahmen'!$D$12:$AC$12,FALSE)),IF($C$26="Szenario 3",INDEX('2a) Preisannahmen'!$D$22:$AC$28,MATCH('2b) Allg. Inputs'!$B29,'2a) Preisannahmen'!$B$22:$B$28,FALSE),MATCH('2b) Allg. Inputs'!E$27,'2a) Preisannahmen'!$D$21:$AC$21,FALSE)),"")))*1.03,"")</f>
        <v/>
      </c>
      <c r="F29" s="1380" t="str">
        <f>_xlfn.IFNA(IF($C$26="Szenario 1",INDEX('2a) Preisannahmen'!$D$4:$AC$10,MATCH('2b) Allg. Inputs'!$B29,'2a) Preisannahmen'!$B$4:$B$10,FALSE),MATCH('2b) Allg. Inputs'!F$27,'2a) Preisannahmen'!$D$3:$AC$3,FALSE)),IF($C$26="Szenario 2",INDEX('2a) Preisannahmen'!$D$13:$AC$19,MATCH('2b) Allg. Inputs'!$B29,'2a) Preisannahmen'!$B$13:$B$19,FALSE),MATCH('2b) Allg. Inputs'!F$27,'2a) Preisannahmen'!$D$12:$AC$12,FALSE)),IF($C$26="Szenario 3",INDEX('2a) Preisannahmen'!$D$22:$AC$28,MATCH('2b) Allg. Inputs'!$B29,'2a) Preisannahmen'!$B$22:$B$28,FALSE),MATCH('2b) Allg. Inputs'!F$27,'2a) Preisannahmen'!$D$21:$AC$21,FALSE)),"")))*1.03,"")</f>
        <v/>
      </c>
      <c r="G29" s="1380" t="str">
        <f>_xlfn.IFNA(IF($C$26="Szenario 1",INDEX('2a) Preisannahmen'!$D$4:$AC$10,MATCH('2b) Allg. Inputs'!$B29,'2a) Preisannahmen'!$B$4:$B$10,FALSE),MATCH('2b) Allg. Inputs'!G$27,'2a) Preisannahmen'!$D$3:$AC$3,FALSE)),IF($C$26="Szenario 2",INDEX('2a) Preisannahmen'!$D$13:$AC$19,MATCH('2b) Allg. Inputs'!$B29,'2a) Preisannahmen'!$B$13:$B$19,FALSE),MATCH('2b) Allg. Inputs'!G$27,'2a) Preisannahmen'!$D$12:$AC$12,FALSE)),IF($C$26="Szenario 3",INDEX('2a) Preisannahmen'!$D$22:$AC$28,MATCH('2b) Allg. Inputs'!$B29,'2a) Preisannahmen'!$B$22:$B$28,FALSE),MATCH('2b) Allg. Inputs'!G$27,'2a) Preisannahmen'!$D$21:$AC$21,FALSE)),"")))*1.03,"")</f>
        <v/>
      </c>
      <c r="H29" s="1380" t="str">
        <f>_xlfn.IFNA(IF($C$26="Szenario 1",INDEX('2a) Preisannahmen'!$D$4:$AC$10,MATCH('2b) Allg. Inputs'!$B29,'2a) Preisannahmen'!$B$4:$B$10,FALSE),MATCH('2b) Allg. Inputs'!H$27,'2a) Preisannahmen'!$D$3:$AC$3,FALSE)),IF($C$26="Szenario 2",INDEX('2a) Preisannahmen'!$D$13:$AC$19,MATCH('2b) Allg. Inputs'!$B29,'2a) Preisannahmen'!$B$13:$B$19,FALSE),MATCH('2b) Allg. Inputs'!H$27,'2a) Preisannahmen'!$D$12:$AC$12,FALSE)),IF($C$26="Szenario 3",INDEX('2a) Preisannahmen'!$D$22:$AC$28,MATCH('2b) Allg. Inputs'!$B29,'2a) Preisannahmen'!$B$22:$B$28,FALSE),MATCH('2b) Allg. Inputs'!H$27,'2a) Preisannahmen'!$D$21:$AC$21,FALSE)),"")))*1.03,"")</f>
        <v/>
      </c>
      <c r="I29" s="1380" t="str">
        <f>_xlfn.IFNA(IF($C$26="Szenario 1",INDEX('2a) Preisannahmen'!$D$4:$AC$10,MATCH('2b) Allg. Inputs'!$B29,'2a) Preisannahmen'!$B$4:$B$10,FALSE),MATCH('2b) Allg. Inputs'!I$27,'2a) Preisannahmen'!$D$3:$AC$3,FALSE)),IF($C$26="Szenario 2",INDEX('2a) Preisannahmen'!$D$13:$AC$19,MATCH('2b) Allg. Inputs'!$B29,'2a) Preisannahmen'!$B$13:$B$19,FALSE),MATCH('2b) Allg. Inputs'!I$27,'2a) Preisannahmen'!$D$12:$AC$12,FALSE)),IF($C$26="Szenario 3",INDEX('2a) Preisannahmen'!$D$22:$AC$28,MATCH('2b) Allg. Inputs'!$B29,'2a) Preisannahmen'!$B$22:$B$28,FALSE),MATCH('2b) Allg. Inputs'!I$27,'2a) Preisannahmen'!$D$21:$AC$21,FALSE)),"")))*1.03,"")</f>
        <v/>
      </c>
      <c r="J29" s="1380" t="str">
        <f>_xlfn.IFNA(IF($C$26="Szenario 1",INDEX('2a) Preisannahmen'!$D$4:$AC$10,MATCH('2b) Allg. Inputs'!$B29,'2a) Preisannahmen'!$B$4:$B$10,FALSE),MATCH('2b) Allg. Inputs'!J$27,'2a) Preisannahmen'!$D$3:$AC$3,FALSE)),IF($C$26="Szenario 2",INDEX('2a) Preisannahmen'!$D$13:$AC$19,MATCH('2b) Allg. Inputs'!$B29,'2a) Preisannahmen'!$B$13:$B$19,FALSE),MATCH('2b) Allg. Inputs'!J$27,'2a) Preisannahmen'!$D$12:$AC$12,FALSE)),IF($C$26="Szenario 3",INDEX('2a) Preisannahmen'!$D$22:$AC$28,MATCH('2b) Allg. Inputs'!$B29,'2a) Preisannahmen'!$B$22:$B$28,FALSE),MATCH('2b) Allg. Inputs'!J$27,'2a) Preisannahmen'!$D$21:$AC$21,FALSE)),"")))*1.03,"")</f>
        <v/>
      </c>
      <c r="K29" s="1380" t="str">
        <f>_xlfn.IFNA(IF($C$26="Szenario 1",INDEX('2a) Preisannahmen'!$D$4:$AC$10,MATCH('2b) Allg. Inputs'!$B29,'2a) Preisannahmen'!$B$4:$B$10,FALSE),MATCH('2b) Allg. Inputs'!K$27,'2a) Preisannahmen'!$D$3:$AC$3,FALSE)),IF($C$26="Szenario 2",INDEX('2a) Preisannahmen'!$D$13:$AC$19,MATCH('2b) Allg. Inputs'!$B29,'2a) Preisannahmen'!$B$13:$B$19,FALSE),MATCH('2b) Allg. Inputs'!K$27,'2a) Preisannahmen'!$D$12:$AC$12,FALSE)),IF($C$26="Szenario 3",INDEX('2a) Preisannahmen'!$D$22:$AC$28,MATCH('2b) Allg. Inputs'!$B29,'2a) Preisannahmen'!$B$22:$B$28,FALSE),MATCH('2b) Allg. Inputs'!K$27,'2a) Preisannahmen'!$D$21:$AC$21,FALSE)),"")))*1.03,"")</f>
        <v/>
      </c>
      <c r="L29" s="1380" t="str">
        <f>_xlfn.IFNA(IF($C$26="Szenario 1",INDEX('2a) Preisannahmen'!$D$4:$AC$10,MATCH('2b) Allg. Inputs'!$B29,'2a) Preisannahmen'!$B$4:$B$10,FALSE),MATCH('2b) Allg. Inputs'!L$27,'2a) Preisannahmen'!$D$3:$AC$3,FALSE)),IF($C$26="Szenario 2",INDEX('2a) Preisannahmen'!$D$13:$AC$19,MATCH('2b) Allg. Inputs'!$B29,'2a) Preisannahmen'!$B$13:$B$19,FALSE),MATCH('2b) Allg. Inputs'!L$27,'2a) Preisannahmen'!$D$12:$AC$12,FALSE)),IF($C$26="Szenario 3",INDEX('2a) Preisannahmen'!$D$22:$AC$28,MATCH('2b) Allg. Inputs'!$B29,'2a) Preisannahmen'!$B$22:$B$28,FALSE),MATCH('2b) Allg. Inputs'!L$27,'2a) Preisannahmen'!$D$21:$AC$21,FALSE)),"")))*1.03,"")</f>
        <v/>
      </c>
      <c r="M29" s="1380" t="str">
        <f>_xlfn.IFNA(IF($C$26="Szenario 1",INDEX('2a) Preisannahmen'!$D$4:$AC$10,MATCH('2b) Allg. Inputs'!$B29,'2a) Preisannahmen'!$B$4:$B$10,FALSE),MATCH('2b) Allg. Inputs'!M$27,'2a) Preisannahmen'!$D$3:$AC$3,FALSE)),IF($C$26="Szenario 2",INDEX('2a) Preisannahmen'!$D$13:$AC$19,MATCH('2b) Allg. Inputs'!$B29,'2a) Preisannahmen'!$B$13:$B$19,FALSE),MATCH('2b) Allg. Inputs'!M$27,'2a) Preisannahmen'!$D$12:$AC$12,FALSE)),IF($C$26="Szenario 3",INDEX('2a) Preisannahmen'!$D$22:$AC$28,MATCH('2b) Allg. Inputs'!$B29,'2a) Preisannahmen'!$B$22:$B$28,FALSE),MATCH('2b) Allg. Inputs'!M$27,'2a) Preisannahmen'!$D$21:$AC$21,FALSE)),"")))*1.03,"")</f>
        <v/>
      </c>
      <c r="N29" s="1380" t="str">
        <f>_xlfn.IFNA(IF($C$26="Szenario 1",INDEX('2a) Preisannahmen'!$D$4:$AC$10,MATCH('2b) Allg. Inputs'!$B29,'2a) Preisannahmen'!$B$4:$B$10,FALSE),MATCH('2b) Allg. Inputs'!N$27,'2a) Preisannahmen'!$D$3:$AC$3,FALSE)),IF($C$26="Szenario 2",INDEX('2a) Preisannahmen'!$D$13:$AC$19,MATCH('2b) Allg. Inputs'!$B29,'2a) Preisannahmen'!$B$13:$B$19,FALSE),MATCH('2b) Allg. Inputs'!N$27,'2a) Preisannahmen'!$D$12:$AC$12,FALSE)),IF($C$26="Szenario 3",INDEX('2a) Preisannahmen'!$D$22:$AC$28,MATCH('2b) Allg. Inputs'!$B29,'2a) Preisannahmen'!$B$22:$B$28,FALSE),MATCH('2b) Allg. Inputs'!N$27,'2a) Preisannahmen'!$D$21:$AC$21,FALSE)),"")))*1.03,"")</f>
        <v/>
      </c>
      <c r="O29" s="1380" t="str">
        <f>_xlfn.IFNA(IF($C$26="Szenario 1",INDEX('2a) Preisannahmen'!$D$4:$AC$10,MATCH('2b) Allg. Inputs'!$B29,'2a) Preisannahmen'!$B$4:$B$10,FALSE),MATCH('2b) Allg. Inputs'!O$27,'2a) Preisannahmen'!$D$3:$AC$3,FALSE)),IF($C$26="Szenario 2",INDEX('2a) Preisannahmen'!$D$13:$AC$19,MATCH('2b) Allg. Inputs'!$B29,'2a) Preisannahmen'!$B$13:$B$19,FALSE),MATCH('2b) Allg. Inputs'!O$27,'2a) Preisannahmen'!$D$12:$AC$12,FALSE)),IF($C$26="Szenario 3",INDEX('2a) Preisannahmen'!$D$22:$AC$28,MATCH('2b) Allg. Inputs'!$B29,'2a) Preisannahmen'!$B$22:$B$28,FALSE),MATCH('2b) Allg. Inputs'!O$27,'2a) Preisannahmen'!$D$21:$AC$21,FALSE)),"")))*1.03,"")</f>
        <v/>
      </c>
      <c r="P29" s="1380" t="str">
        <f>_xlfn.IFNA(IF($C$26="Szenario 1",INDEX('2a) Preisannahmen'!$D$4:$AC$10,MATCH('2b) Allg. Inputs'!$B29,'2a) Preisannahmen'!$B$4:$B$10,FALSE),MATCH('2b) Allg. Inputs'!P$27,'2a) Preisannahmen'!$D$3:$AC$3,FALSE)),IF($C$26="Szenario 2",INDEX('2a) Preisannahmen'!$D$13:$AC$19,MATCH('2b) Allg. Inputs'!$B29,'2a) Preisannahmen'!$B$13:$B$19,FALSE),MATCH('2b) Allg. Inputs'!P$27,'2a) Preisannahmen'!$D$12:$AC$12,FALSE)),IF($C$26="Szenario 3",INDEX('2a) Preisannahmen'!$D$22:$AC$28,MATCH('2b) Allg. Inputs'!$B29,'2a) Preisannahmen'!$B$22:$B$28,FALSE),MATCH('2b) Allg. Inputs'!P$27,'2a) Preisannahmen'!$D$21:$AC$21,FALSE)),"")))*1.03,"")</f>
        <v/>
      </c>
      <c r="Q29" s="1380" t="str">
        <f>_xlfn.IFNA(IF($C$26="Szenario 1",INDEX('2a) Preisannahmen'!$D$4:$AC$10,MATCH('2b) Allg. Inputs'!$B29,'2a) Preisannahmen'!$B$4:$B$10,FALSE),MATCH('2b) Allg. Inputs'!Q$27,'2a) Preisannahmen'!$D$3:$AC$3,FALSE)),IF($C$26="Szenario 2",INDEX('2a) Preisannahmen'!$D$13:$AC$19,MATCH('2b) Allg. Inputs'!$B29,'2a) Preisannahmen'!$B$13:$B$19,FALSE),MATCH('2b) Allg. Inputs'!Q$27,'2a) Preisannahmen'!$D$12:$AC$12,FALSE)),IF($C$26="Szenario 3",INDEX('2a) Preisannahmen'!$D$22:$AC$28,MATCH('2b) Allg. Inputs'!$B29,'2a) Preisannahmen'!$B$22:$B$28,FALSE),MATCH('2b) Allg. Inputs'!Q$27,'2a) Preisannahmen'!$D$21:$AC$21,FALSE)),"")))*1.03,"")</f>
        <v/>
      </c>
      <c r="R29" s="1380" t="str">
        <f>_xlfn.IFNA(IF($C$26="Szenario 1",INDEX('2a) Preisannahmen'!$D$4:$AC$10,MATCH('2b) Allg. Inputs'!$B29,'2a) Preisannahmen'!$B$4:$B$10,FALSE),MATCH('2b) Allg. Inputs'!R$27,'2a) Preisannahmen'!$D$3:$AC$3,FALSE)),IF($C$26="Szenario 2",INDEX('2a) Preisannahmen'!$D$13:$AC$19,MATCH('2b) Allg. Inputs'!$B29,'2a) Preisannahmen'!$B$13:$B$19,FALSE),MATCH('2b) Allg. Inputs'!R$27,'2a) Preisannahmen'!$D$12:$AC$12,FALSE)),IF($C$26="Szenario 3",INDEX('2a) Preisannahmen'!$D$22:$AC$28,MATCH('2b) Allg. Inputs'!$B29,'2a) Preisannahmen'!$B$22:$B$28,FALSE),MATCH('2b) Allg. Inputs'!R$27,'2a) Preisannahmen'!$D$21:$AC$21,FALSE)),"")))*1.03,"")</f>
        <v/>
      </c>
      <c r="S29" s="1380" t="str">
        <f>_xlfn.IFNA(IF($C$26="Szenario 1",INDEX('2a) Preisannahmen'!$D$4:$AC$10,MATCH('2b) Allg. Inputs'!$B29,'2a) Preisannahmen'!$B$4:$B$10,FALSE),MATCH('2b) Allg. Inputs'!S$27,'2a) Preisannahmen'!$D$3:$AC$3,FALSE)),IF($C$26="Szenario 2",INDEX('2a) Preisannahmen'!$D$13:$AC$19,MATCH('2b) Allg. Inputs'!$B29,'2a) Preisannahmen'!$B$13:$B$19,FALSE),MATCH('2b) Allg. Inputs'!S$27,'2a) Preisannahmen'!$D$12:$AC$12,FALSE)),IF($C$26="Szenario 3",INDEX('2a) Preisannahmen'!$D$22:$AC$28,MATCH('2b) Allg. Inputs'!$B29,'2a) Preisannahmen'!$B$22:$B$28,FALSE),MATCH('2b) Allg. Inputs'!S$27,'2a) Preisannahmen'!$D$21:$AC$21,FALSE)),"")))*1.03,"")</f>
        <v/>
      </c>
      <c r="T29" s="1388" t="str">
        <f>_xlfn.IFNA(IF($C$26="Szenario 1",INDEX('2a) Preisannahmen'!$D$4:$AC$10,MATCH('2b) Allg. Inputs'!$B29,'2a) Preisannahmen'!$B$4:$B$10,FALSE),MATCH('2b) Allg. Inputs'!T$27,'2a) Preisannahmen'!$D$3:$AC$3,FALSE)),IF($C$26="Szenario 2",INDEX('2a) Preisannahmen'!$D$13:$AC$19,MATCH('2b) Allg. Inputs'!$B29,'2a) Preisannahmen'!$B$13:$B$19,FALSE),MATCH('2b) Allg. Inputs'!T$27,'2a) Preisannahmen'!$D$12:$AC$12,FALSE)),IF($C$26="Szenario 3",INDEX('2a) Preisannahmen'!$D$22:$AC$28,MATCH('2b) Allg. Inputs'!$B29,'2a) Preisannahmen'!$B$22:$B$28,FALSE),MATCH('2b) Allg. Inputs'!T$27,'2a) Preisannahmen'!$D$21:$AC$21,FALSE)),"")))*1.03,"")</f>
        <v/>
      </c>
      <c r="U29" s="1028"/>
      <c r="V29" s="1029"/>
      <c r="W29" s="1029"/>
      <c r="X29" s="1029"/>
      <c r="Y29" s="1029"/>
      <c r="Z29" s="1029"/>
      <c r="AA29" s="1029"/>
      <c r="AB29" s="1029"/>
      <c r="AC29" s="1029"/>
      <c r="AD29" s="1029"/>
      <c r="AE29" s="1028"/>
    </row>
    <row r="30" spans="1:31" ht="17.149999999999999" customHeight="1" x14ac:dyDescent="0.35">
      <c r="A30" s="993"/>
      <c r="B30" s="1030" t="s">
        <v>103</v>
      </c>
      <c r="C30" s="1031" t="s">
        <v>132</v>
      </c>
      <c r="D30" s="1032" t="s">
        <v>102</v>
      </c>
      <c r="E30" s="1380" t="str">
        <f>_xlfn.IFNA(IF($C$26="Szenario 1",INDEX('2a) Preisannahmen'!$D$4:$AC$10,MATCH('2b) Allg. Inputs'!$B30,'2a) Preisannahmen'!$B$4:$B$10,FALSE),MATCH('2b) Allg. Inputs'!E$27,'2a) Preisannahmen'!$D$3:$AC$3,FALSE)),IF($C$26="Szenario 2",INDEX('2a) Preisannahmen'!$D$13:$AC$19,MATCH('2b) Allg. Inputs'!$B30,'2a) Preisannahmen'!$B$13:$B$19,FALSE),MATCH('2b) Allg. Inputs'!E$27,'2a) Preisannahmen'!$D$12:$AC$12,FALSE)),IF($C$26="Szenario 3",INDEX('2a) Preisannahmen'!$D$22:$AC$28,MATCH('2b) Allg. Inputs'!$B30,'2a) Preisannahmen'!$B$22:$B$28,FALSE),MATCH('2b) Allg. Inputs'!E$27,'2a) Preisannahmen'!$D$21:$AC$21,FALSE)),""))),"")</f>
        <v/>
      </c>
      <c r="F30" s="1380" t="str">
        <f>_xlfn.IFNA(IF($C$26="Szenario 1",INDEX('2a) Preisannahmen'!$D$4:$AC$10,MATCH('2b) Allg. Inputs'!$B30,'2a) Preisannahmen'!$B$4:$B$10,FALSE),MATCH('2b) Allg. Inputs'!F$27,'2a) Preisannahmen'!$D$3:$AC$3,FALSE)),IF($C$26="Szenario 2",INDEX('2a) Preisannahmen'!$D$13:$AC$19,MATCH('2b) Allg. Inputs'!$B30,'2a) Preisannahmen'!$B$13:$B$19,FALSE),MATCH('2b) Allg. Inputs'!F$27,'2a) Preisannahmen'!$D$12:$AC$12,FALSE)),IF($C$26="Szenario 3",INDEX('2a) Preisannahmen'!$D$22:$AC$28,MATCH('2b) Allg. Inputs'!$B30,'2a) Preisannahmen'!$B$22:$B$28,FALSE),MATCH('2b) Allg. Inputs'!F$27,'2a) Preisannahmen'!$D$21:$AC$21,FALSE)),""))),"")</f>
        <v/>
      </c>
      <c r="G30" s="1380" t="str">
        <f>_xlfn.IFNA(IF($C$26="Szenario 1",INDEX('2a) Preisannahmen'!$D$4:$AC$10,MATCH('2b) Allg. Inputs'!$B30,'2a) Preisannahmen'!$B$4:$B$10,FALSE),MATCH('2b) Allg. Inputs'!G$27,'2a) Preisannahmen'!$D$3:$AC$3,FALSE)),IF($C$26="Szenario 2",INDEX('2a) Preisannahmen'!$D$13:$AC$19,MATCH('2b) Allg. Inputs'!$B30,'2a) Preisannahmen'!$B$13:$B$19,FALSE),MATCH('2b) Allg. Inputs'!G$27,'2a) Preisannahmen'!$D$12:$AC$12,FALSE)),IF($C$26="Szenario 3",INDEX('2a) Preisannahmen'!$D$22:$AC$28,MATCH('2b) Allg. Inputs'!$B30,'2a) Preisannahmen'!$B$22:$B$28,FALSE),MATCH('2b) Allg. Inputs'!G$27,'2a) Preisannahmen'!$D$21:$AC$21,FALSE)),""))),"")</f>
        <v/>
      </c>
      <c r="H30" s="1380" t="str">
        <f>_xlfn.IFNA(IF($C$26="Szenario 1",INDEX('2a) Preisannahmen'!$D$4:$AC$10,MATCH('2b) Allg. Inputs'!$B30,'2a) Preisannahmen'!$B$4:$B$10,FALSE),MATCH('2b) Allg. Inputs'!H$27,'2a) Preisannahmen'!$D$3:$AC$3,FALSE)),IF($C$26="Szenario 2",INDEX('2a) Preisannahmen'!$D$13:$AC$19,MATCH('2b) Allg. Inputs'!$B30,'2a) Preisannahmen'!$B$13:$B$19,FALSE),MATCH('2b) Allg. Inputs'!H$27,'2a) Preisannahmen'!$D$12:$AC$12,FALSE)),IF($C$26="Szenario 3",INDEX('2a) Preisannahmen'!$D$22:$AC$28,MATCH('2b) Allg. Inputs'!$B30,'2a) Preisannahmen'!$B$22:$B$28,FALSE),MATCH('2b) Allg. Inputs'!H$27,'2a) Preisannahmen'!$D$21:$AC$21,FALSE)),""))),"")</f>
        <v/>
      </c>
      <c r="I30" s="1380" t="str">
        <f>_xlfn.IFNA(IF($C$26="Szenario 1",INDEX('2a) Preisannahmen'!$D$4:$AC$10,MATCH('2b) Allg. Inputs'!$B30,'2a) Preisannahmen'!$B$4:$B$10,FALSE),MATCH('2b) Allg. Inputs'!I$27,'2a) Preisannahmen'!$D$3:$AC$3,FALSE)),IF($C$26="Szenario 2",INDEX('2a) Preisannahmen'!$D$13:$AC$19,MATCH('2b) Allg. Inputs'!$B30,'2a) Preisannahmen'!$B$13:$B$19,FALSE),MATCH('2b) Allg. Inputs'!I$27,'2a) Preisannahmen'!$D$12:$AC$12,FALSE)),IF($C$26="Szenario 3",INDEX('2a) Preisannahmen'!$D$22:$AC$28,MATCH('2b) Allg. Inputs'!$B30,'2a) Preisannahmen'!$B$22:$B$28,FALSE),MATCH('2b) Allg. Inputs'!I$27,'2a) Preisannahmen'!$D$21:$AC$21,FALSE)),""))),"")</f>
        <v/>
      </c>
      <c r="J30" s="1380" t="str">
        <f>_xlfn.IFNA(IF($C$26="Szenario 1",INDEX('2a) Preisannahmen'!$D$4:$AC$10,MATCH('2b) Allg. Inputs'!$B30,'2a) Preisannahmen'!$B$4:$B$10,FALSE),MATCH('2b) Allg. Inputs'!J$27,'2a) Preisannahmen'!$D$3:$AC$3,FALSE)),IF($C$26="Szenario 2",INDEX('2a) Preisannahmen'!$D$13:$AC$19,MATCH('2b) Allg. Inputs'!$B30,'2a) Preisannahmen'!$B$13:$B$19,FALSE),MATCH('2b) Allg. Inputs'!J$27,'2a) Preisannahmen'!$D$12:$AC$12,FALSE)),IF($C$26="Szenario 3",INDEX('2a) Preisannahmen'!$D$22:$AC$28,MATCH('2b) Allg. Inputs'!$B30,'2a) Preisannahmen'!$B$22:$B$28,FALSE),MATCH('2b) Allg. Inputs'!J$27,'2a) Preisannahmen'!$D$21:$AC$21,FALSE)),""))),"")</f>
        <v/>
      </c>
      <c r="K30" s="1380" t="str">
        <f>_xlfn.IFNA(IF($C$26="Szenario 1",INDEX('2a) Preisannahmen'!$D$4:$AC$10,MATCH('2b) Allg. Inputs'!$B30,'2a) Preisannahmen'!$B$4:$B$10,FALSE),MATCH('2b) Allg. Inputs'!K$27,'2a) Preisannahmen'!$D$3:$AC$3,FALSE)),IF($C$26="Szenario 2",INDEX('2a) Preisannahmen'!$D$13:$AC$19,MATCH('2b) Allg. Inputs'!$B30,'2a) Preisannahmen'!$B$13:$B$19,FALSE),MATCH('2b) Allg. Inputs'!K$27,'2a) Preisannahmen'!$D$12:$AC$12,FALSE)),IF($C$26="Szenario 3",INDEX('2a) Preisannahmen'!$D$22:$AC$28,MATCH('2b) Allg. Inputs'!$B30,'2a) Preisannahmen'!$B$22:$B$28,FALSE),MATCH('2b) Allg. Inputs'!K$27,'2a) Preisannahmen'!$D$21:$AC$21,FALSE)),""))),"")</f>
        <v/>
      </c>
      <c r="L30" s="1380" t="str">
        <f>_xlfn.IFNA(IF($C$26="Szenario 1",INDEX('2a) Preisannahmen'!$D$4:$AC$10,MATCH('2b) Allg. Inputs'!$B30,'2a) Preisannahmen'!$B$4:$B$10,FALSE),MATCH('2b) Allg. Inputs'!L$27,'2a) Preisannahmen'!$D$3:$AC$3,FALSE)),IF($C$26="Szenario 2",INDEX('2a) Preisannahmen'!$D$13:$AC$19,MATCH('2b) Allg. Inputs'!$B30,'2a) Preisannahmen'!$B$13:$B$19,FALSE),MATCH('2b) Allg. Inputs'!L$27,'2a) Preisannahmen'!$D$12:$AC$12,FALSE)),IF($C$26="Szenario 3",INDEX('2a) Preisannahmen'!$D$22:$AC$28,MATCH('2b) Allg. Inputs'!$B30,'2a) Preisannahmen'!$B$22:$B$28,FALSE),MATCH('2b) Allg. Inputs'!L$27,'2a) Preisannahmen'!$D$21:$AC$21,FALSE)),""))),"")</f>
        <v/>
      </c>
      <c r="M30" s="1380" t="str">
        <f>_xlfn.IFNA(IF($C$26="Szenario 1",INDEX('2a) Preisannahmen'!$D$4:$AC$10,MATCH('2b) Allg. Inputs'!$B30,'2a) Preisannahmen'!$B$4:$B$10,FALSE),MATCH('2b) Allg. Inputs'!M$27,'2a) Preisannahmen'!$D$3:$AC$3,FALSE)),IF($C$26="Szenario 2",INDEX('2a) Preisannahmen'!$D$13:$AC$19,MATCH('2b) Allg. Inputs'!$B30,'2a) Preisannahmen'!$B$13:$B$19,FALSE),MATCH('2b) Allg. Inputs'!M$27,'2a) Preisannahmen'!$D$12:$AC$12,FALSE)),IF($C$26="Szenario 3",INDEX('2a) Preisannahmen'!$D$22:$AC$28,MATCH('2b) Allg. Inputs'!$B30,'2a) Preisannahmen'!$B$22:$B$28,FALSE),MATCH('2b) Allg. Inputs'!M$27,'2a) Preisannahmen'!$D$21:$AC$21,FALSE)),""))),"")</f>
        <v/>
      </c>
      <c r="N30" s="1380" t="str">
        <f>_xlfn.IFNA(IF($C$26="Szenario 1",INDEX('2a) Preisannahmen'!$D$4:$AC$10,MATCH('2b) Allg. Inputs'!$B30,'2a) Preisannahmen'!$B$4:$B$10,FALSE),MATCH('2b) Allg. Inputs'!N$27,'2a) Preisannahmen'!$D$3:$AC$3,FALSE)),IF($C$26="Szenario 2",INDEX('2a) Preisannahmen'!$D$13:$AC$19,MATCH('2b) Allg. Inputs'!$B30,'2a) Preisannahmen'!$B$13:$B$19,FALSE),MATCH('2b) Allg. Inputs'!N$27,'2a) Preisannahmen'!$D$12:$AC$12,FALSE)),IF($C$26="Szenario 3",INDEX('2a) Preisannahmen'!$D$22:$AC$28,MATCH('2b) Allg. Inputs'!$B30,'2a) Preisannahmen'!$B$22:$B$28,FALSE),MATCH('2b) Allg. Inputs'!N$27,'2a) Preisannahmen'!$D$21:$AC$21,FALSE)),""))),"")</f>
        <v/>
      </c>
      <c r="O30" s="1380" t="str">
        <f>_xlfn.IFNA(IF($C$26="Szenario 1",INDEX('2a) Preisannahmen'!$D$4:$AC$10,MATCH('2b) Allg. Inputs'!$B30,'2a) Preisannahmen'!$B$4:$B$10,FALSE),MATCH('2b) Allg. Inputs'!O$27,'2a) Preisannahmen'!$D$3:$AC$3,FALSE)),IF($C$26="Szenario 2",INDEX('2a) Preisannahmen'!$D$13:$AC$19,MATCH('2b) Allg. Inputs'!$B30,'2a) Preisannahmen'!$B$13:$B$19,FALSE),MATCH('2b) Allg. Inputs'!O$27,'2a) Preisannahmen'!$D$12:$AC$12,FALSE)),IF($C$26="Szenario 3",INDEX('2a) Preisannahmen'!$D$22:$AC$28,MATCH('2b) Allg. Inputs'!$B30,'2a) Preisannahmen'!$B$22:$B$28,FALSE),MATCH('2b) Allg. Inputs'!O$27,'2a) Preisannahmen'!$D$21:$AC$21,FALSE)),""))),"")</f>
        <v/>
      </c>
      <c r="P30" s="1380" t="str">
        <f>_xlfn.IFNA(IF($C$26="Szenario 1",INDEX('2a) Preisannahmen'!$D$4:$AC$10,MATCH('2b) Allg. Inputs'!$B30,'2a) Preisannahmen'!$B$4:$B$10,FALSE),MATCH('2b) Allg. Inputs'!P$27,'2a) Preisannahmen'!$D$3:$AC$3,FALSE)),IF($C$26="Szenario 2",INDEX('2a) Preisannahmen'!$D$13:$AC$19,MATCH('2b) Allg. Inputs'!$B30,'2a) Preisannahmen'!$B$13:$B$19,FALSE),MATCH('2b) Allg. Inputs'!P$27,'2a) Preisannahmen'!$D$12:$AC$12,FALSE)),IF($C$26="Szenario 3",INDEX('2a) Preisannahmen'!$D$22:$AC$28,MATCH('2b) Allg. Inputs'!$B30,'2a) Preisannahmen'!$B$22:$B$28,FALSE),MATCH('2b) Allg. Inputs'!P$27,'2a) Preisannahmen'!$D$21:$AC$21,FALSE)),""))),"")</f>
        <v/>
      </c>
      <c r="Q30" s="1380" t="str">
        <f>_xlfn.IFNA(IF($C$26="Szenario 1",INDEX('2a) Preisannahmen'!$D$4:$AC$10,MATCH('2b) Allg. Inputs'!$B30,'2a) Preisannahmen'!$B$4:$B$10,FALSE),MATCH('2b) Allg. Inputs'!Q$27,'2a) Preisannahmen'!$D$3:$AC$3,FALSE)),IF($C$26="Szenario 2",INDEX('2a) Preisannahmen'!$D$13:$AC$19,MATCH('2b) Allg. Inputs'!$B30,'2a) Preisannahmen'!$B$13:$B$19,FALSE),MATCH('2b) Allg. Inputs'!Q$27,'2a) Preisannahmen'!$D$12:$AC$12,FALSE)),IF($C$26="Szenario 3",INDEX('2a) Preisannahmen'!$D$22:$AC$28,MATCH('2b) Allg. Inputs'!$B30,'2a) Preisannahmen'!$B$22:$B$28,FALSE),MATCH('2b) Allg. Inputs'!Q$27,'2a) Preisannahmen'!$D$21:$AC$21,FALSE)),""))),"")</f>
        <v/>
      </c>
      <c r="R30" s="1381" t="str">
        <f>_xlfn.IFNA(IF($C$26="Szenario 1",INDEX('2a) Preisannahmen'!$D$4:$AC$10,MATCH('2b) Allg. Inputs'!$B30,'2a) Preisannahmen'!$B$4:$B$10,FALSE),MATCH('2b) Allg. Inputs'!R$27,'2a) Preisannahmen'!$D$3:$AC$3,FALSE)),IF($C$26="Szenario 2",INDEX('2a) Preisannahmen'!$D$13:$AC$19,MATCH('2b) Allg. Inputs'!$B30,'2a) Preisannahmen'!$B$13:$B$19,FALSE),MATCH('2b) Allg. Inputs'!R$27,'2a) Preisannahmen'!$D$12:$AC$12,FALSE)),IF($C$26="Szenario 3",INDEX('2a) Preisannahmen'!$D$22:$AC$28,MATCH('2b) Allg. Inputs'!$B30,'2a) Preisannahmen'!$B$22:$B$28,FALSE),MATCH('2b) Allg. Inputs'!R$27,'2a) Preisannahmen'!$D$21:$AC$21,FALSE)),""))),"")</f>
        <v/>
      </c>
      <c r="S30" s="1380" t="str">
        <f>_xlfn.IFNA(IF($C$26="Szenario 1",INDEX('2a) Preisannahmen'!$D$4:$AC$10,MATCH('2b) Allg. Inputs'!$B30,'2a) Preisannahmen'!$B$4:$B$10,FALSE),MATCH('2b) Allg. Inputs'!S$27,'2a) Preisannahmen'!$D$3:$AC$3,FALSE)),IF($C$26="Szenario 2",INDEX('2a) Preisannahmen'!$D$13:$AC$19,MATCH('2b) Allg. Inputs'!$B30,'2a) Preisannahmen'!$B$13:$B$19,FALSE),MATCH('2b) Allg. Inputs'!S$27,'2a) Preisannahmen'!$D$12:$AC$12,FALSE)),IF($C$26="Szenario 3",INDEX('2a) Preisannahmen'!$D$22:$AC$28,MATCH('2b) Allg. Inputs'!$B30,'2a) Preisannahmen'!$B$22:$B$28,FALSE),MATCH('2b) Allg. Inputs'!S$27,'2a) Preisannahmen'!$D$21:$AC$21,FALSE)),""))),"")</f>
        <v/>
      </c>
      <c r="T30" s="1393" t="str">
        <f>_xlfn.IFNA(IF($C$26="Szenario 1",INDEX('2a) Preisannahmen'!$D$4:$AC$10,MATCH('2b) Allg. Inputs'!$B30,'2a) Preisannahmen'!$B$4:$B$10,FALSE),MATCH('2b) Allg. Inputs'!T$27,'2a) Preisannahmen'!$D$3:$AC$3,FALSE)),IF($C$26="Szenario 2",INDEX('2a) Preisannahmen'!$D$13:$AC$19,MATCH('2b) Allg. Inputs'!$B30,'2a) Preisannahmen'!$B$13:$B$19,FALSE),MATCH('2b) Allg. Inputs'!T$27,'2a) Preisannahmen'!$D$12:$AC$12,FALSE)),IF($C$26="Szenario 3",INDEX('2a) Preisannahmen'!$D$22:$AC$28,MATCH('2b) Allg. Inputs'!$B30,'2a) Preisannahmen'!$B$22:$B$28,FALSE),MATCH('2b) Allg. Inputs'!T$27,'2a) Preisannahmen'!$D$21:$AC$21,FALSE)),""))),"")</f>
        <v/>
      </c>
      <c r="U30" s="1028"/>
      <c r="V30" s="1029"/>
      <c r="W30" s="1029"/>
      <c r="X30" s="1029"/>
      <c r="Y30" s="1029"/>
      <c r="Z30" s="1029"/>
      <c r="AA30" s="1029"/>
      <c r="AB30" s="1029"/>
      <c r="AC30" s="1029"/>
      <c r="AD30" s="1029"/>
      <c r="AE30" s="1028"/>
    </row>
    <row r="31" spans="1:31" ht="17.149999999999999" customHeight="1" x14ac:dyDescent="0.45">
      <c r="B31" s="1030" t="s">
        <v>104</v>
      </c>
      <c r="C31" s="1033"/>
      <c r="D31" s="1032" t="s">
        <v>102</v>
      </c>
      <c r="E31" s="1380" t="str">
        <f>_xlfn.IFNA(IF($C$26="Szenario 1",INDEX('2a) Preisannahmen'!$D$4:$AC$10,MATCH('2b) Allg. Inputs'!$B31,'2a) Preisannahmen'!$B$4:$B$10,FALSE),MATCH('2b) Allg. Inputs'!E$27,'2a) Preisannahmen'!$D$3:$AC$3,FALSE)),IF($C$26="Szenario 2",INDEX('2a) Preisannahmen'!$D$13:$AC$19,MATCH('2b) Allg. Inputs'!$B31,'2a) Preisannahmen'!$B$13:$B$19,FALSE),MATCH('2b) Allg. Inputs'!E$27,'2a) Preisannahmen'!$D$12:$AC$12,FALSE)),IF($C$26="Szenario 3",INDEX('2a) Preisannahmen'!$D$22:$AC$28,MATCH('2b) Allg. Inputs'!$B31,'2a) Preisannahmen'!$B$22:$B$28,FALSE),MATCH('2b) Allg. Inputs'!E$27,'2a) Preisannahmen'!$D$21:$AC$21,FALSE)),""))),"")</f>
        <v/>
      </c>
      <c r="F31" s="1380" t="str">
        <f>_xlfn.IFNA(IF($C$26="Szenario 1",INDEX('2a) Preisannahmen'!$D$4:$AC$10,MATCH('2b) Allg. Inputs'!$B31,'2a) Preisannahmen'!$B$4:$B$10,FALSE),MATCH('2b) Allg. Inputs'!F$27,'2a) Preisannahmen'!$D$3:$AC$3,FALSE)),IF($C$26="Szenario 2",INDEX('2a) Preisannahmen'!$D$13:$AC$19,MATCH('2b) Allg. Inputs'!$B31,'2a) Preisannahmen'!$B$13:$B$19,FALSE),MATCH('2b) Allg. Inputs'!F$27,'2a) Preisannahmen'!$D$12:$AC$12,FALSE)),IF($C$26="Szenario 3",INDEX('2a) Preisannahmen'!$D$22:$AC$28,MATCH('2b) Allg. Inputs'!$B31,'2a) Preisannahmen'!$B$22:$B$28,FALSE),MATCH('2b) Allg. Inputs'!F$27,'2a) Preisannahmen'!$D$21:$AC$21,FALSE)),""))),"")</f>
        <v/>
      </c>
      <c r="G31" s="1380" t="str">
        <f>_xlfn.IFNA(IF($C$26="Szenario 1",INDEX('2a) Preisannahmen'!$D$4:$AC$10,MATCH('2b) Allg. Inputs'!$B31,'2a) Preisannahmen'!$B$4:$B$10,FALSE),MATCH('2b) Allg. Inputs'!G$27,'2a) Preisannahmen'!$D$3:$AC$3,FALSE)),IF($C$26="Szenario 2",INDEX('2a) Preisannahmen'!$D$13:$AC$19,MATCH('2b) Allg. Inputs'!$B31,'2a) Preisannahmen'!$B$13:$B$19,FALSE),MATCH('2b) Allg. Inputs'!G$27,'2a) Preisannahmen'!$D$12:$AC$12,FALSE)),IF($C$26="Szenario 3",INDEX('2a) Preisannahmen'!$D$22:$AC$28,MATCH('2b) Allg. Inputs'!$B31,'2a) Preisannahmen'!$B$22:$B$28,FALSE),MATCH('2b) Allg. Inputs'!G$27,'2a) Preisannahmen'!$D$21:$AC$21,FALSE)),""))),"")</f>
        <v/>
      </c>
      <c r="H31" s="1380" t="str">
        <f>_xlfn.IFNA(IF($C$26="Szenario 1",INDEX('2a) Preisannahmen'!$D$4:$AC$10,MATCH('2b) Allg. Inputs'!$B31,'2a) Preisannahmen'!$B$4:$B$10,FALSE),MATCH('2b) Allg. Inputs'!H$27,'2a) Preisannahmen'!$D$3:$AC$3,FALSE)),IF($C$26="Szenario 2",INDEX('2a) Preisannahmen'!$D$13:$AC$19,MATCH('2b) Allg. Inputs'!$B31,'2a) Preisannahmen'!$B$13:$B$19,FALSE),MATCH('2b) Allg. Inputs'!H$27,'2a) Preisannahmen'!$D$12:$AC$12,FALSE)),IF($C$26="Szenario 3",INDEX('2a) Preisannahmen'!$D$22:$AC$28,MATCH('2b) Allg. Inputs'!$B31,'2a) Preisannahmen'!$B$22:$B$28,FALSE),MATCH('2b) Allg. Inputs'!H$27,'2a) Preisannahmen'!$D$21:$AC$21,FALSE)),""))),"")</f>
        <v/>
      </c>
      <c r="I31" s="1380" t="str">
        <f>_xlfn.IFNA(IF($C$26="Szenario 1",INDEX('2a) Preisannahmen'!$D$4:$AC$10,MATCH('2b) Allg. Inputs'!$B31,'2a) Preisannahmen'!$B$4:$B$10,FALSE),MATCH('2b) Allg. Inputs'!I$27,'2a) Preisannahmen'!$D$3:$AC$3,FALSE)),IF($C$26="Szenario 2",INDEX('2a) Preisannahmen'!$D$13:$AC$19,MATCH('2b) Allg. Inputs'!$B31,'2a) Preisannahmen'!$B$13:$B$19,FALSE),MATCH('2b) Allg. Inputs'!I$27,'2a) Preisannahmen'!$D$12:$AC$12,FALSE)),IF($C$26="Szenario 3",INDEX('2a) Preisannahmen'!$D$22:$AC$28,MATCH('2b) Allg. Inputs'!$B31,'2a) Preisannahmen'!$B$22:$B$28,FALSE),MATCH('2b) Allg. Inputs'!I$27,'2a) Preisannahmen'!$D$21:$AC$21,FALSE)),""))),"")</f>
        <v/>
      </c>
      <c r="J31" s="1380" t="str">
        <f>_xlfn.IFNA(IF($C$26="Szenario 1",INDEX('2a) Preisannahmen'!$D$4:$AC$10,MATCH('2b) Allg. Inputs'!$B31,'2a) Preisannahmen'!$B$4:$B$10,FALSE),MATCH('2b) Allg. Inputs'!J$27,'2a) Preisannahmen'!$D$3:$AC$3,FALSE)),IF($C$26="Szenario 2",INDEX('2a) Preisannahmen'!$D$13:$AC$19,MATCH('2b) Allg. Inputs'!$B31,'2a) Preisannahmen'!$B$13:$B$19,FALSE),MATCH('2b) Allg. Inputs'!J$27,'2a) Preisannahmen'!$D$12:$AC$12,FALSE)),IF($C$26="Szenario 3",INDEX('2a) Preisannahmen'!$D$22:$AC$28,MATCH('2b) Allg. Inputs'!$B31,'2a) Preisannahmen'!$B$22:$B$28,FALSE),MATCH('2b) Allg. Inputs'!J$27,'2a) Preisannahmen'!$D$21:$AC$21,FALSE)),""))),"")</f>
        <v/>
      </c>
      <c r="K31" s="1380" t="str">
        <f>_xlfn.IFNA(IF($C$26="Szenario 1",INDEX('2a) Preisannahmen'!$D$4:$AC$10,MATCH('2b) Allg. Inputs'!$B31,'2a) Preisannahmen'!$B$4:$B$10,FALSE),MATCH('2b) Allg. Inputs'!K$27,'2a) Preisannahmen'!$D$3:$AC$3,FALSE)),IF($C$26="Szenario 2",INDEX('2a) Preisannahmen'!$D$13:$AC$19,MATCH('2b) Allg. Inputs'!$B31,'2a) Preisannahmen'!$B$13:$B$19,FALSE),MATCH('2b) Allg. Inputs'!K$27,'2a) Preisannahmen'!$D$12:$AC$12,FALSE)),IF($C$26="Szenario 3",INDEX('2a) Preisannahmen'!$D$22:$AC$28,MATCH('2b) Allg. Inputs'!$B31,'2a) Preisannahmen'!$B$22:$B$28,FALSE),MATCH('2b) Allg. Inputs'!K$27,'2a) Preisannahmen'!$D$21:$AC$21,FALSE)),""))),"")</f>
        <v/>
      </c>
      <c r="L31" s="1380" t="str">
        <f>_xlfn.IFNA(IF($C$26="Szenario 1",INDEX('2a) Preisannahmen'!$D$4:$AC$10,MATCH('2b) Allg. Inputs'!$B31,'2a) Preisannahmen'!$B$4:$B$10,FALSE),MATCH('2b) Allg. Inputs'!L$27,'2a) Preisannahmen'!$D$3:$AC$3,FALSE)),IF($C$26="Szenario 2",INDEX('2a) Preisannahmen'!$D$13:$AC$19,MATCH('2b) Allg. Inputs'!$B31,'2a) Preisannahmen'!$B$13:$B$19,FALSE),MATCH('2b) Allg. Inputs'!L$27,'2a) Preisannahmen'!$D$12:$AC$12,FALSE)),IF($C$26="Szenario 3",INDEX('2a) Preisannahmen'!$D$22:$AC$28,MATCH('2b) Allg. Inputs'!$B31,'2a) Preisannahmen'!$B$22:$B$28,FALSE),MATCH('2b) Allg. Inputs'!L$27,'2a) Preisannahmen'!$D$21:$AC$21,FALSE)),""))),"")</f>
        <v/>
      </c>
      <c r="M31" s="1380" t="str">
        <f>_xlfn.IFNA(IF($C$26="Szenario 1",INDEX('2a) Preisannahmen'!$D$4:$AC$10,MATCH('2b) Allg. Inputs'!$B31,'2a) Preisannahmen'!$B$4:$B$10,FALSE),MATCH('2b) Allg. Inputs'!M$27,'2a) Preisannahmen'!$D$3:$AC$3,FALSE)),IF($C$26="Szenario 2",INDEX('2a) Preisannahmen'!$D$13:$AC$19,MATCH('2b) Allg. Inputs'!$B31,'2a) Preisannahmen'!$B$13:$B$19,FALSE),MATCH('2b) Allg. Inputs'!M$27,'2a) Preisannahmen'!$D$12:$AC$12,FALSE)),IF($C$26="Szenario 3",INDEX('2a) Preisannahmen'!$D$22:$AC$28,MATCH('2b) Allg. Inputs'!$B31,'2a) Preisannahmen'!$B$22:$B$28,FALSE),MATCH('2b) Allg. Inputs'!M$27,'2a) Preisannahmen'!$D$21:$AC$21,FALSE)),""))),"")</f>
        <v/>
      </c>
      <c r="N31" s="1380" t="str">
        <f>_xlfn.IFNA(IF($C$26="Szenario 1",INDEX('2a) Preisannahmen'!$D$4:$AC$10,MATCH('2b) Allg. Inputs'!$B31,'2a) Preisannahmen'!$B$4:$B$10,FALSE),MATCH('2b) Allg. Inputs'!N$27,'2a) Preisannahmen'!$D$3:$AC$3,FALSE)),IF($C$26="Szenario 2",INDEX('2a) Preisannahmen'!$D$13:$AC$19,MATCH('2b) Allg. Inputs'!$B31,'2a) Preisannahmen'!$B$13:$B$19,FALSE),MATCH('2b) Allg. Inputs'!N$27,'2a) Preisannahmen'!$D$12:$AC$12,FALSE)),IF($C$26="Szenario 3",INDEX('2a) Preisannahmen'!$D$22:$AC$28,MATCH('2b) Allg. Inputs'!$B31,'2a) Preisannahmen'!$B$22:$B$28,FALSE),MATCH('2b) Allg. Inputs'!N$27,'2a) Preisannahmen'!$D$21:$AC$21,FALSE)),""))),"")</f>
        <v/>
      </c>
      <c r="O31" s="1380" t="str">
        <f>_xlfn.IFNA(IF($C$26="Szenario 1",INDEX('2a) Preisannahmen'!$D$4:$AC$10,MATCH('2b) Allg. Inputs'!$B31,'2a) Preisannahmen'!$B$4:$B$10,FALSE),MATCH('2b) Allg. Inputs'!O$27,'2a) Preisannahmen'!$D$3:$AC$3,FALSE)),IF($C$26="Szenario 2",INDEX('2a) Preisannahmen'!$D$13:$AC$19,MATCH('2b) Allg. Inputs'!$B31,'2a) Preisannahmen'!$B$13:$B$19,FALSE),MATCH('2b) Allg. Inputs'!O$27,'2a) Preisannahmen'!$D$12:$AC$12,FALSE)),IF($C$26="Szenario 3",INDEX('2a) Preisannahmen'!$D$22:$AC$28,MATCH('2b) Allg. Inputs'!$B31,'2a) Preisannahmen'!$B$22:$B$28,FALSE),MATCH('2b) Allg. Inputs'!O$27,'2a) Preisannahmen'!$D$21:$AC$21,FALSE)),""))),"")</f>
        <v/>
      </c>
      <c r="P31" s="1380" t="str">
        <f>_xlfn.IFNA(IF($C$26="Szenario 1",INDEX('2a) Preisannahmen'!$D$4:$AC$10,MATCH('2b) Allg. Inputs'!$B31,'2a) Preisannahmen'!$B$4:$B$10,FALSE),MATCH('2b) Allg. Inputs'!P$27,'2a) Preisannahmen'!$D$3:$AC$3,FALSE)),IF($C$26="Szenario 2",INDEX('2a) Preisannahmen'!$D$13:$AC$19,MATCH('2b) Allg. Inputs'!$B31,'2a) Preisannahmen'!$B$13:$B$19,FALSE),MATCH('2b) Allg. Inputs'!P$27,'2a) Preisannahmen'!$D$12:$AC$12,FALSE)),IF($C$26="Szenario 3",INDEX('2a) Preisannahmen'!$D$22:$AC$28,MATCH('2b) Allg. Inputs'!$B31,'2a) Preisannahmen'!$B$22:$B$28,FALSE),MATCH('2b) Allg. Inputs'!P$27,'2a) Preisannahmen'!$D$21:$AC$21,FALSE)),""))),"")</f>
        <v/>
      </c>
      <c r="Q31" s="1380" t="str">
        <f>_xlfn.IFNA(IF($C$26="Szenario 1",INDEX('2a) Preisannahmen'!$D$4:$AC$10,MATCH('2b) Allg. Inputs'!$B31,'2a) Preisannahmen'!$B$4:$B$10,FALSE),MATCH('2b) Allg. Inputs'!Q$27,'2a) Preisannahmen'!$D$3:$AC$3,FALSE)),IF($C$26="Szenario 2",INDEX('2a) Preisannahmen'!$D$13:$AC$19,MATCH('2b) Allg. Inputs'!$B31,'2a) Preisannahmen'!$B$13:$B$19,FALSE),MATCH('2b) Allg. Inputs'!Q$27,'2a) Preisannahmen'!$D$12:$AC$12,FALSE)),IF($C$26="Szenario 3",INDEX('2a) Preisannahmen'!$D$22:$AC$28,MATCH('2b) Allg. Inputs'!$B31,'2a) Preisannahmen'!$B$22:$B$28,FALSE),MATCH('2b) Allg. Inputs'!Q$27,'2a) Preisannahmen'!$D$21:$AC$21,FALSE)),""))),"")</f>
        <v/>
      </c>
      <c r="R31" s="1381" t="str">
        <f>_xlfn.IFNA(IF($C$26="Szenario 1",INDEX('2a) Preisannahmen'!$D$4:$AC$10,MATCH('2b) Allg. Inputs'!$B31,'2a) Preisannahmen'!$B$4:$B$10,FALSE),MATCH('2b) Allg. Inputs'!R$27,'2a) Preisannahmen'!$D$3:$AC$3,FALSE)),IF($C$26="Szenario 2",INDEX('2a) Preisannahmen'!$D$13:$AC$19,MATCH('2b) Allg. Inputs'!$B31,'2a) Preisannahmen'!$B$13:$B$19,FALSE),MATCH('2b) Allg. Inputs'!R$27,'2a) Preisannahmen'!$D$12:$AC$12,FALSE)),IF($C$26="Szenario 3",INDEX('2a) Preisannahmen'!$D$22:$AC$28,MATCH('2b) Allg. Inputs'!$B31,'2a) Preisannahmen'!$B$22:$B$28,FALSE),MATCH('2b) Allg. Inputs'!R$27,'2a) Preisannahmen'!$D$21:$AC$21,FALSE)),""))),"")</f>
        <v/>
      </c>
      <c r="S31" s="1380" t="str">
        <f>_xlfn.IFNA(IF($C$26="Szenario 1",INDEX('2a) Preisannahmen'!$D$4:$AC$10,MATCH('2b) Allg. Inputs'!$B31,'2a) Preisannahmen'!$B$4:$B$10,FALSE),MATCH('2b) Allg. Inputs'!S$27,'2a) Preisannahmen'!$D$3:$AC$3,FALSE)),IF($C$26="Szenario 2",INDEX('2a) Preisannahmen'!$D$13:$AC$19,MATCH('2b) Allg. Inputs'!$B31,'2a) Preisannahmen'!$B$13:$B$19,FALSE),MATCH('2b) Allg. Inputs'!S$27,'2a) Preisannahmen'!$D$12:$AC$12,FALSE)),IF($C$26="Szenario 3",INDEX('2a) Preisannahmen'!$D$22:$AC$28,MATCH('2b) Allg. Inputs'!$B31,'2a) Preisannahmen'!$B$22:$B$28,FALSE),MATCH('2b) Allg. Inputs'!S$27,'2a) Preisannahmen'!$D$21:$AC$21,FALSE)),""))),"")</f>
        <v/>
      </c>
      <c r="T31" s="1388" t="str">
        <f>_xlfn.IFNA(IF($C$26="Szenario 1",INDEX('2a) Preisannahmen'!$D$4:$AC$10,MATCH('2b) Allg. Inputs'!$B31,'2a) Preisannahmen'!$B$4:$B$10,FALSE),MATCH('2b) Allg. Inputs'!T$27,'2a) Preisannahmen'!$D$3:$AC$3,FALSE)),IF($C$26="Szenario 2",INDEX('2a) Preisannahmen'!$D$13:$AC$19,MATCH('2b) Allg. Inputs'!$B31,'2a) Preisannahmen'!$B$13:$B$19,FALSE),MATCH('2b) Allg. Inputs'!T$27,'2a) Preisannahmen'!$D$12:$AC$12,FALSE)),IF($C$26="Szenario 3",INDEX('2a) Preisannahmen'!$D$22:$AC$28,MATCH('2b) Allg. Inputs'!$B31,'2a) Preisannahmen'!$B$22:$B$28,FALSE),MATCH('2b) Allg. Inputs'!T$27,'2a) Preisannahmen'!$D$21:$AC$21,FALSE)),""))),"")</f>
        <v/>
      </c>
      <c r="U31" s="1028"/>
      <c r="V31" s="1029"/>
      <c r="W31" s="1029"/>
      <c r="X31" s="1029"/>
      <c r="Y31" s="1029"/>
      <c r="Z31" s="1029"/>
      <c r="AA31" s="1029"/>
      <c r="AB31" s="1029"/>
      <c r="AC31" s="1029"/>
      <c r="AD31" s="1029"/>
      <c r="AE31" s="1028"/>
    </row>
    <row r="32" spans="1:31" ht="17.149999999999999" customHeight="1" x14ac:dyDescent="0.35">
      <c r="B32" s="1034" t="s">
        <v>105</v>
      </c>
      <c r="C32" s="1032"/>
      <c r="D32" s="1032" t="s">
        <v>102</v>
      </c>
      <c r="E32" s="1380" t="str">
        <f>_xlfn.IFNA(IF($C$26="Szenario 1",INDEX('2a) Preisannahmen'!$D$4:$AC$10,MATCH('2b) Allg. Inputs'!$B32,'2a) Preisannahmen'!$B$4:$B$10,FALSE),MATCH('2b) Allg. Inputs'!E$27,'2a) Preisannahmen'!$D$3:$AC$3,FALSE)),IF($C$26="Szenario 2",INDEX('2a) Preisannahmen'!$D$13:$AC$19,MATCH('2b) Allg. Inputs'!$B32,'2a) Preisannahmen'!$B$13:$B$19,FALSE),MATCH('2b) Allg. Inputs'!E$27,'2a) Preisannahmen'!$D$12:$AC$12,FALSE)),IF($C$26="Szenario 3",INDEX('2a) Preisannahmen'!$D$22:$AC$28,MATCH('2b) Allg. Inputs'!$B32,'2a) Preisannahmen'!$B$22:$B$28,FALSE),MATCH('2b) Allg. Inputs'!E$27,'2a) Preisannahmen'!$D$21:$AC$21,FALSE)),""))),"")</f>
        <v/>
      </c>
      <c r="F32" s="1380" t="str">
        <f>_xlfn.IFNA(IF($C$26="Szenario 1",INDEX('2a) Preisannahmen'!$D$4:$AC$10,MATCH('2b) Allg. Inputs'!$B32,'2a) Preisannahmen'!$B$4:$B$10,FALSE),MATCH('2b) Allg. Inputs'!F$27,'2a) Preisannahmen'!$D$3:$AC$3,FALSE)),IF($C$26="Szenario 2",INDEX('2a) Preisannahmen'!$D$13:$AC$19,MATCH('2b) Allg. Inputs'!$B32,'2a) Preisannahmen'!$B$13:$B$19,FALSE),MATCH('2b) Allg. Inputs'!F$27,'2a) Preisannahmen'!$D$12:$AC$12,FALSE)),IF($C$26="Szenario 3",INDEX('2a) Preisannahmen'!$D$22:$AC$28,MATCH('2b) Allg. Inputs'!$B32,'2a) Preisannahmen'!$B$22:$B$28,FALSE),MATCH('2b) Allg. Inputs'!F$27,'2a) Preisannahmen'!$D$21:$AC$21,FALSE)),""))),"")</f>
        <v/>
      </c>
      <c r="G32" s="1380" t="str">
        <f>_xlfn.IFNA(IF($C$26="Szenario 1",INDEX('2a) Preisannahmen'!$D$4:$AC$10,MATCH('2b) Allg. Inputs'!$B32,'2a) Preisannahmen'!$B$4:$B$10,FALSE),MATCH('2b) Allg. Inputs'!G$27,'2a) Preisannahmen'!$D$3:$AC$3,FALSE)),IF($C$26="Szenario 2",INDEX('2a) Preisannahmen'!$D$13:$AC$19,MATCH('2b) Allg. Inputs'!$B32,'2a) Preisannahmen'!$B$13:$B$19,FALSE),MATCH('2b) Allg. Inputs'!G$27,'2a) Preisannahmen'!$D$12:$AC$12,FALSE)),IF($C$26="Szenario 3",INDEX('2a) Preisannahmen'!$D$22:$AC$28,MATCH('2b) Allg. Inputs'!$B32,'2a) Preisannahmen'!$B$22:$B$28,FALSE),MATCH('2b) Allg. Inputs'!G$27,'2a) Preisannahmen'!$D$21:$AC$21,FALSE)),""))),"")</f>
        <v/>
      </c>
      <c r="H32" s="1380" t="str">
        <f>_xlfn.IFNA(IF($C$26="Szenario 1",INDEX('2a) Preisannahmen'!$D$4:$AC$10,MATCH('2b) Allg. Inputs'!$B32,'2a) Preisannahmen'!$B$4:$B$10,FALSE),MATCH('2b) Allg. Inputs'!H$27,'2a) Preisannahmen'!$D$3:$AC$3,FALSE)),IF($C$26="Szenario 2",INDEX('2a) Preisannahmen'!$D$13:$AC$19,MATCH('2b) Allg. Inputs'!$B32,'2a) Preisannahmen'!$B$13:$B$19,FALSE),MATCH('2b) Allg. Inputs'!H$27,'2a) Preisannahmen'!$D$12:$AC$12,FALSE)),IF($C$26="Szenario 3",INDEX('2a) Preisannahmen'!$D$22:$AC$28,MATCH('2b) Allg. Inputs'!$B32,'2a) Preisannahmen'!$B$22:$B$28,FALSE),MATCH('2b) Allg. Inputs'!H$27,'2a) Preisannahmen'!$D$21:$AC$21,FALSE)),""))),"")</f>
        <v/>
      </c>
      <c r="I32" s="1380" t="str">
        <f>_xlfn.IFNA(IF($C$26="Szenario 1",INDEX('2a) Preisannahmen'!$D$4:$AC$10,MATCH('2b) Allg. Inputs'!$B32,'2a) Preisannahmen'!$B$4:$B$10,FALSE),MATCH('2b) Allg. Inputs'!I$27,'2a) Preisannahmen'!$D$3:$AC$3,FALSE)),IF($C$26="Szenario 2",INDEX('2a) Preisannahmen'!$D$13:$AC$19,MATCH('2b) Allg. Inputs'!$B32,'2a) Preisannahmen'!$B$13:$B$19,FALSE),MATCH('2b) Allg. Inputs'!I$27,'2a) Preisannahmen'!$D$12:$AC$12,FALSE)),IF($C$26="Szenario 3",INDEX('2a) Preisannahmen'!$D$22:$AC$28,MATCH('2b) Allg. Inputs'!$B32,'2a) Preisannahmen'!$B$22:$B$28,FALSE),MATCH('2b) Allg. Inputs'!I$27,'2a) Preisannahmen'!$D$21:$AC$21,FALSE)),""))),"")</f>
        <v/>
      </c>
      <c r="J32" s="1380" t="str">
        <f>_xlfn.IFNA(IF($C$26="Szenario 1",INDEX('2a) Preisannahmen'!$D$4:$AC$10,MATCH('2b) Allg. Inputs'!$B32,'2a) Preisannahmen'!$B$4:$B$10,FALSE),MATCH('2b) Allg. Inputs'!J$27,'2a) Preisannahmen'!$D$3:$AC$3,FALSE)),IF($C$26="Szenario 2",INDEX('2a) Preisannahmen'!$D$13:$AC$19,MATCH('2b) Allg. Inputs'!$B32,'2a) Preisannahmen'!$B$13:$B$19,FALSE),MATCH('2b) Allg. Inputs'!J$27,'2a) Preisannahmen'!$D$12:$AC$12,FALSE)),IF($C$26="Szenario 3",INDEX('2a) Preisannahmen'!$D$22:$AC$28,MATCH('2b) Allg. Inputs'!$B32,'2a) Preisannahmen'!$B$22:$B$28,FALSE),MATCH('2b) Allg. Inputs'!J$27,'2a) Preisannahmen'!$D$21:$AC$21,FALSE)),""))),"")</f>
        <v/>
      </c>
      <c r="K32" s="1380" t="str">
        <f>_xlfn.IFNA(IF($C$26="Szenario 1",INDEX('2a) Preisannahmen'!$D$4:$AC$10,MATCH('2b) Allg. Inputs'!$B32,'2a) Preisannahmen'!$B$4:$B$10,FALSE),MATCH('2b) Allg. Inputs'!K$27,'2a) Preisannahmen'!$D$3:$AC$3,FALSE)),IF($C$26="Szenario 2",INDEX('2a) Preisannahmen'!$D$13:$AC$19,MATCH('2b) Allg. Inputs'!$B32,'2a) Preisannahmen'!$B$13:$B$19,FALSE),MATCH('2b) Allg. Inputs'!K$27,'2a) Preisannahmen'!$D$12:$AC$12,FALSE)),IF($C$26="Szenario 3",INDEX('2a) Preisannahmen'!$D$22:$AC$28,MATCH('2b) Allg. Inputs'!$B32,'2a) Preisannahmen'!$B$22:$B$28,FALSE),MATCH('2b) Allg. Inputs'!K$27,'2a) Preisannahmen'!$D$21:$AC$21,FALSE)),""))),"")</f>
        <v/>
      </c>
      <c r="L32" s="1380" t="str">
        <f>_xlfn.IFNA(IF($C$26="Szenario 1",INDEX('2a) Preisannahmen'!$D$4:$AC$10,MATCH('2b) Allg. Inputs'!$B32,'2a) Preisannahmen'!$B$4:$B$10,FALSE),MATCH('2b) Allg. Inputs'!L$27,'2a) Preisannahmen'!$D$3:$AC$3,FALSE)),IF($C$26="Szenario 2",INDEX('2a) Preisannahmen'!$D$13:$AC$19,MATCH('2b) Allg. Inputs'!$B32,'2a) Preisannahmen'!$B$13:$B$19,FALSE),MATCH('2b) Allg. Inputs'!L$27,'2a) Preisannahmen'!$D$12:$AC$12,FALSE)),IF($C$26="Szenario 3",INDEX('2a) Preisannahmen'!$D$22:$AC$28,MATCH('2b) Allg. Inputs'!$B32,'2a) Preisannahmen'!$B$22:$B$28,FALSE),MATCH('2b) Allg. Inputs'!L$27,'2a) Preisannahmen'!$D$21:$AC$21,FALSE)),""))),"")</f>
        <v/>
      </c>
      <c r="M32" s="1380" t="str">
        <f>_xlfn.IFNA(IF($C$26="Szenario 1",INDEX('2a) Preisannahmen'!$D$4:$AC$10,MATCH('2b) Allg. Inputs'!$B32,'2a) Preisannahmen'!$B$4:$B$10,FALSE),MATCH('2b) Allg. Inputs'!M$27,'2a) Preisannahmen'!$D$3:$AC$3,FALSE)),IF($C$26="Szenario 2",INDEX('2a) Preisannahmen'!$D$13:$AC$19,MATCH('2b) Allg. Inputs'!$B32,'2a) Preisannahmen'!$B$13:$B$19,FALSE),MATCH('2b) Allg. Inputs'!M$27,'2a) Preisannahmen'!$D$12:$AC$12,FALSE)),IF($C$26="Szenario 3",INDEX('2a) Preisannahmen'!$D$22:$AC$28,MATCH('2b) Allg. Inputs'!$B32,'2a) Preisannahmen'!$B$22:$B$28,FALSE),MATCH('2b) Allg. Inputs'!M$27,'2a) Preisannahmen'!$D$21:$AC$21,FALSE)),""))),"")</f>
        <v/>
      </c>
      <c r="N32" s="1380" t="str">
        <f>_xlfn.IFNA(IF($C$26="Szenario 1",INDEX('2a) Preisannahmen'!$D$4:$AC$10,MATCH('2b) Allg. Inputs'!$B32,'2a) Preisannahmen'!$B$4:$B$10,FALSE),MATCH('2b) Allg. Inputs'!N$27,'2a) Preisannahmen'!$D$3:$AC$3,FALSE)),IF($C$26="Szenario 2",INDEX('2a) Preisannahmen'!$D$13:$AC$19,MATCH('2b) Allg. Inputs'!$B32,'2a) Preisannahmen'!$B$13:$B$19,FALSE),MATCH('2b) Allg. Inputs'!N$27,'2a) Preisannahmen'!$D$12:$AC$12,FALSE)),IF($C$26="Szenario 3",INDEX('2a) Preisannahmen'!$D$22:$AC$28,MATCH('2b) Allg. Inputs'!$B32,'2a) Preisannahmen'!$B$22:$B$28,FALSE),MATCH('2b) Allg. Inputs'!N$27,'2a) Preisannahmen'!$D$21:$AC$21,FALSE)),""))),"")</f>
        <v/>
      </c>
      <c r="O32" s="1380" t="str">
        <f>_xlfn.IFNA(IF($C$26="Szenario 1",INDEX('2a) Preisannahmen'!$D$4:$AC$10,MATCH('2b) Allg. Inputs'!$B32,'2a) Preisannahmen'!$B$4:$B$10,FALSE),MATCH('2b) Allg. Inputs'!O$27,'2a) Preisannahmen'!$D$3:$AC$3,FALSE)),IF($C$26="Szenario 2",INDEX('2a) Preisannahmen'!$D$13:$AC$19,MATCH('2b) Allg. Inputs'!$B32,'2a) Preisannahmen'!$B$13:$B$19,FALSE),MATCH('2b) Allg. Inputs'!O$27,'2a) Preisannahmen'!$D$12:$AC$12,FALSE)),IF($C$26="Szenario 3",INDEX('2a) Preisannahmen'!$D$22:$AC$28,MATCH('2b) Allg. Inputs'!$B32,'2a) Preisannahmen'!$B$22:$B$28,FALSE),MATCH('2b) Allg. Inputs'!O$27,'2a) Preisannahmen'!$D$21:$AC$21,FALSE)),""))),"")</f>
        <v/>
      </c>
      <c r="P32" s="1380" t="str">
        <f>_xlfn.IFNA(IF($C$26="Szenario 1",INDEX('2a) Preisannahmen'!$D$4:$AC$10,MATCH('2b) Allg. Inputs'!$B32,'2a) Preisannahmen'!$B$4:$B$10,FALSE),MATCH('2b) Allg. Inputs'!P$27,'2a) Preisannahmen'!$D$3:$AC$3,FALSE)),IF($C$26="Szenario 2",INDEX('2a) Preisannahmen'!$D$13:$AC$19,MATCH('2b) Allg. Inputs'!$B32,'2a) Preisannahmen'!$B$13:$B$19,FALSE),MATCH('2b) Allg. Inputs'!P$27,'2a) Preisannahmen'!$D$12:$AC$12,FALSE)),IF($C$26="Szenario 3",INDEX('2a) Preisannahmen'!$D$22:$AC$28,MATCH('2b) Allg. Inputs'!$B32,'2a) Preisannahmen'!$B$22:$B$28,FALSE),MATCH('2b) Allg. Inputs'!P$27,'2a) Preisannahmen'!$D$21:$AC$21,FALSE)),""))),"")</f>
        <v/>
      </c>
      <c r="Q32" s="1380" t="str">
        <f>_xlfn.IFNA(IF($C$26="Szenario 1",INDEX('2a) Preisannahmen'!$D$4:$AC$10,MATCH('2b) Allg. Inputs'!$B32,'2a) Preisannahmen'!$B$4:$B$10,FALSE),MATCH('2b) Allg. Inputs'!Q$27,'2a) Preisannahmen'!$D$3:$AC$3,FALSE)),IF($C$26="Szenario 2",INDEX('2a) Preisannahmen'!$D$13:$AC$19,MATCH('2b) Allg. Inputs'!$B32,'2a) Preisannahmen'!$B$13:$B$19,FALSE),MATCH('2b) Allg. Inputs'!Q$27,'2a) Preisannahmen'!$D$12:$AC$12,FALSE)),IF($C$26="Szenario 3",INDEX('2a) Preisannahmen'!$D$22:$AC$28,MATCH('2b) Allg. Inputs'!$B32,'2a) Preisannahmen'!$B$22:$B$28,FALSE),MATCH('2b) Allg. Inputs'!Q$27,'2a) Preisannahmen'!$D$21:$AC$21,FALSE)),""))),"")</f>
        <v/>
      </c>
      <c r="R32" s="1381" t="str">
        <f>_xlfn.IFNA(IF($C$26="Szenario 1",INDEX('2a) Preisannahmen'!$D$4:$AC$10,MATCH('2b) Allg. Inputs'!$B32,'2a) Preisannahmen'!$B$4:$B$10,FALSE),MATCH('2b) Allg. Inputs'!R$27,'2a) Preisannahmen'!$D$3:$AC$3,FALSE)),IF($C$26="Szenario 2",INDEX('2a) Preisannahmen'!$D$13:$AC$19,MATCH('2b) Allg. Inputs'!$B32,'2a) Preisannahmen'!$B$13:$B$19,FALSE),MATCH('2b) Allg. Inputs'!R$27,'2a) Preisannahmen'!$D$12:$AC$12,FALSE)),IF($C$26="Szenario 3",INDEX('2a) Preisannahmen'!$D$22:$AC$28,MATCH('2b) Allg. Inputs'!$B32,'2a) Preisannahmen'!$B$22:$B$28,FALSE),MATCH('2b) Allg. Inputs'!R$27,'2a) Preisannahmen'!$D$21:$AC$21,FALSE)),""))),"")</f>
        <v/>
      </c>
      <c r="S32" s="1380" t="str">
        <f>_xlfn.IFNA(IF($C$26="Szenario 1",INDEX('2a) Preisannahmen'!$D$4:$AC$10,MATCH('2b) Allg. Inputs'!$B32,'2a) Preisannahmen'!$B$4:$B$10,FALSE),MATCH('2b) Allg. Inputs'!S$27,'2a) Preisannahmen'!$D$3:$AC$3,FALSE)),IF($C$26="Szenario 2",INDEX('2a) Preisannahmen'!$D$13:$AC$19,MATCH('2b) Allg. Inputs'!$B32,'2a) Preisannahmen'!$B$13:$B$19,FALSE),MATCH('2b) Allg. Inputs'!S$27,'2a) Preisannahmen'!$D$12:$AC$12,FALSE)),IF($C$26="Szenario 3",INDEX('2a) Preisannahmen'!$D$22:$AC$28,MATCH('2b) Allg. Inputs'!$B32,'2a) Preisannahmen'!$B$22:$B$28,FALSE),MATCH('2b) Allg. Inputs'!S$27,'2a) Preisannahmen'!$D$21:$AC$21,FALSE)),""))),"")</f>
        <v/>
      </c>
      <c r="T32" s="1388" t="str">
        <f>_xlfn.IFNA(IF($C$26="Szenario 1",INDEX('2a) Preisannahmen'!$D$4:$AC$10,MATCH('2b) Allg. Inputs'!$B32,'2a) Preisannahmen'!$B$4:$B$10,FALSE),MATCH('2b) Allg. Inputs'!T$27,'2a) Preisannahmen'!$D$3:$AC$3,FALSE)),IF($C$26="Szenario 2",INDEX('2a) Preisannahmen'!$D$13:$AC$19,MATCH('2b) Allg. Inputs'!$B32,'2a) Preisannahmen'!$B$13:$B$19,FALSE),MATCH('2b) Allg. Inputs'!T$27,'2a) Preisannahmen'!$D$12:$AC$12,FALSE)),IF($C$26="Szenario 3",INDEX('2a) Preisannahmen'!$D$22:$AC$28,MATCH('2b) Allg. Inputs'!$B32,'2a) Preisannahmen'!$B$22:$B$28,FALSE),MATCH('2b) Allg. Inputs'!T$27,'2a) Preisannahmen'!$D$21:$AC$21,FALSE)),""))),"")</f>
        <v/>
      </c>
      <c r="U32" s="1028"/>
      <c r="V32" s="1029"/>
      <c r="W32" s="1029"/>
      <c r="X32" s="1029"/>
      <c r="Y32" s="1029"/>
      <c r="Z32" s="1029"/>
      <c r="AA32" s="1029"/>
      <c r="AB32" s="1029"/>
      <c r="AC32" s="1029"/>
      <c r="AD32" s="1029"/>
      <c r="AE32" s="1028"/>
    </row>
    <row r="33" spans="2:31" ht="17.149999999999999" customHeight="1" x14ac:dyDescent="0.35">
      <c r="B33" s="1030" t="s">
        <v>106</v>
      </c>
      <c r="C33" s="1033"/>
      <c r="D33" s="1032" t="s">
        <v>102</v>
      </c>
      <c r="E33" s="1380" t="str">
        <f>_xlfn.IFNA(IF($C$26="Szenario 1",INDEX('2a) Preisannahmen'!$D$4:$AC$10,MATCH('2b) Allg. Inputs'!$B33,'2a) Preisannahmen'!$B$4:$B$10,FALSE),MATCH('2b) Allg. Inputs'!E$27,'2a) Preisannahmen'!$D$3:$AC$3,FALSE)),IF($C$26="Szenario 2",INDEX('2a) Preisannahmen'!$D$13:$AC$19,MATCH('2b) Allg. Inputs'!$B33,'2a) Preisannahmen'!$B$13:$B$19,FALSE),MATCH('2b) Allg. Inputs'!E$27,'2a) Preisannahmen'!$D$12:$AC$12,FALSE)),IF($C$26="Szenario 3",INDEX('2a) Preisannahmen'!$D$22:$AC$28,MATCH('2b) Allg. Inputs'!$B33,'2a) Preisannahmen'!$B$22:$B$28,FALSE),MATCH('2b) Allg. Inputs'!E$27,'2a) Preisannahmen'!$D$21:$AC$21,FALSE)),""))),"")</f>
        <v/>
      </c>
      <c r="F33" s="1380" t="str">
        <f>_xlfn.IFNA(IF($C$26="Szenario 1",INDEX('2a) Preisannahmen'!$D$4:$AC$10,MATCH('2b) Allg. Inputs'!$B33,'2a) Preisannahmen'!$B$4:$B$10,FALSE),MATCH('2b) Allg. Inputs'!F$27,'2a) Preisannahmen'!$D$3:$AC$3,FALSE)),IF($C$26="Szenario 2",INDEX('2a) Preisannahmen'!$D$13:$AC$19,MATCH('2b) Allg. Inputs'!$B33,'2a) Preisannahmen'!$B$13:$B$19,FALSE),MATCH('2b) Allg. Inputs'!F$27,'2a) Preisannahmen'!$D$12:$AC$12,FALSE)),IF($C$26="Szenario 3",INDEX('2a) Preisannahmen'!$D$22:$AC$28,MATCH('2b) Allg. Inputs'!$B33,'2a) Preisannahmen'!$B$22:$B$28,FALSE),MATCH('2b) Allg. Inputs'!F$27,'2a) Preisannahmen'!$D$21:$AC$21,FALSE)),""))),"")</f>
        <v/>
      </c>
      <c r="G33" s="1380" t="str">
        <f>_xlfn.IFNA(IF($C$26="Szenario 1",INDEX('2a) Preisannahmen'!$D$4:$AC$10,MATCH('2b) Allg. Inputs'!$B33,'2a) Preisannahmen'!$B$4:$B$10,FALSE),MATCH('2b) Allg. Inputs'!G$27,'2a) Preisannahmen'!$D$3:$AC$3,FALSE)),IF($C$26="Szenario 2",INDEX('2a) Preisannahmen'!$D$13:$AC$19,MATCH('2b) Allg. Inputs'!$B33,'2a) Preisannahmen'!$B$13:$B$19,FALSE),MATCH('2b) Allg. Inputs'!G$27,'2a) Preisannahmen'!$D$12:$AC$12,FALSE)),IF($C$26="Szenario 3",INDEX('2a) Preisannahmen'!$D$22:$AC$28,MATCH('2b) Allg. Inputs'!$B33,'2a) Preisannahmen'!$B$22:$B$28,FALSE),MATCH('2b) Allg. Inputs'!G$27,'2a) Preisannahmen'!$D$21:$AC$21,FALSE)),""))),"")</f>
        <v/>
      </c>
      <c r="H33" s="1380" t="str">
        <f>_xlfn.IFNA(IF($C$26="Szenario 1",INDEX('2a) Preisannahmen'!$D$4:$AC$10,MATCH('2b) Allg. Inputs'!$B33,'2a) Preisannahmen'!$B$4:$B$10,FALSE),MATCH('2b) Allg. Inputs'!H$27,'2a) Preisannahmen'!$D$3:$AC$3,FALSE)),IF($C$26="Szenario 2",INDEX('2a) Preisannahmen'!$D$13:$AC$19,MATCH('2b) Allg. Inputs'!$B33,'2a) Preisannahmen'!$B$13:$B$19,FALSE),MATCH('2b) Allg. Inputs'!H$27,'2a) Preisannahmen'!$D$12:$AC$12,FALSE)),IF($C$26="Szenario 3",INDEX('2a) Preisannahmen'!$D$22:$AC$28,MATCH('2b) Allg. Inputs'!$B33,'2a) Preisannahmen'!$B$22:$B$28,FALSE),MATCH('2b) Allg. Inputs'!H$27,'2a) Preisannahmen'!$D$21:$AC$21,FALSE)),""))),"")</f>
        <v/>
      </c>
      <c r="I33" s="1380" t="str">
        <f>_xlfn.IFNA(IF($C$26="Szenario 1",INDEX('2a) Preisannahmen'!$D$4:$AC$10,MATCH('2b) Allg. Inputs'!$B33,'2a) Preisannahmen'!$B$4:$B$10,FALSE),MATCH('2b) Allg. Inputs'!I$27,'2a) Preisannahmen'!$D$3:$AC$3,FALSE)),IF($C$26="Szenario 2",INDEX('2a) Preisannahmen'!$D$13:$AC$19,MATCH('2b) Allg. Inputs'!$B33,'2a) Preisannahmen'!$B$13:$B$19,FALSE),MATCH('2b) Allg. Inputs'!I$27,'2a) Preisannahmen'!$D$12:$AC$12,FALSE)),IF($C$26="Szenario 3",INDEX('2a) Preisannahmen'!$D$22:$AC$28,MATCH('2b) Allg. Inputs'!$B33,'2a) Preisannahmen'!$B$22:$B$28,FALSE),MATCH('2b) Allg. Inputs'!I$27,'2a) Preisannahmen'!$D$21:$AC$21,FALSE)),""))),"")</f>
        <v/>
      </c>
      <c r="J33" s="1380" t="str">
        <f>_xlfn.IFNA(IF($C$26="Szenario 1",INDEX('2a) Preisannahmen'!$D$4:$AC$10,MATCH('2b) Allg. Inputs'!$B33,'2a) Preisannahmen'!$B$4:$B$10,FALSE),MATCH('2b) Allg. Inputs'!J$27,'2a) Preisannahmen'!$D$3:$AC$3,FALSE)),IF($C$26="Szenario 2",INDEX('2a) Preisannahmen'!$D$13:$AC$19,MATCH('2b) Allg. Inputs'!$B33,'2a) Preisannahmen'!$B$13:$B$19,FALSE),MATCH('2b) Allg. Inputs'!J$27,'2a) Preisannahmen'!$D$12:$AC$12,FALSE)),IF($C$26="Szenario 3",INDEX('2a) Preisannahmen'!$D$22:$AC$28,MATCH('2b) Allg. Inputs'!$B33,'2a) Preisannahmen'!$B$22:$B$28,FALSE),MATCH('2b) Allg. Inputs'!J$27,'2a) Preisannahmen'!$D$21:$AC$21,FALSE)),""))),"")</f>
        <v/>
      </c>
      <c r="K33" s="1380" t="str">
        <f>_xlfn.IFNA(IF($C$26="Szenario 1",INDEX('2a) Preisannahmen'!$D$4:$AC$10,MATCH('2b) Allg. Inputs'!$B33,'2a) Preisannahmen'!$B$4:$B$10,FALSE),MATCH('2b) Allg. Inputs'!K$27,'2a) Preisannahmen'!$D$3:$AC$3,FALSE)),IF($C$26="Szenario 2",INDEX('2a) Preisannahmen'!$D$13:$AC$19,MATCH('2b) Allg. Inputs'!$B33,'2a) Preisannahmen'!$B$13:$B$19,FALSE),MATCH('2b) Allg. Inputs'!K$27,'2a) Preisannahmen'!$D$12:$AC$12,FALSE)),IF($C$26="Szenario 3",INDEX('2a) Preisannahmen'!$D$22:$AC$28,MATCH('2b) Allg. Inputs'!$B33,'2a) Preisannahmen'!$B$22:$B$28,FALSE),MATCH('2b) Allg. Inputs'!K$27,'2a) Preisannahmen'!$D$21:$AC$21,FALSE)),""))),"")</f>
        <v/>
      </c>
      <c r="L33" s="1380" t="str">
        <f>_xlfn.IFNA(IF($C$26="Szenario 1",INDEX('2a) Preisannahmen'!$D$4:$AC$10,MATCH('2b) Allg. Inputs'!$B33,'2a) Preisannahmen'!$B$4:$B$10,FALSE),MATCH('2b) Allg. Inputs'!L$27,'2a) Preisannahmen'!$D$3:$AC$3,FALSE)),IF($C$26="Szenario 2",INDEX('2a) Preisannahmen'!$D$13:$AC$19,MATCH('2b) Allg. Inputs'!$B33,'2a) Preisannahmen'!$B$13:$B$19,FALSE),MATCH('2b) Allg. Inputs'!L$27,'2a) Preisannahmen'!$D$12:$AC$12,FALSE)),IF($C$26="Szenario 3",INDEX('2a) Preisannahmen'!$D$22:$AC$28,MATCH('2b) Allg. Inputs'!$B33,'2a) Preisannahmen'!$B$22:$B$28,FALSE),MATCH('2b) Allg. Inputs'!L$27,'2a) Preisannahmen'!$D$21:$AC$21,FALSE)),""))),"")</f>
        <v/>
      </c>
      <c r="M33" s="1380" t="str">
        <f>_xlfn.IFNA(IF($C$26="Szenario 1",INDEX('2a) Preisannahmen'!$D$4:$AC$10,MATCH('2b) Allg. Inputs'!$B33,'2a) Preisannahmen'!$B$4:$B$10,FALSE),MATCH('2b) Allg. Inputs'!M$27,'2a) Preisannahmen'!$D$3:$AC$3,FALSE)),IF($C$26="Szenario 2",INDEX('2a) Preisannahmen'!$D$13:$AC$19,MATCH('2b) Allg. Inputs'!$B33,'2a) Preisannahmen'!$B$13:$B$19,FALSE),MATCH('2b) Allg. Inputs'!M$27,'2a) Preisannahmen'!$D$12:$AC$12,FALSE)),IF($C$26="Szenario 3",INDEX('2a) Preisannahmen'!$D$22:$AC$28,MATCH('2b) Allg. Inputs'!$B33,'2a) Preisannahmen'!$B$22:$B$28,FALSE),MATCH('2b) Allg. Inputs'!M$27,'2a) Preisannahmen'!$D$21:$AC$21,FALSE)),""))),"")</f>
        <v/>
      </c>
      <c r="N33" s="1380" t="str">
        <f>_xlfn.IFNA(IF($C$26="Szenario 1",INDEX('2a) Preisannahmen'!$D$4:$AC$10,MATCH('2b) Allg. Inputs'!$B33,'2a) Preisannahmen'!$B$4:$B$10,FALSE),MATCH('2b) Allg. Inputs'!N$27,'2a) Preisannahmen'!$D$3:$AC$3,FALSE)),IF($C$26="Szenario 2",INDEX('2a) Preisannahmen'!$D$13:$AC$19,MATCH('2b) Allg. Inputs'!$B33,'2a) Preisannahmen'!$B$13:$B$19,FALSE),MATCH('2b) Allg. Inputs'!N$27,'2a) Preisannahmen'!$D$12:$AC$12,FALSE)),IF($C$26="Szenario 3",INDEX('2a) Preisannahmen'!$D$22:$AC$28,MATCH('2b) Allg. Inputs'!$B33,'2a) Preisannahmen'!$B$22:$B$28,FALSE),MATCH('2b) Allg. Inputs'!N$27,'2a) Preisannahmen'!$D$21:$AC$21,FALSE)),""))),"")</f>
        <v/>
      </c>
      <c r="O33" s="1380" t="str">
        <f>_xlfn.IFNA(IF($C$26="Szenario 1",INDEX('2a) Preisannahmen'!$D$4:$AC$10,MATCH('2b) Allg. Inputs'!$B33,'2a) Preisannahmen'!$B$4:$B$10,FALSE),MATCH('2b) Allg. Inputs'!O$27,'2a) Preisannahmen'!$D$3:$AC$3,FALSE)),IF($C$26="Szenario 2",INDEX('2a) Preisannahmen'!$D$13:$AC$19,MATCH('2b) Allg. Inputs'!$B33,'2a) Preisannahmen'!$B$13:$B$19,FALSE),MATCH('2b) Allg. Inputs'!O$27,'2a) Preisannahmen'!$D$12:$AC$12,FALSE)),IF($C$26="Szenario 3",INDEX('2a) Preisannahmen'!$D$22:$AC$28,MATCH('2b) Allg. Inputs'!$B33,'2a) Preisannahmen'!$B$22:$B$28,FALSE),MATCH('2b) Allg. Inputs'!O$27,'2a) Preisannahmen'!$D$21:$AC$21,FALSE)),""))),"")</f>
        <v/>
      </c>
      <c r="P33" s="1380" t="str">
        <f>_xlfn.IFNA(IF($C$26="Szenario 1",INDEX('2a) Preisannahmen'!$D$4:$AC$10,MATCH('2b) Allg. Inputs'!$B33,'2a) Preisannahmen'!$B$4:$B$10,FALSE),MATCH('2b) Allg. Inputs'!P$27,'2a) Preisannahmen'!$D$3:$AC$3,FALSE)),IF($C$26="Szenario 2",INDEX('2a) Preisannahmen'!$D$13:$AC$19,MATCH('2b) Allg. Inputs'!$B33,'2a) Preisannahmen'!$B$13:$B$19,FALSE),MATCH('2b) Allg. Inputs'!P$27,'2a) Preisannahmen'!$D$12:$AC$12,FALSE)),IF($C$26="Szenario 3",INDEX('2a) Preisannahmen'!$D$22:$AC$28,MATCH('2b) Allg. Inputs'!$B33,'2a) Preisannahmen'!$B$22:$B$28,FALSE),MATCH('2b) Allg. Inputs'!P$27,'2a) Preisannahmen'!$D$21:$AC$21,FALSE)),""))),"")</f>
        <v/>
      </c>
      <c r="Q33" s="1380" t="str">
        <f>_xlfn.IFNA(IF($C$26="Szenario 1",INDEX('2a) Preisannahmen'!$D$4:$AC$10,MATCH('2b) Allg. Inputs'!$B33,'2a) Preisannahmen'!$B$4:$B$10,FALSE),MATCH('2b) Allg. Inputs'!Q$27,'2a) Preisannahmen'!$D$3:$AC$3,FALSE)),IF($C$26="Szenario 2",INDEX('2a) Preisannahmen'!$D$13:$AC$19,MATCH('2b) Allg. Inputs'!$B33,'2a) Preisannahmen'!$B$13:$B$19,FALSE),MATCH('2b) Allg. Inputs'!Q$27,'2a) Preisannahmen'!$D$12:$AC$12,FALSE)),IF($C$26="Szenario 3",INDEX('2a) Preisannahmen'!$D$22:$AC$28,MATCH('2b) Allg. Inputs'!$B33,'2a) Preisannahmen'!$B$22:$B$28,FALSE),MATCH('2b) Allg. Inputs'!Q$27,'2a) Preisannahmen'!$D$21:$AC$21,FALSE)),""))),"")</f>
        <v/>
      </c>
      <c r="R33" s="1381" t="str">
        <f>_xlfn.IFNA(IF($C$26="Szenario 1",INDEX('2a) Preisannahmen'!$D$4:$AC$10,MATCH('2b) Allg. Inputs'!$B33,'2a) Preisannahmen'!$B$4:$B$10,FALSE),MATCH('2b) Allg. Inputs'!R$27,'2a) Preisannahmen'!$D$3:$AC$3,FALSE)),IF($C$26="Szenario 2",INDEX('2a) Preisannahmen'!$D$13:$AC$19,MATCH('2b) Allg. Inputs'!$B33,'2a) Preisannahmen'!$B$13:$B$19,FALSE),MATCH('2b) Allg. Inputs'!R$27,'2a) Preisannahmen'!$D$12:$AC$12,FALSE)),IF($C$26="Szenario 3",INDEX('2a) Preisannahmen'!$D$22:$AC$28,MATCH('2b) Allg. Inputs'!$B33,'2a) Preisannahmen'!$B$22:$B$28,FALSE),MATCH('2b) Allg. Inputs'!R$27,'2a) Preisannahmen'!$D$21:$AC$21,FALSE)),""))),"")</f>
        <v/>
      </c>
      <c r="S33" s="1380" t="str">
        <f>_xlfn.IFNA(IF($C$26="Szenario 1",INDEX('2a) Preisannahmen'!$D$4:$AC$10,MATCH('2b) Allg. Inputs'!$B33,'2a) Preisannahmen'!$B$4:$B$10,FALSE),MATCH('2b) Allg. Inputs'!S$27,'2a) Preisannahmen'!$D$3:$AC$3,FALSE)),IF($C$26="Szenario 2",INDEX('2a) Preisannahmen'!$D$13:$AC$19,MATCH('2b) Allg. Inputs'!$B33,'2a) Preisannahmen'!$B$13:$B$19,FALSE),MATCH('2b) Allg. Inputs'!S$27,'2a) Preisannahmen'!$D$12:$AC$12,FALSE)),IF($C$26="Szenario 3",INDEX('2a) Preisannahmen'!$D$22:$AC$28,MATCH('2b) Allg. Inputs'!$B33,'2a) Preisannahmen'!$B$22:$B$28,FALSE),MATCH('2b) Allg. Inputs'!S$27,'2a) Preisannahmen'!$D$21:$AC$21,FALSE)),""))),"")</f>
        <v/>
      </c>
      <c r="T33" s="1388" t="str">
        <f>_xlfn.IFNA(IF($C$26="Szenario 1",INDEX('2a) Preisannahmen'!$D$4:$AC$10,MATCH('2b) Allg. Inputs'!$B33,'2a) Preisannahmen'!$B$4:$B$10,FALSE),MATCH('2b) Allg. Inputs'!T$27,'2a) Preisannahmen'!$D$3:$AC$3,FALSE)),IF($C$26="Szenario 2",INDEX('2a) Preisannahmen'!$D$13:$AC$19,MATCH('2b) Allg. Inputs'!$B33,'2a) Preisannahmen'!$B$13:$B$19,FALSE),MATCH('2b) Allg. Inputs'!T$27,'2a) Preisannahmen'!$D$12:$AC$12,FALSE)),IF($C$26="Szenario 3",INDEX('2a) Preisannahmen'!$D$22:$AC$28,MATCH('2b) Allg. Inputs'!$B33,'2a) Preisannahmen'!$B$22:$B$28,FALSE),MATCH('2b) Allg. Inputs'!T$27,'2a) Preisannahmen'!$D$21:$AC$21,FALSE)),""))),"")</f>
        <v/>
      </c>
      <c r="U33" s="1028"/>
      <c r="V33" s="1028"/>
      <c r="W33" s="1028"/>
      <c r="X33" s="1028"/>
      <c r="Y33" s="1028"/>
      <c r="Z33" s="1028"/>
      <c r="AA33" s="1028"/>
      <c r="AB33" s="1028"/>
      <c r="AC33" s="1028"/>
      <c r="AD33" s="1028"/>
      <c r="AE33" s="1028"/>
    </row>
    <row r="34" spans="2:31" ht="17.149999999999999" customHeight="1" x14ac:dyDescent="0.35">
      <c r="B34" s="1035" t="s">
        <v>107</v>
      </c>
      <c r="C34" s="1033"/>
      <c r="D34" s="1033" t="s">
        <v>102</v>
      </c>
      <c r="E34" s="1382" t="str">
        <f>_xlfn.IFNA(IF($C$26="Szenario 1",INDEX('2a) Preisannahmen'!$D$4:$AC$10,MATCH('2b) Allg. Inputs'!$B34,'2a) Preisannahmen'!$B$4:$B$10,FALSE),MATCH('2b) Allg. Inputs'!E$27,'2a) Preisannahmen'!$D$3:$AC$3,FALSE)),IF($C$26="Szenario 2",INDEX('2a) Preisannahmen'!$D$13:$AC$19,MATCH('2b) Allg. Inputs'!$B34,'2a) Preisannahmen'!$B$13:$B$19,FALSE),MATCH('2b) Allg. Inputs'!E$27,'2a) Preisannahmen'!$D$12:$AC$12,FALSE)),IF($C$26="Szenario 3",INDEX('2a) Preisannahmen'!$D$22:$AC$28,MATCH('2b) Allg. Inputs'!$B34,'2a) Preisannahmen'!$B$22:$B$28,FALSE),MATCH('2b) Allg. Inputs'!E$27,'2a) Preisannahmen'!$D$21:$AC$21,FALSE)),""))),"")</f>
        <v/>
      </c>
      <c r="F34" s="1382" t="str">
        <f>_xlfn.IFNA(IF($C$26="Szenario 1",INDEX('2a) Preisannahmen'!$D$4:$AC$10,MATCH('2b) Allg. Inputs'!$B34,'2a) Preisannahmen'!$B$4:$B$10,FALSE),MATCH('2b) Allg. Inputs'!F$27,'2a) Preisannahmen'!$D$3:$AC$3,FALSE)),IF($C$26="Szenario 2",INDEX('2a) Preisannahmen'!$D$13:$AC$19,MATCH('2b) Allg. Inputs'!$B34,'2a) Preisannahmen'!$B$13:$B$19,FALSE),MATCH('2b) Allg. Inputs'!F$27,'2a) Preisannahmen'!$D$12:$AC$12,FALSE)),IF($C$26="Szenario 3",INDEX('2a) Preisannahmen'!$D$22:$AC$28,MATCH('2b) Allg. Inputs'!$B34,'2a) Preisannahmen'!$B$22:$B$28,FALSE),MATCH('2b) Allg. Inputs'!F$27,'2a) Preisannahmen'!$D$21:$AC$21,FALSE)),""))),"")</f>
        <v/>
      </c>
      <c r="G34" s="1382" t="str">
        <f>_xlfn.IFNA(IF($C$26="Szenario 1",INDEX('2a) Preisannahmen'!$D$4:$AC$10,MATCH('2b) Allg. Inputs'!$B34,'2a) Preisannahmen'!$B$4:$B$10,FALSE),MATCH('2b) Allg. Inputs'!G$27,'2a) Preisannahmen'!$D$3:$AC$3,FALSE)),IF($C$26="Szenario 2",INDEX('2a) Preisannahmen'!$D$13:$AC$19,MATCH('2b) Allg. Inputs'!$B34,'2a) Preisannahmen'!$B$13:$B$19,FALSE),MATCH('2b) Allg. Inputs'!G$27,'2a) Preisannahmen'!$D$12:$AC$12,FALSE)),IF($C$26="Szenario 3",INDEX('2a) Preisannahmen'!$D$22:$AC$28,MATCH('2b) Allg. Inputs'!$B34,'2a) Preisannahmen'!$B$22:$B$28,FALSE),MATCH('2b) Allg. Inputs'!G$27,'2a) Preisannahmen'!$D$21:$AC$21,FALSE)),""))),"")</f>
        <v/>
      </c>
      <c r="H34" s="1382" t="str">
        <f>_xlfn.IFNA(IF($C$26="Szenario 1",INDEX('2a) Preisannahmen'!$D$4:$AC$10,MATCH('2b) Allg. Inputs'!$B34,'2a) Preisannahmen'!$B$4:$B$10,FALSE),MATCH('2b) Allg. Inputs'!H$27,'2a) Preisannahmen'!$D$3:$AC$3,FALSE)),IF($C$26="Szenario 2",INDEX('2a) Preisannahmen'!$D$13:$AC$19,MATCH('2b) Allg. Inputs'!$B34,'2a) Preisannahmen'!$B$13:$B$19,FALSE),MATCH('2b) Allg. Inputs'!H$27,'2a) Preisannahmen'!$D$12:$AC$12,FALSE)),IF($C$26="Szenario 3",INDEX('2a) Preisannahmen'!$D$22:$AC$28,MATCH('2b) Allg. Inputs'!$B34,'2a) Preisannahmen'!$B$22:$B$28,FALSE),MATCH('2b) Allg. Inputs'!H$27,'2a) Preisannahmen'!$D$21:$AC$21,FALSE)),""))),"")</f>
        <v/>
      </c>
      <c r="I34" s="1380" t="str">
        <f>_xlfn.IFNA(IF($C$26="Szenario 1",INDEX('2a) Preisannahmen'!$D$4:$AC$10,MATCH('2b) Allg. Inputs'!$B34,'2a) Preisannahmen'!$B$4:$B$10,FALSE),MATCH('2b) Allg. Inputs'!I$27,'2a) Preisannahmen'!$D$3:$AC$3,FALSE)),IF($C$26="Szenario 2",INDEX('2a) Preisannahmen'!$D$13:$AC$19,MATCH('2b) Allg. Inputs'!$B34,'2a) Preisannahmen'!$B$13:$B$19,FALSE),MATCH('2b) Allg. Inputs'!I$27,'2a) Preisannahmen'!$D$12:$AC$12,FALSE)),IF($C$26="Szenario 3",INDEX('2a) Preisannahmen'!$D$22:$AC$28,MATCH('2b) Allg. Inputs'!$B34,'2a) Preisannahmen'!$B$22:$B$28,FALSE),MATCH('2b) Allg. Inputs'!I$27,'2a) Preisannahmen'!$D$21:$AC$21,FALSE)),""))),"")</f>
        <v/>
      </c>
      <c r="J34" s="1382" t="str">
        <f>_xlfn.IFNA(IF($C$26="Szenario 1",INDEX('2a) Preisannahmen'!$D$4:$AC$10,MATCH('2b) Allg. Inputs'!$B34,'2a) Preisannahmen'!$B$4:$B$10,FALSE),MATCH('2b) Allg. Inputs'!J$27,'2a) Preisannahmen'!$D$3:$AC$3,FALSE)),IF($C$26="Szenario 2",INDEX('2a) Preisannahmen'!$D$13:$AC$19,MATCH('2b) Allg. Inputs'!$B34,'2a) Preisannahmen'!$B$13:$B$19,FALSE),MATCH('2b) Allg. Inputs'!J$27,'2a) Preisannahmen'!$D$12:$AC$12,FALSE)),IF($C$26="Szenario 3",INDEX('2a) Preisannahmen'!$D$22:$AC$28,MATCH('2b) Allg. Inputs'!$B34,'2a) Preisannahmen'!$B$22:$B$28,FALSE),MATCH('2b) Allg. Inputs'!J$27,'2a) Preisannahmen'!$D$21:$AC$21,FALSE)),""))),"")</f>
        <v/>
      </c>
      <c r="K34" s="1382" t="str">
        <f>_xlfn.IFNA(IF($C$26="Szenario 1",INDEX('2a) Preisannahmen'!$D$4:$AC$10,MATCH('2b) Allg. Inputs'!$B34,'2a) Preisannahmen'!$B$4:$B$10,FALSE),MATCH('2b) Allg. Inputs'!K$27,'2a) Preisannahmen'!$D$3:$AC$3,FALSE)),IF($C$26="Szenario 2",INDEX('2a) Preisannahmen'!$D$13:$AC$19,MATCH('2b) Allg. Inputs'!$B34,'2a) Preisannahmen'!$B$13:$B$19,FALSE),MATCH('2b) Allg. Inputs'!K$27,'2a) Preisannahmen'!$D$12:$AC$12,FALSE)),IF($C$26="Szenario 3",INDEX('2a) Preisannahmen'!$D$22:$AC$28,MATCH('2b) Allg. Inputs'!$B34,'2a) Preisannahmen'!$B$22:$B$28,FALSE),MATCH('2b) Allg. Inputs'!K$27,'2a) Preisannahmen'!$D$21:$AC$21,FALSE)),""))),"")</f>
        <v/>
      </c>
      <c r="L34" s="1382" t="str">
        <f>_xlfn.IFNA(IF($C$26="Szenario 1",INDEX('2a) Preisannahmen'!$D$4:$AC$10,MATCH('2b) Allg. Inputs'!$B34,'2a) Preisannahmen'!$B$4:$B$10,FALSE),MATCH('2b) Allg. Inputs'!L$27,'2a) Preisannahmen'!$D$3:$AC$3,FALSE)),IF($C$26="Szenario 2",INDEX('2a) Preisannahmen'!$D$13:$AC$19,MATCH('2b) Allg. Inputs'!$B34,'2a) Preisannahmen'!$B$13:$B$19,FALSE),MATCH('2b) Allg. Inputs'!L$27,'2a) Preisannahmen'!$D$12:$AC$12,FALSE)),IF($C$26="Szenario 3",INDEX('2a) Preisannahmen'!$D$22:$AC$28,MATCH('2b) Allg. Inputs'!$B34,'2a) Preisannahmen'!$B$22:$B$28,FALSE),MATCH('2b) Allg. Inputs'!L$27,'2a) Preisannahmen'!$D$21:$AC$21,FALSE)),""))),"")</f>
        <v/>
      </c>
      <c r="M34" s="1382" t="str">
        <f>_xlfn.IFNA(IF($C$26="Szenario 1",INDEX('2a) Preisannahmen'!$D$4:$AC$10,MATCH('2b) Allg. Inputs'!$B34,'2a) Preisannahmen'!$B$4:$B$10,FALSE),MATCH('2b) Allg. Inputs'!M$27,'2a) Preisannahmen'!$D$3:$AC$3,FALSE)),IF($C$26="Szenario 2",INDEX('2a) Preisannahmen'!$D$13:$AC$19,MATCH('2b) Allg. Inputs'!$B34,'2a) Preisannahmen'!$B$13:$B$19,FALSE),MATCH('2b) Allg. Inputs'!M$27,'2a) Preisannahmen'!$D$12:$AC$12,FALSE)),IF($C$26="Szenario 3",INDEX('2a) Preisannahmen'!$D$22:$AC$28,MATCH('2b) Allg. Inputs'!$B34,'2a) Preisannahmen'!$B$22:$B$28,FALSE),MATCH('2b) Allg. Inputs'!M$27,'2a) Preisannahmen'!$D$21:$AC$21,FALSE)),""))),"")</f>
        <v/>
      </c>
      <c r="N34" s="1382" t="str">
        <f>_xlfn.IFNA(IF($C$26="Szenario 1",INDEX('2a) Preisannahmen'!$D$4:$AC$10,MATCH('2b) Allg. Inputs'!$B34,'2a) Preisannahmen'!$B$4:$B$10,FALSE),MATCH('2b) Allg. Inputs'!N$27,'2a) Preisannahmen'!$D$3:$AC$3,FALSE)),IF($C$26="Szenario 2",INDEX('2a) Preisannahmen'!$D$13:$AC$19,MATCH('2b) Allg. Inputs'!$B34,'2a) Preisannahmen'!$B$13:$B$19,FALSE),MATCH('2b) Allg. Inputs'!N$27,'2a) Preisannahmen'!$D$12:$AC$12,FALSE)),IF($C$26="Szenario 3",INDEX('2a) Preisannahmen'!$D$22:$AC$28,MATCH('2b) Allg. Inputs'!$B34,'2a) Preisannahmen'!$B$22:$B$28,FALSE),MATCH('2b) Allg. Inputs'!N$27,'2a) Preisannahmen'!$D$21:$AC$21,FALSE)),""))),"")</f>
        <v/>
      </c>
      <c r="O34" s="1382" t="str">
        <f>_xlfn.IFNA(IF($C$26="Szenario 1",INDEX('2a) Preisannahmen'!$D$4:$AC$10,MATCH('2b) Allg. Inputs'!$B34,'2a) Preisannahmen'!$B$4:$B$10,FALSE),MATCH('2b) Allg. Inputs'!O$27,'2a) Preisannahmen'!$D$3:$AC$3,FALSE)),IF($C$26="Szenario 2",INDEX('2a) Preisannahmen'!$D$13:$AC$19,MATCH('2b) Allg. Inputs'!$B34,'2a) Preisannahmen'!$B$13:$B$19,FALSE),MATCH('2b) Allg. Inputs'!O$27,'2a) Preisannahmen'!$D$12:$AC$12,FALSE)),IF($C$26="Szenario 3",INDEX('2a) Preisannahmen'!$D$22:$AC$28,MATCH('2b) Allg. Inputs'!$B34,'2a) Preisannahmen'!$B$22:$B$28,FALSE),MATCH('2b) Allg. Inputs'!O$27,'2a) Preisannahmen'!$D$21:$AC$21,FALSE)),""))),"")</f>
        <v/>
      </c>
      <c r="P34" s="1382" t="str">
        <f>_xlfn.IFNA(IF($C$26="Szenario 1",INDEX('2a) Preisannahmen'!$D$4:$AC$10,MATCH('2b) Allg. Inputs'!$B34,'2a) Preisannahmen'!$B$4:$B$10,FALSE),MATCH('2b) Allg. Inputs'!P$27,'2a) Preisannahmen'!$D$3:$AC$3,FALSE)),IF($C$26="Szenario 2",INDEX('2a) Preisannahmen'!$D$13:$AC$19,MATCH('2b) Allg. Inputs'!$B34,'2a) Preisannahmen'!$B$13:$B$19,FALSE),MATCH('2b) Allg. Inputs'!P$27,'2a) Preisannahmen'!$D$12:$AC$12,FALSE)),IF($C$26="Szenario 3",INDEX('2a) Preisannahmen'!$D$22:$AC$28,MATCH('2b) Allg. Inputs'!$B34,'2a) Preisannahmen'!$B$22:$B$28,FALSE),MATCH('2b) Allg. Inputs'!P$27,'2a) Preisannahmen'!$D$21:$AC$21,FALSE)),""))),"")</f>
        <v/>
      </c>
      <c r="Q34" s="1382" t="str">
        <f>_xlfn.IFNA(IF($C$26="Szenario 1",INDEX('2a) Preisannahmen'!$D$4:$AC$10,MATCH('2b) Allg. Inputs'!$B34,'2a) Preisannahmen'!$B$4:$B$10,FALSE),MATCH('2b) Allg. Inputs'!Q$27,'2a) Preisannahmen'!$D$3:$AC$3,FALSE)),IF($C$26="Szenario 2",INDEX('2a) Preisannahmen'!$D$13:$AC$19,MATCH('2b) Allg. Inputs'!$B34,'2a) Preisannahmen'!$B$13:$B$19,FALSE),MATCH('2b) Allg. Inputs'!Q$27,'2a) Preisannahmen'!$D$12:$AC$12,FALSE)),IF($C$26="Szenario 3",INDEX('2a) Preisannahmen'!$D$22:$AC$28,MATCH('2b) Allg. Inputs'!$B34,'2a) Preisannahmen'!$B$22:$B$28,FALSE),MATCH('2b) Allg. Inputs'!Q$27,'2a) Preisannahmen'!$D$21:$AC$21,FALSE)),""))),"")</f>
        <v/>
      </c>
      <c r="R34" s="1381" t="str">
        <f>_xlfn.IFNA(IF($C$26="Szenario 1",INDEX('2a) Preisannahmen'!$D$4:$AC$10,MATCH('2b) Allg. Inputs'!$B34,'2a) Preisannahmen'!$B$4:$B$10,FALSE),MATCH('2b) Allg. Inputs'!R$27,'2a) Preisannahmen'!$D$3:$AC$3,FALSE)),IF($C$26="Szenario 2",INDEX('2a) Preisannahmen'!$D$13:$AC$19,MATCH('2b) Allg. Inputs'!$B34,'2a) Preisannahmen'!$B$13:$B$19,FALSE),MATCH('2b) Allg. Inputs'!R$27,'2a) Preisannahmen'!$D$12:$AC$12,FALSE)),IF($C$26="Szenario 3",INDEX('2a) Preisannahmen'!$D$22:$AC$28,MATCH('2b) Allg. Inputs'!$B34,'2a) Preisannahmen'!$B$22:$B$28,FALSE),MATCH('2b) Allg. Inputs'!R$27,'2a) Preisannahmen'!$D$21:$AC$21,FALSE)),""))),"")</f>
        <v/>
      </c>
      <c r="S34" s="1380" t="str">
        <f>_xlfn.IFNA(IF($C$26="Szenario 1",INDEX('2a) Preisannahmen'!$D$4:$AC$10,MATCH('2b) Allg. Inputs'!$B34,'2a) Preisannahmen'!$B$4:$B$10,FALSE),MATCH('2b) Allg. Inputs'!S$27,'2a) Preisannahmen'!$D$3:$AC$3,FALSE)),IF($C$26="Szenario 2",INDEX('2a) Preisannahmen'!$D$13:$AC$19,MATCH('2b) Allg. Inputs'!$B34,'2a) Preisannahmen'!$B$13:$B$19,FALSE),MATCH('2b) Allg. Inputs'!S$27,'2a) Preisannahmen'!$D$12:$AC$12,FALSE)),IF($C$26="Szenario 3",INDEX('2a) Preisannahmen'!$D$22:$AC$28,MATCH('2b) Allg. Inputs'!$B34,'2a) Preisannahmen'!$B$22:$B$28,FALSE),MATCH('2b) Allg. Inputs'!S$27,'2a) Preisannahmen'!$D$21:$AC$21,FALSE)),""))),"")</f>
        <v/>
      </c>
      <c r="T34" s="1388" t="str">
        <f>_xlfn.IFNA(IF($C$26="Szenario 1",INDEX('2a) Preisannahmen'!$D$4:$AC$10,MATCH('2b) Allg. Inputs'!$B34,'2a) Preisannahmen'!$B$4:$B$10,FALSE),MATCH('2b) Allg. Inputs'!T$27,'2a) Preisannahmen'!$D$3:$AC$3,FALSE)),IF($C$26="Szenario 2",INDEX('2a) Preisannahmen'!$D$13:$AC$19,MATCH('2b) Allg. Inputs'!$B34,'2a) Preisannahmen'!$B$13:$B$19,FALSE),MATCH('2b) Allg. Inputs'!T$27,'2a) Preisannahmen'!$D$12:$AC$12,FALSE)),IF($C$26="Szenario 3",INDEX('2a) Preisannahmen'!$D$22:$AC$28,MATCH('2b) Allg. Inputs'!$B34,'2a) Preisannahmen'!$B$22:$B$28,FALSE),MATCH('2b) Allg. Inputs'!T$27,'2a) Preisannahmen'!$D$21:$AC$21,FALSE)),""))),"")</f>
        <v/>
      </c>
      <c r="U34" s="1028"/>
      <c r="V34" s="1028"/>
      <c r="W34" s="1028"/>
      <c r="X34" s="1028"/>
      <c r="Y34" s="1028"/>
      <c r="Z34" s="1028"/>
      <c r="AA34" s="1028"/>
      <c r="AB34" s="1028"/>
      <c r="AC34" s="1028"/>
      <c r="AD34" s="1028"/>
      <c r="AE34" s="1028"/>
    </row>
    <row r="35" spans="2:31" ht="17" thickBot="1" x14ac:dyDescent="0.5">
      <c r="B35" s="1036" t="s">
        <v>108</v>
      </c>
      <c r="C35" s="1037"/>
      <c r="D35" s="1020" t="s">
        <v>615</v>
      </c>
      <c r="E35" s="1383" t="str">
        <f>_xlfn.IFNA(IF($C$26="Szenario 1",INDEX('2a) Preisannahmen'!$D$4:$AC$10,MATCH('2b) Allg. Inputs'!$B35,'2a) Preisannahmen'!$B$4:$B$10,FALSE),MATCH('2b) Allg. Inputs'!E$27,'2a) Preisannahmen'!$D$3:$AC$3,FALSE)),IF($C$26="Szenario 2",INDEX('2a) Preisannahmen'!$D$13:$AC$19,MATCH('2b) Allg. Inputs'!$B35,'2a) Preisannahmen'!$B$13:$B$19,FALSE),MATCH('2b) Allg. Inputs'!E$27,'2a) Preisannahmen'!$D$12:$AC$12,FALSE)),IF($C$26="Szenario 3",INDEX('2a) Preisannahmen'!$D$22:$AC$28,MATCH('2b) Allg. Inputs'!$B35,'2a) Preisannahmen'!$B$22:$B$28,FALSE),MATCH('2b) Allg. Inputs'!E$27,'2a) Preisannahmen'!$D$21:$AC$21,FALSE)),""))),"")</f>
        <v/>
      </c>
      <c r="F35" s="1384" t="str">
        <f>_xlfn.IFNA(IF($C$26="Szenario 1",INDEX('2a) Preisannahmen'!$D$4:$AC$10,MATCH('2b) Allg. Inputs'!$B35,'2a) Preisannahmen'!$B$4:$B$10,FALSE),MATCH('2b) Allg. Inputs'!F$27,'2a) Preisannahmen'!$D$3:$AC$3,FALSE)),IF($C$26="Szenario 2",INDEX('2a) Preisannahmen'!$D$13:$AC$19,MATCH('2b) Allg. Inputs'!$B35,'2a) Preisannahmen'!$B$13:$B$19,FALSE),MATCH('2b) Allg. Inputs'!F$27,'2a) Preisannahmen'!$D$12:$AC$12,FALSE)),IF($C$26="Szenario 3",INDEX('2a) Preisannahmen'!$D$22:$AC$28,MATCH('2b) Allg. Inputs'!$B35,'2a) Preisannahmen'!$B$22:$B$28,FALSE),MATCH('2b) Allg. Inputs'!F$27,'2a) Preisannahmen'!$D$21:$AC$21,FALSE)),""))),"")</f>
        <v/>
      </c>
      <c r="G35" s="1384" t="str">
        <f>_xlfn.IFNA(IF($C$26="Szenario 1",INDEX('2a) Preisannahmen'!$D$4:$AC$10,MATCH('2b) Allg. Inputs'!$B35,'2a) Preisannahmen'!$B$4:$B$10,FALSE),MATCH('2b) Allg. Inputs'!G$27,'2a) Preisannahmen'!$D$3:$AC$3,FALSE)),IF($C$26="Szenario 2",INDEX('2a) Preisannahmen'!$D$13:$AC$19,MATCH('2b) Allg. Inputs'!$B35,'2a) Preisannahmen'!$B$13:$B$19,FALSE),MATCH('2b) Allg. Inputs'!G$27,'2a) Preisannahmen'!$D$12:$AC$12,FALSE)),IF($C$26="Szenario 3",INDEX('2a) Preisannahmen'!$D$22:$AC$28,MATCH('2b) Allg. Inputs'!$B35,'2a) Preisannahmen'!$B$22:$B$28,FALSE),MATCH('2b) Allg. Inputs'!G$27,'2a) Preisannahmen'!$D$21:$AC$21,FALSE)),""))),"")</f>
        <v/>
      </c>
      <c r="H35" s="1384" t="str">
        <f>_xlfn.IFNA(IF($C$26="Szenario 1",INDEX('2a) Preisannahmen'!$D$4:$AC$10,MATCH('2b) Allg. Inputs'!$B35,'2a) Preisannahmen'!$B$4:$B$10,FALSE),MATCH('2b) Allg. Inputs'!H$27,'2a) Preisannahmen'!$D$3:$AC$3,FALSE)),IF($C$26="Szenario 2",INDEX('2a) Preisannahmen'!$D$13:$AC$19,MATCH('2b) Allg. Inputs'!$B35,'2a) Preisannahmen'!$B$13:$B$19,FALSE),MATCH('2b) Allg. Inputs'!H$27,'2a) Preisannahmen'!$D$12:$AC$12,FALSE)),IF($C$26="Szenario 3",INDEX('2a) Preisannahmen'!$D$22:$AC$28,MATCH('2b) Allg. Inputs'!$B35,'2a) Preisannahmen'!$B$22:$B$28,FALSE),MATCH('2b) Allg. Inputs'!H$27,'2a) Preisannahmen'!$D$21:$AC$21,FALSE)),""))),"")</f>
        <v/>
      </c>
      <c r="I35" s="1385" t="str">
        <f>_xlfn.IFNA(IF($C$26="Szenario 1",INDEX('2a) Preisannahmen'!$D$4:$AC$10,MATCH('2b) Allg. Inputs'!$B35,'2a) Preisannahmen'!$B$4:$B$10,FALSE),MATCH('2b) Allg. Inputs'!I$27,'2a) Preisannahmen'!$D$3:$AC$3,FALSE)),IF($C$26="Szenario 2",INDEX('2a) Preisannahmen'!$D$13:$AC$19,MATCH('2b) Allg. Inputs'!$B35,'2a) Preisannahmen'!$B$13:$B$19,FALSE),MATCH('2b) Allg. Inputs'!I$27,'2a) Preisannahmen'!$D$12:$AC$12,FALSE)),IF($C$26="Szenario 3",INDEX('2a) Preisannahmen'!$D$22:$AC$28,MATCH('2b) Allg. Inputs'!$B35,'2a) Preisannahmen'!$B$22:$B$28,FALSE),MATCH('2b) Allg. Inputs'!I$27,'2a) Preisannahmen'!$D$21:$AC$21,FALSE)),""))),"")</f>
        <v/>
      </c>
      <c r="J35" s="1384" t="str">
        <f>_xlfn.IFNA(IF($C$26="Szenario 1",INDEX('2a) Preisannahmen'!$D$4:$AC$10,MATCH('2b) Allg. Inputs'!$B35,'2a) Preisannahmen'!$B$4:$B$10,FALSE),MATCH('2b) Allg. Inputs'!J$27,'2a) Preisannahmen'!$D$3:$AC$3,FALSE)),IF($C$26="Szenario 2",INDEX('2a) Preisannahmen'!$D$13:$AC$19,MATCH('2b) Allg. Inputs'!$B35,'2a) Preisannahmen'!$B$13:$B$19,FALSE),MATCH('2b) Allg. Inputs'!J$27,'2a) Preisannahmen'!$D$12:$AC$12,FALSE)),IF($C$26="Szenario 3",INDEX('2a) Preisannahmen'!$D$22:$AC$28,MATCH('2b) Allg. Inputs'!$B35,'2a) Preisannahmen'!$B$22:$B$28,FALSE),MATCH('2b) Allg. Inputs'!J$27,'2a) Preisannahmen'!$D$21:$AC$21,FALSE)),""))),"")</f>
        <v/>
      </c>
      <c r="K35" s="1384" t="str">
        <f>_xlfn.IFNA(IF($C$26="Szenario 1",INDEX('2a) Preisannahmen'!$D$4:$AC$10,MATCH('2b) Allg. Inputs'!$B35,'2a) Preisannahmen'!$B$4:$B$10,FALSE),MATCH('2b) Allg. Inputs'!K$27,'2a) Preisannahmen'!$D$3:$AC$3,FALSE)),IF($C$26="Szenario 2",INDEX('2a) Preisannahmen'!$D$13:$AC$19,MATCH('2b) Allg. Inputs'!$B35,'2a) Preisannahmen'!$B$13:$B$19,FALSE),MATCH('2b) Allg. Inputs'!K$27,'2a) Preisannahmen'!$D$12:$AC$12,FALSE)),IF($C$26="Szenario 3",INDEX('2a) Preisannahmen'!$D$22:$AC$28,MATCH('2b) Allg. Inputs'!$B35,'2a) Preisannahmen'!$B$22:$B$28,FALSE),MATCH('2b) Allg. Inputs'!K$27,'2a) Preisannahmen'!$D$21:$AC$21,FALSE)),""))),"")</f>
        <v/>
      </c>
      <c r="L35" s="1384" t="str">
        <f>_xlfn.IFNA(IF($C$26="Szenario 1",INDEX('2a) Preisannahmen'!$D$4:$AC$10,MATCH('2b) Allg. Inputs'!$B35,'2a) Preisannahmen'!$B$4:$B$10,FALSE),MATCH('2b) Allg. Inputs'!L$27,'2a) Preisannahmen'!$D$3:$AC$3,FALSE)),IF($C$26="Szenario 2",INDEX('2a) Preisannahmen'!$D$13:$AC$19,MATCH('2b) Allg. Inputs'!$B35,'2a) Preisannahmen'!$B$13:$B$19,FALSE),MATCH('2b) Allg. Inputs'!L$27,'2a) Preisannahmen'!$D$12:$AC$12,FALSE)),IF($C$26="Szenario 3",INDEX('2a) Preisannahmen'!$D$22:$AC$28,MATCH('2b) Allg. Inputs'!$B35,'2a) Preisannahmen'!$B$22:$B$28,FALSE),MATCH('2b) Allg. Inputs'!L$27,'2a) Preisannahmen'!$D$21:$AC$21,FALSE)),""))),"")</f>
        <v/>
      </c>
      <c r="M35" s="1384" t="str">
        <f>_xlfn.IFNA(IF($C$26="Szenario 1",INDEX('2a) Preisannahmen'!$D$4:$AC$10,MATCH('2b) Allg. Inputs'!$B35,'2a) Preisannahmen'!$B$4:$B$10,FALSE),MATCH('2b) Allg. Inputs'!M$27,'2a) Preisannahmen'!$D$3:$AC$3,FALSE)),IF($C$26="Szenario 2",INDEX('2a) Preisannahmen'!$D$13:$AC$19,MATCH('2b) Allg. Inputs'!$B35,'2a) Preisannahmen'!$B$13:$B$19,FALSE),MATCH('2b) Allg. Inputs'!M$27,'2a) Preisannahmen'!$D$12:$AC$12,FALSE)),IF($C$26="Szenario 3",INDEX('2a) Preisannahmen'!$D$22:$AC$28,MATCH('2b) Allg. Inputs'!$B35,'2a) Preisannahmen'!$B$22:$B$28,FALSE),MATCH('2b) Allg. Inputs'!M$27,'2a) Preisannahmen'!$D$21:$AC$21,FALSE)),""))),"")</f>
        <v/>
      </c>
      <c r="N35" s="1384" t="str">
        <f>_xlfn.IFNA(IF($C$26="Szenario 1",INDEX('2a) Preisannahmen'!$D$4:$AC$10,MATCH('2b) Allg. Inputs'!$B35,'2a) Preisannahmen'!$B$4:$B$10,FALSE),MATCH('2b) Allg. Inputs'!N$27,'2a) Preisannahmen'!$D$3:$AC$3,FALSE)),IF($C$26="Szenario 2",INDEX('2a) Preisannahmen'!$D$13:$AC$19,MATCH('2b) Allg. Inputs'!$B35,'2a) Preisannahmen'!$B$13:$B$19,FALSE),MATCH('2b) Allg. Inputs'!N$27,'2a) Preisannahmen'!$D$12:$AC$12,FALSE)),IF($C$26="Szenario 3",INDEX('2a) Preisannahmen'!$D$22:$AC$28,MATCH('2b) Allg. Inputs'!$B35,'2a) Preisannahmen'!$B$22:$B$28,FALSE),MATCH('2b) Allg. Inputs'!N$27,'2a) Preisannahmen'!$D$21:$AC$21,FALSE)),""))),"")</f>
        <v/>
      </c>
      <c r="O35" s="1384" t="str">
        <f>_xlfn.IFNA(IF($C$26="Szenario 1",INDEX('2a) Preisannahmen'!$D$4:$AC$10,MATCH('2b) Allg. Inputs'!$B35,'2a) Preisannahmen'!$B$4:$B$10,FALSE),MATCH('2b) Allg. Inputs'!O$27,'2a) Preisannahmen'!$D$3:$AC$3,FALSE)),IF($C$26="Szenario 2",INDEX('2a) Preisannahmen'!$D$13:$AC$19,MATCH('2b) Allg. Inputs'!$B35,'2a) Preisannahmen'!$B$13:$B$19,FALSE),MATCH('2b) Allg. Inputs'!O$27,'2a) Preisannahmen'!$D$12:$AC$12,FALSE)),IF($C$26="Szenario 3",INDEX('2a) Preisannahmen'!$D$22:$AC$28,MATCH('2b) Allg. Inputs'!$B35,'2a) Preisannahmen'!$B$22:$B$28,FALSE),MATCH('2b) Allg. Inputs'!O$27,'2a) Preisannahmen'!$D$21:$AC$21,FALSE)),""))),"")</f>
        <v/>
      </c>
      <c r="P35" s="1384" t="str">
        <f>_xlfn.IFNA(IF($C$26="Szenario 1",INDEX('2a) Preisannahmen'!$D$4:$AC$10,MATCH('2b) Allg. Inputs'!$B35,'2a) Preisannahmen'!$B$4:$B$10,FALSE),MATCH('2b) Allg. Inputs'!P$27,'2a) Preisannahmen'!$D$3:$AC$3,FALSE)),IF($C$26="Szenario 2",INDEX('2a) Preisannahmen'!$D$13:$AC$19,MATCH('2b) Allg. Inputs'!$B35,'2a) Preisannahmen'!$B$13:$B$19,FALSE),MATCH('2b) Allg. Inputs'!P$27,'2a) Preisannahmen'!$D$12:$AC$12,FALSE)),IF($C$26="Szenario 3",INDEX('2a) Preisannahmen'!$D$22:$AC$28,MATCH('2b) Allg. Inputs'!$B35,'2a) Preisannahmen'!$B$22:$B$28,FALSE),MATCH('2b) Allg. Inputs'!P$27,'2a) Preisannahmen'!$D$21:$AC$21,FALSE)),""))),"")</f>
        <v/>
      </c>
      <c r="Q35" s="1384" t="str">
        <f>_xlfn.IFNA(IF($C$26="Szenario 1",INDEX('2a) Preisannahmen'!$D$4:$AC$10,MATCH('2b) Allg. Inputs'!$B35,'2a) Preisannahmen'!$B$4:$B$10,FALSE),MATCH('2b) Allg. Inputs'!Q$27,'2a) Preisannahmen'!$D$3:$AC$3,FALSE)),IF($C$26="Szenario 2",INDEX('2a) Preisannahmen'!$D$13:$AC$19,MATCH('2b) Allg. Inputs'!$B35,'2a) Preisannahmen'!$B$13:$B$19,FALSE),MATCH('2b) Allg. Inputs'!Q$27,'2a) Preisannahmen'!$D$12:$AC$12,FALSE)),IF($C$26="Szenario 3",INDEX('2a) Preisannahmen'!$D$22:$AC$28,MATCH('2b) Allg. Inputs'!$B35,'2a) Preisannahmen'!$B$22:$B$28,FALSE),MATCH('2b) Allg. Inputs'!Q$27,'2a) Preisannahmen'!$D$21:$AC$21,FALSE)),""))),"")</f>
        <v/>
      </c>
      <c r="R35" s="1386" t="str">
        <f>_xlfn.IFNA(IF($C$26="Szenario 1",INDEX('2a) Preisannahmen'!$D$4:$AC$10,MATCH('2b) Allg. Inputs'!$B35,'2a) Preisannahmen'!$B$4:$B$10,FALSE),MATCH('2b) Allg. Inputs'!R$27,'2a) Preisannahmen'!$D$3:$AC$3,FALSE)),IF($C$26="Szenario 2",INDEX('2a) Preisannahmen'!$D$13:$AC$19,MATCH('2b) Allg. Inputs'!$B35,'2a) Preisannahmen'!$B$13:$B$19,FALSE),MATCH('2b) Allg. Inputs'!R$27,'2a) Preisannahmen'!$D$12:$AC$12,FALSE)),IF($C$26="Szenario 3",INDEX('2a) Preisannahmen'!$D$22:$AC$28,MATCH('2b) Allg. Inputs'!$B35,'2a) Preisannahmen'!$B$22:$B$28,FALSE),MATCH('2b) Allg. Inputs'!R$27,'2a) Preisannahmen'!$D$21:$AC$21,FALSE)),""))),"")</f>
        <v/>
      </c>
      <c r="S35" s="1385" t="str">
        <f>_xlfn.IFNA(IF($C$26="Szenario 1",INDEX('2a) Preisannahmen'!$D$4:$AC$10,MATCH('2b) Allg. Inputs'!$B35,'2a) Preisannahmen'!$B$4:$B$10,FALSE),MATCH('2b) Allg. Inputs'!S$27,'2a) Preisannahmen'!$D$3:$AC$3,FALSE)),IF($C$26="Szenario 2",INDEX('2a) Preisannahmen'!$D$13:$AC$19,MATCH('2b) Allg. Inputs'!$B35,'2a) Preisannahmen'!$B$13:$B$19,FALSE),MATCH('2b) Allg. Inputs'!S$27,'2a) Preisannahmen'!$D$12:$AC$12,FALSE)),IF($C$26="Szenario 3",INDEX('2a) Preisannahmen'!$D$22:$AC$28,MATCH('2b) Allg. Inputs'!$B35,'2a) Preisannahmen'!$B$22:$B$28,FALSE),MATCH('2b) Allg. Inputs'!S$27,'2a) Preisannahmen'!$D$21:$AC$21,FALSE)),""))),"")</f>
        <v/>
      </c>
      <c r="T35" s="1389" t="str">
        <f>_xlfn.IFNA(IF($C$26="Szenario 1",INDEX('2a) Preisannahmen'!$D$4:$AC$10,MATCH('2b) Allg. Inputs'!$B35,'2a) Preisannahmen'!$B$4:$B$10,FALSE),MATCH('2b) Allg. Inputs'!T$27,'2a) Preisannahmen'!$D$3:$AC$3,FALSE)),IF($C$26="Szenario 2",INDEX('2a) Preisannahmen'!$D$13:$AC$19,MATCH('2b) Allg. Inputs'!$B35,'2a) Preisannahmen'!$B$13:$B$19,FALSE),MATCH('2b) Allg. Inputs'!T$27,'2a) Preisannahmen'!$D$12:$AC$12,FALSE)),IF($C$26="Szenario 3",INDEX('2a) Preisannahmen'!$D$22:$AC$28,MATCH('2b) Allg. Inputs'!$B35,'2a) Preisannahmen'!$B$22:$B$28,FALSE),MATCH('2b) Allg. Inputs'!T$27,'2a) Preisannahmen'!$D$21:$AC$21,FALSE)),""))),"")</f>
        <v/>
      </c>
      <c r="U35" s="1028"/>
      <c r="V35" s="1028"/>
      <c r="W35" s="1028"/>
      <c r="X35" s="1028"/>
      <c r="Y35" s="1028"/>
      <c r="Z35" s="1028"/>
      <c r="AA35" s="1028"/>
      <c r="AB35" s="1028"/>
      <c r="AC35" s="1028"/>
      <c r="AD35" s="1028"/>
      <c r="AE35" s="1028"/>
    </row>
    <row r="36" spans="2:31" x14ac:dyDescent="0.35">
      <c r="B36" s="1038"/>
      <c r="E36" s="1028"/>
      <c r="F36" s="1028"/>
      <c r="G36" s="1028"/>
      <c r="H36" s="1028"/>
      <c r="I36" s="1028"/>
      <c r="J36" s="1028"/>
      <c r="K36" s="1028"/>
      <c r="L36" s="1028"/>
      <c r="M36" s="1028"/>
      <c r="N36" s="1028"/>
      <c r="O36" s="1028"/>
      <c r="P36" s="1028"/>
      <c r="Q36" s="1028"/>
      <c r="R36" s="1028"/>
      <c r="S36" s="1028"/>
      <c r="T36" s="1028"/>
      <c r="U36" s="1028"/>
      <c r="V36" s="1028"/>
      <c r="W36" s="1028"/>
      <c r="X36" s="1028"/>
      <c r="Y36" s="1028"/>
      <c r="Z36" s="1028"/>
      <c r="AA36" s="1028"/>
      <c r="AB36" s="1028"/>
      <c r="AC36" s="1028"/>
      <c r="AD36" s="1028"/>
      <c r="AE36" s="1028"/>
    </row>
    <row r="37" spans="2:31" hidden="1" x14ac:dyDescent="0.35">
      <c r="M37" s="1028"/>
      <c r="N37" s="1028"/>
      <c r="O37" s="1028"/>
      <c r="P37" s="1028"/>
      <c r="Q37" s="1028"/>
      <c r="R37" s="1028"/>
      <c r="S37" s="1028"/>
      <c r="T37" s="1028"/>
      <c r="U37" s="1028"/>
      <c r="V37" s="1028"/>
      <c r="W37" s="1028"/>
      <c r="X37" s="1028"/>
      <c r="Y37" s="1028"/>
      <c r="Z37" s="1028"/>
      <c r="AA37" s="1028"/>
      <c r="AB37" s="1028"/>
      <c r="AC37" s="1028"/>
      <c r="AD37" s="1028"/>
      <c r="AE37" s="1028"/>
    </row>
    <row r="38" spans="2:31" hidden="1" x14ac:dyDescent="0.35">
      <c r="M38" s="1028"/>
      <c r="N38" s="1028"/>
      <c r="O38" s="1028"/>
      <c r="P38" s="1028"/>
      <c r="Q38" s="1028"/>
      <c r="R38" s="1028"/>
      <c r="S38" s="1028"/>
      <c r="T38" s="1028"/>
      <c r="U38" s="1028"/>
      <c r="V38" s="1028"/>
      <c r="W38" s="1028"/>
      <c r="X38" s="1028"/>
      <c r="Y38" s="1028"/>
      <c r="Z38" s="1028"/>
      <c r="AA38" s="1028"/>
      <c r="AB38" s="1028"/>
      <c r="AC38" s="1028"/>
      <c r="AD38" s="1028"/>
      <c r="AE38" s="1028"/>
    </row>
    <row r="39" spans="2:31" hidden="1" x14ac:dyDescent="0.35">
      <c r="M39" s="1028"/>
      <c r="N39" s="1028"/>
      <c r="O39" s="1028"/>
      <c r="P39" s="1028"/>
      <c r="Q39" s="1028"/>
      <c r="R39" s="1028"/>
      <c r="S39" s="1028"/>
      <c r="T39" s="1028"/>
      <c r="U39" s="1028"/>
      <c r="V39" s="1028"/>
      <c r="W39" s="1028"/>
      <c r="X39" s="1028"/>
      <c r="Y39" s="1028"/>
      <c r="Z39" s="1028"/>
      <c r="AA39" s="1028"/>
      <c r="AB39" s="1028"/>
      <c r="AC39" s="1028"/>
      <c r="AD39" s="1028"/>
      <c r="AE39" s="1028"/>
    </row>
    <row r="40" spans="2:31" hidden="1" x14ac:dyDescent="0.35">
      <c r="M40" s="1028"/>
      <c r="N40" s="1028"/>
      <c r="O40" s="1028"/>
      <c r="P40" s="1028"/>
      <c r="Q40" s="1028"/>
      <c r="R40" s="1028"/>
      <c r="S40" s="1028"/>
      <c r="T40" s="1028"/>
      <c r="U40" s="1028"/>
      <c r="V40" s="1028"/>
      <c r="W40" s="1028"/>
      <c r="X40" s="1028"/>
      <c r="Y40" s="1028"/>
      <c r="Z40" s="1028"/>
      <c r="AA40" s="1028"/>
      <c r="AB40" s="1028"/>
      <c r="AC40" s="1028"/>
      <c r="AD40" s="1028"/>
      <c r="AE40" s="1028"/>
    </row>
    <row r="41" spans="2:31" hidden="1" x14ac:dyDescent="0.35">
      <c r="B41" s="1038"/>
      <c r="E41" s="1028"/>
      <c r="F41" s="1028"/>
      <c r="G41" s="1028"/>
      <c r="H41" s="1028"/>
      <c r="I41" s="1028"/>
      <c r="J41" s="1028"/>
      <c r="K41" s="1028"/>
      <c r="L41" s="1028"/>
      <c r="M41" s="1028"/>
      <c r="N41" s="1028"/>
      <c r="O41" s="1028"/>
      <c r="P41" s="1028"/>
      <c r="Q41" s="1028"/>
      <c r="R41" s="1028"/>
      <c r="S41" s="1028"/>
      <c r="T41" s="1028"/>
      <c r="U41" s="1028"/>
      <c r="V41" s="1028"/>
      <c r="W41" s="1028"/>
      <c r="X41" s="1028"/>
      <c r="Y41" s="1028"/>
      <c r="Z41" s="1028"/>
      <c r="AA41" s="1028"/>
      <c r="AB41" s="1028"/>
      <c r="AC41" s="1028"/>
      <c r="AD41" s="1028"/>
      <c r="AE41" s="1028"/>
    </row>
    <row r="42" spans="2:31" hidden="1" x14ac:dyDescent="0.35">
      <c r="B42" s="1038"/>
      <c r="E42" s="1028"/>
      <c r="F42" s="1028"/>
      <c r="G42" s="1028"/>
      <c r="H42" s="1028"/>
      <c r="I42" s="1028"/>
      <c r="J42" s="1028"/>
      <c r="K42" s="1028"/>
      <c r="L42" s="1028"/>
      <c r="M42" s="1028"/>
      <c r="N42" s="1028"/>
      <c r="O42" s="1028"/>
      <c r="P42" s="1028"/>
      <c r="Q42" s="1028"/>
      <c r="R42" s="1028"/>
      <c r="S42" s="1028"/>
      <c r="T42" s="1028"/>
      <c r="U42" s="1028"/>
      <c r="V42" s="1028"/>
      <c r="W42" s="1028"/>
      <c r="X42" s="1028"/>
      <c r="Y42" s="1028"/>
      <c r="Z42" s="1028"/>
      <c r="AA42" s="1028"/>
      <c r="AB42" s="1028"/>
      <c r="AC42" s="1028"/>
      <c r="AD42" s="1028"/>
      <c r="AE42" s="1028"/>
    </row>
    <row r="43" spans="2:31" hidden="1" x14ac:dyDescent="0.35">
      <c r="B43" s="1038"/>
      <c r="E43" s="1028"/>
      <c r="F43" s="1028"/>
      <c r="G43" s="1028"/>
      <c r="H43" s="1028"/>
      <c r="I43" s="1028"/>
      <c r="J43" s="1028"/>
      <c r="K43" s="1028"/>
      <c r="L43" s="1028"/>
      <c r="M43" s="1028"/>
      <c r="N43" s="1028"/>
      <c r="O43" s="1028"/>
      <c r="P43" s="1028"/>
      <c r="Q43" s="1028"/>
      <c r="R43" s="1028"/>
      <c r="S43" s="1028"/>
      <c r="T43" s="1028"/>
      <c r="U43" s="1028"/>
      <c r="V43" s="1028"/>
      <c r="W43" s="1028"/>
      <c r="X43" s="1028"/>
      <c r="Y43" s="1028"/>
      <c r="Z43" s="1028"/>
      <c r="AA43" s="1028"/>
      <c r="AB43" s="1028"/>
      <c r="AC43" s="1028"/>
      <c r="AD43" s="1028"/>
      <c r="AE43" s="1028"/>
    </row>
    <row r="44" spans="2:31" hidden="1" x14ac:dyDescent="0.35">
      <c r="B44" s="1038"/>
      <c r="E44" s="1028"/>
      <c r="F44" s="1028"/>
      <c r="G44" s="1028"/>
      <c r="H44" s="1028"/>
      <c r="I44" s="1028"/>
      <c r="J44" s="1028"/>
      <c r="K44" s="1028"/>
      <c r="L44" s="1028"/>
      <c r="M44" s="1028"/>
      <c r="N44" s="1028"/>
      <c r="O44" s="1028"/>
      <c r="P44" s="1028"/>
      <c r="Q44" s="1028"/>
      <c r="R44" s="1028"/>
      <c r="S44" s="1028"/>
      <c r="T44" s="1028"/>
      <c r="U44" s="1028"/>
      <c r="V44" s="1028"/>
      <c r="W44" s="1028"/>
      <c r="X44" s="1028"/>
      <c r="Y44" s="1028"/>
      <c r="Z44" s="1028"/>
      <c r="AA44" s="1028"/>
      <c r="AB44" s="1028"/>
      <c r="AC44" s="1028"/>
      <c r="AD44" s="1028"/>
      <c r="AE44" s="1028"/>
    </row>
    <row r="45" spans="2:31" hidden="1" x14ac:dyDescent="0.35">
      <c r="B45" s="1038"/>
      <c r="E45" s="1028"/>
      <c r="F45" s="1028"/>
      <c r="G45" s="1028"/>
      <c r="H45" s="1028"/>
      <c r="I45" s="1028"/>
      <c r="J45" s="1028"/>
      <c r="K45" s="1028"/>
      <c r="L45" s="1028"/>
      <c r="M45" s="1028"/>
      <c r="N45" s="1028"/>
      <c r="O45" s="1028"/>
      <c r="P45" s="1028"/>
      <c r="Q45" s="1028"/>
      <c r="R45" s="1028"/>
      <c r="S45" s="1028"/>
      <c r="T45" s="1028"/>
      <c r="U45" s="1028"/>
      <c r="V45" s="1028"/>
      <c r="W45" s="1028"/>
      <c r="X45" s="1028"/>
      <c r="Y45" s="1028"/>
      <c r="Z45" s="1028"/>
      <c r="AA45" s="1028"/>
      <c r="AB45" s="1028"/>
      <c r="AC45" s="1028"/>
      <c r="AD45" s="1028"/>
      <c r="AE45" s="1028"/>
    </row>
    <row r="46" spans="2:31" hidden="1" x14ac:dyDescent="0.35">
      <c r="B46" s="1038"/>
      <c r="E46" s="1028"/>
      <c r="F46" s="1028"/>
      <c r="G46" s="1028"/>
      <c r="H46" s="1028"/>
      <c r="I46" s="1028"/>
      <c r="J46" s="1028"/>
      <c r="K46" s="1028"/>
      <c r="L46" s="1028"/>
      <c r="M46" s="1028"/>
      <c r="N46" s="1028"/>
      <c r="O46" s="1028"/>
      <c r="P46" s="1028"/>
      <c r="Q46" s="1028"/>
      <c r="R46" s="1028"/>
      <c r="S46" s="1028"/>
      <c r="T46" s="1028"/>
      <c r="U46" s="1028"/>
      <c r="V46" s="1028"/>
      <c r="W46" s="1028"/>
      <c r="X46" s="1028"/>
      <c r="Y46" s="1028"/>
      <c r="Z46" s="1028"/>
      <c r="AA46" s="1028"/>
      <c r="AB46" s="1028"/>
      <c r="AC46" s="1028"/>
      <c r="AD46" s="1028"/>
      <c r="AE46" s="1028"/>
    </row>
  </sheetData>
  <sheetProtection algorithmName="SHA-512" hashValue="bTa4WJlpWhfDwaDsUg51vrPhTWiYD2e9g4gTn3MXHlh35AOx8d8H5OjulOKesW6BhcrXjLKj6D+vSHnH4uHTuA==" saltValue="xLbSL4DwEqhCtGN/GggEPg==" spinCount="100000" sheet="1" objects="1" scenarios="1"/>
  <mergeCells count="8187">
    <mergeCell ref="XEO3:XEP3"/>
    <mergeCell ref="XEQ3:XER3"/>
    <mergeCell ref="XES3:XET3"/>
    <mergeCell ref="XEU3:XEV3"/>
    <mergeCell ref="XEW3:XEX3"/>
    <mergeCell ref="XEY3:XEZ3"/>
    <mergeCell ref="B12:B13"/>
    <mergeCell ref="B16:C16"/>
    <mergeCell ref="F17:O17"/>
    <mergeCell ref="B20:B21"/>
    <mergeCell ref="XDG3:XDH3"/>
    <mergeCell ref="XDI3:XDJ3"/>
    <mergeCell ref="XDK3:XDL3"/>
    <mergeCell ref="XDM3:XDN3"/>
    <mergeCell ref="XDO3:XDP3"/>
    <mergeCell ref="XDQ3:XDR3"/>
    <mergeCell ref="XDS3:XDT3"/>
    <mergeCell ref="XDU3:XDV3"/>
    <mergeCell ref="XDW3:XDX3"/>
    <mergeCell ref="XDY3:XDZ3"/>
    <mergeCell ref="XEA3:XEB3"/>
    <mergeCell ref="XEC3:XED3"/>
    <mergeCell ref="XEE3:XEF3"/>
    <mergeCell ref="XEG3:XEH3"/>
    <mergeCell ref="XEI3:XEJ3"/>
    <mergeCell ref="XEK3:XEL3"/>
    <mergeCell ref="XEM3:XEN3"/>
    <mergeCell ref="XBY3:XBZ3"/>
    <mergeCell ref="XCA3:XCB3"/>
    <mergeCell ref="XCC3:XCD3"/>
    <mergeCell ref="XCE3:XCF3"/>
    <mergeCell ref="XCG3:XCH3"/>
    <mergeCell ref="XCI3:XCJ3"/>
    <mergeCell ref="XCK3:XCL3"/>
    <mergeCell ref="XCM3:XCN3"/>
    <mergeCell ref="XCO3:XCP3"/>
    <mergeCell ref="XCQ3:XCR3"/>
    <mergeCell ref="XCS3:XCT3"/>
    <mergeCell ref="XCU3:XCV3"/>
    <mergeCell ref="XCW3:XCX3"/>
    <mergeCell ref="XCY3:XCZ3"/>
    <mergeCell ref="XDA3:XDB3"/>
    <mergeCell ref="XDC3:XDD3"/>
    <mergeCell ref="XDE3:XDF3"/>
    <mergeCell ref="XAQ3:XAR3"/>
    <mergeCell ref="XAS3:XAT3"/>
    <mergeCell ref="XAU3:XAV3"/>
    <mergeCell ref="XAW3:XAX3"/>
    <mergeCell ref="XAY3:XAZ3"/>
    <mergeCell ref="XBA3:XBB3"/>
    <mergeCell ref="XBC3:XBD3"/>
    <mergeCell ref="XBE3:XBF3"/>
    <mergeCell ref="XBG3:XBH3"/>
    <mergeCell ref="XBI3:XBJ3"/>
    <mergeCell ref="XBK3:XBL3"/>
    <mergeCell ref="XBM3:XBN3"/>
    <mergeCell ref="XBO3:XBP3"/>
    <mergeCell ref="XBQ3:XBR3"/>
    <mergeCell ref="XBS3:XBT3"/>
    <mergeCell ref="XBU3:XBV3"/>
    <mergeCell ref="XBW3:XBX3"/>
    <mergeCell ref="WZI3:WZJ3"/>
    <mergeCell ref="WZK3:WZL3"/>
    <mergeCell ref="WZM3:WZN3"/>
    <mergeCell ref="WZO3:WZP3"/>
    <mergeCell ref="WZQ3:WZR3"/>
    <mergeCell ref="WZS3:WZT3"/>
    <mergeCell ref="WZU3:WZV3"/>
    <mergeCell ref="WZW3:WZX3"/>
    <mergeCell ref="WZY3:WZZ3"/>
    <mergeCell ref="XAA3:XAB3"/>
    <mergeCell ref="XAC3:XAD3"/>
    <mergeCell ref="XAE3:XAF3"/>
    <mergeCell ref="XAG3:XAH3"/>
    <mergeCell ref="XAI3:XAJ3"/>
    <mergeCell ref="XAK3:XAL3"/>
    <mergeCell ref="XAM3:XAN3"/>
    <mergeCell ref="XAO3:XAP3"/>
    <mergeCell ref="WYA3:WYB3"/>
    <mergeCell ref="WYC3:WYD3"/>
    <mergeCell ref="WYE3:WYF3"/>
    <mergeCell ref="WYG3:WYH3"/>
    <mergeCell ref="WYI3:WYJ3"/>
    <mergeCell ref="WYK3:WYL3"/>
    <mergeCell ref="WYM3:WYN3"/>
    <mergeCell ref="WYO3:WYP3"/>
    <mergeCell ref="WYQ3:WYR3"/>
    <mergeCell ref="WYS3:WYT3"/>
    <mergeCell ref="WYU3:WYV3"/>
    <mergeCell ref="WYW3:WYX3"/>
    <mergeCell ref="WYY3:WYZ3"/>
    <mergeCell ref="WZA3:WZB3"/>
    <mergeCell ref="WZC3:WZD3"/>
    <mergeCell ref="WZE3:WZF3"/>
    <mergeCell ref="WZG3:WZH3"/>
    <mergeCell ref="WWS3:WWT3"/>
    <mergeCell ref="WWU3:WWV3"/>
    <mergeCell ref="WWW3:WWX3"/>
    <mergeCell ref="WWY3:WWZ3"/>
    <mergeCell ref="WXA3:WXB3"/>
    <mergeCell ref="WXC3:WXD3"/>
    <mergeCell ref="WXE3:WXF3"/>
    <mergeCell ref="WXG3:WXH3"/>
    <mergeCell ref="WXI3:WXJ3"/>
    <mergeCell ref="WXK3:WXL3"/>
    <mergeCell ref="WXM3:WXN3"/>
    <mergeCell ref="WXO3:WXP3"/>
    <mergeCell ref="WXQ3:WXR3"/>
    <mergeCell ref="WXS3:WXT3"/>
    <mergeCell ref="WXU3:WXV3"/>
    <mergeCell ref="WXW3:WXX3"/>
    <mergeCell ref="WXY3:WXZ3"/>
    <mergeCell ref="WVK3:WVL3"/>
    <mergeCell ref="WVM3:WVN3"/>
    <mergeCell ref="WVO3:WVP3"/>
    <mergeCell ref="WVQ3:WVR3"/>
    <mergeCell ref="WVS3:WVT3"/>
    <mergeCell ref="WVU3:WVV3"/>
    <mergeCell ref="WVW3:WVX3"/>
    <mergeCell ref="WVY3:WVZ3"/>
    <mergeCell ref="WWA3:WWB3"/>
    <mergeCell ref="WWC3:WWD3"/>
    <mergeCell ref="WWE3:WWF3"/>
    <mergeCell ref="WWG3:WWH3"/>
    <mergeCell ref="WWI3:WWJ3"/>
    <mergeCell ref="WWK3:WWL3"/>
    <mergeCell ref="WWM3:WWN3"/>
    <mergeCell ref="WWO3:WWP3"/>
    <mergeCell ref="WWQ3:WWR3"/>
    <mergeCell ref="WUC3:WUD3"/>
    <mergeCell ref="WUE3:WUF3"/>
    <mergeCell ref="WUG3:WUH3"/>
    <mergeCell ref="WUI3:WUJ3"/>
    <mergeCell ref="WUK3:WUL3"/>
    <mergeCell ref="WUM3:WUN3"/>
    <mergeCell ref="WUO3:WUP3"/>
    <mergeCell ref="WUQ3:WUR3"/>
    <mergeCell ref="WUS3:WUT3"/>
    <mergeCell ref="WUU3:WUV3"/>
    <mergeCell ref="WUW3:WUX3"/>
    <mergeCell ref="WUY3:WUZ3"/>
    <mergeCell ref="WVA3:WVB3"/>
    <mergeCell ref="WVC3:WVD3"/>
    <mergeCell ref="WVE3:WVF3"/>
    <mergeCell ref="WVG3:WVH3"/>
    <mergeCell ref="WVI3:WVJ3"/>
    <mergeCell ref="WSU3:WSV3"/>
    <mergeCell ref="WSW3:WSX3"/>
    <mergeCell ref="WSY3:WSZ3"/>
    <mergeCell ref="WTA3:WTB3"/>
    <mergeCell ref="WTC3:WTD3"/>
    <mergeCell ref="WTE3:WTF3"/>
    <mergeCell ref="WTG3:WTH3"/>
    <mergeCell ref="WTI3:WTJ3"/>
    <mergeCell ref="WTK3:WTL3"/>
    <mergeCell ref="WTM3:WTN3"/>
    <mergeCell ref="WTO3:WTP3"/>
    <mergeCell ref="WTQ3:WTR3"/>
    <mergeCell ref="WTS3:WTT3"/>
    <mergeCell ref="WTU3:WTV3"/>
    <mergeCell ref="WTW3:WTX3"/>
    <mergeCell ref="WTY3:WTZ3"/>
    <mergeCell ref="WUA3:WUB3"/>
    <mergeCell ref="WRM3:WRN3"/>
    <mergeCell ref="WRO3:WRP3"/>
    <mergeCell ref="WRQ3:WRR3"/>
    <mergeCell ref="WRS3:WRT3"/>
    <mergeCell ref="WRU3:WRV3"/>
    <mergeCell ref="WRW3:WRX3"/>
    <mergeCell ref="WRY3:WRZ3"/>
    <mergeCell ref="WSA3:WSB3"/>
    <mergeCell ref="WSC3:WSD3"/>
    <mergeCell ref="WSE3:WSF3"/>
    <mergeCell ref="WSG3:WSH3"/>
    <mergeCell ref="WSI3:WSJ3"/>
    <mergeCell ref="WSK3:WSL3"/>
    <mergeCell ref="WSM3:WSN3"/>
    <mergeCell ref="WSO3:WSP3"/>
    <mergeCell ref="WSQ3:WSR3"/>
    <mergeCell ref="WSS3:WST3"/>
    <mergeCell ref="WQE3:WQF3"/>
    <mergeCell ref="WQG3:WQH3"/>
    <mergeCell ref="WQI3:WQJ3"/>
    <mergeCell ref="WQK3:WQL3"/>
    <mergeCell ref="WQM3:WQN3"/>
    <mergeCell ref="WQO3:WQP3"/>
    <mergeCell ref="WQQ3:WQR3"/>
    <mergeCell ref="WQS3:WQT3"/>
    <mergeCell ref="WQU3:WQV3"/>
    <mergeCell ref="WQW3:WQX3"/>
    <mergeCell ref="WQY3:WQZ3"/>
    <mergeCell ref="WRA3:WRB3"/>
    <mergeCell ref="WRC3:WRD3"/>
    <mergeCell ref="WRE3:WRF3"/>
    <mergeCell ref="WRG3:WRH3"/>
    <mergeCell ref="WRI3:WRJ3"/>
    <mergeCell ref="WRK3:WRL3"/>
    <mergeCell ref="WOW3:WOX3"/>
    <mergeCell ref="WOY3:WOZ3"/>
    <mergeCell ref="WPA3:WPB3"/>
    <mergeCell ref="WPC3:WPD3"/>
    <mergeCell ref="WPE3:WPF3"/>
    <mergeCell ref="WPG3:WPH3"/>
    <mergeCell ref="WPI3:WPJ3"/>
    <mergeCell ref="WPK3:WPL3"/>
    <mergeCell ref="WPM3:WPN3"/>
    <mergeCell ref="WPO3:WPP3"/>
    <mergeCell ref="WPQ3:WPR3"/>
    <mergeCell ref="WPS3:WPT3"/>
    <mergeCell ref="WPU3:WPV3"/>
    <mergeCell ref="WPW3:WPX3"/>
    <mergeCell ref="WPY3:WPZ3"/>
    <mergeCell ref="WQA3:WQB3"/>
    <mergeCell ref="WQC3:WQD3"/>
    <mergeCell ref="WNO3:WNP3"/>
    <mergeCell ref="WNQ3:WNR3"/>
    <mergeCell ref="WNS3:WNT3"/>
    <mergeCell ref="WNU3:WNV3"/>
    <mergeCell ref="WNW3:WNX3"/>
    <mergeCell ref="WNY3:WNZ3"/>
    <mergeCell ref="WOA3:WOB3"/>
    <mergeCell ref="WOC3:WOD3"/>
    <mergeCell ref="WOE3:WOF3"/>
    <mergeCell ref="WOG3:WOH3"/>
    <mergeCell ref="WOI3:WOJ3"/>
    <mergeCell ref="WOK3:WOL3"/>
    <mergeCell ref="WOM3:WON3"/>
    <mergeCell ref="WOO3:WOP3"/>
    <mergeCell ref="WOQ3:WOR3"/>
    <mergeCell ref="WOS3:WOT3"/>
    <mergeCell ref="WOU3:WOV3"/>
    <mergeCell ref="WMG3:WMH3"/>
    <mergeCell ref="WMI3:WMJ3"/>
    <mergeCell ref="WMK3:WML3"/>
    <mergeCell ref="WMM3:WMN3"/>
    <mergeCell ref="WMO3:WMP3"/>
    <mergeCell ref="WMQ3:WMR3"/>
    <mergeCell ref="WMS3:WMT3"/>
    <mergeCell ref="WMU3:WMV3"/>
    <mergeCell ref="WMW3:WMX3"/>
    <mergeCell ref="WMY3:WMZ3"/>
    <mergeCell ref="WNA3:WNB3"/>
    <mergeCell ref="WNC3:WND3"/>
    <mergeCell ref="WNE3:WNF3"/>
    <mergeCell ref="WNG3:WNH3"/>
    <mergeCell ref="WNI3:WNJ3"/>
    <mergeCell ref="WNK3:WNL3"/>
    <mergeCell ref="WNM3:WNN3"/>
    <mergeCell ref="WKY3:WKZ3"/>
    <mergeCell ref="WLA3:WLB3"/>
    <mergeCell ref="WLC3:WLD3"/>
    <mergeCell ref="WLE3:WLF3"/>
    <mergeCell ref="WLG3:WLH3"/>
    <mergeCell ref="WLI3:WLJ3"/>
    <mergeCell ref="WLK3:WLL3"/>
    <mergeCell ref="WLM3:WLN3"/>
    <mergeCell ref="WLO3:WLP3"/>
    <mergeCell ref="WLQ3:WLR3"/>
    <mergeCell ref="WLS3:WLT3"/>
    <mergeCell ref="WLU3:WLV3"/>
    <mergeCell ref="WLW3:WLX3"/>
    <mergeCell ref="WLY3:WLZ3"/>
    <mergeCell ref="WMA3:WMB3"/>
    <mergeCell ref="WMC3:WMD3"/>
    <mergeCell ref="WME3:WMF3"/>
    <mergeCell ref="WJQ3:WJR3"/>
    <mergeCell ref="WJS3:WJT3"/>
    <mergeCell ref="WJU3:WJV3"/>
    <mergeCell ref="WJW3:WJX3"/>
    <mergeCell ref="WJY3:WJZ3"/>
    <mergeCell ref="WKA3:WKB3"/>
    <mergeCell ref="WKC3:WKD3"/>
    <mergeCell ref="WKE3:WKF3"/>
    <mergeCell ref="WKG3:WKH3"/>
    <mergeCell ref="WKI3:WKJ3"/>
    <mergeCell ref="WKK3:WKL3"/>
    <mergeCell ref="WKM3:WKN3"/>
    <mergeCell ref="WKO3:WKP3"/>
    <mergeCell ref="WKQ3:WKR3"/>
    <mergeCell ref="WKS3:WKT3"/>
    <mergeCell ref="WKU3:WKV3"/>
    <mergeCell ref="WKW3:WKX3"/>
    <mergeCell ref="WII3:WIJ3"/>
    <mergeCell ref="WIK3:WIL3"/>
    <mergeCell ref="WIM3:WIN3"/>
    <mergeCell ref="WIO3:WIP3"/>
    <mergeCell ref="WIQ3:WIR3"/>
    <mergeCell ref="WIS3:WIT3"/>
    <mergeCell ref="WIU3:WIV3"/>
    <mergeCell ref="WIW3:WIX3"/>
    <mergeCell ref="WIY3:WIZ3"/>
    <mergeCell ref="WJA3:WJB3"/>
    <mergeCell ref="WJC3:WJD3"/>
    <mergeCell ref="WJE3:WJF3"/>
    <mergeCell ref="WJG3:WJH3"/>
    <mergeCell ref="WJI3:WJJ3"/>
    <mergeCell ref="WJK3:WJL3"/>
    <mergeCell ref="WJM3:WJN3"/>
    <mergeCell ref="WJO3:WJP3"/>
    <mergeCell ref="WHA3:WHB3"/>
    <mergeCell ref="WHC3:WHD3"/>
    <mergeCell ref="WHE3:WHF3"/>
    <mergeCell ref="WHG3:WHH3"/>
    <mergeCell ref="WHI3:WHJ3"/>
    <mergeCell ref="WHK3:WHL3"/>
    <mergeCell ref="WHM3:WHN3"/>
    <mergeCell ref="WHO3:WHP3"/>
    <mergeCell ref="WHQ3:WHR3"/>
    <mergeCell ref="WHS3:WHT3"/>
    <mergeCell ref="WHU3:WHV3"/>
    <mergeCell ref="WHW3:WHX3"/>
    <mergeCell ref="WHY3:WHZ3"/>
    <mergeCell ref="WIA3:WIB3"/>
    <mergeCell ref="WIC3:WID3"/>
    <mergeCell ref="WIE3:WIF3"/>
    <mergeCell ref="WIG3:WIH3"/>
    <mergeCell ref="WFS3:WFT3"/>
    <mergeCell ref="WFU3:WFV3"/>
    <mergeCell ref="WFW3:WFX3"/>
    <mergeCell ref="WFY3:WFZ3"/>
    <mergeCell ref="WGA3:WGB3"/>
    <mergeCell ref="WGC3:WGD3"/>
    <mergeCell ref="WGE3:WGF3"/>
    <mergeCell ref="WGG3:WGH3"/>
    <mergeCell ref="WGI3:WGJ3"/>
    <mergeCell ref="WGK3:WGL3"/>
    <mergeCell ref="WGM3:WGN3"/>
    <mergeCell ref="WGO3:WGP3"/>
    <mergeCell ref="WGQ3:WGR3"/>
    <mergeCell ref="WGS3:WGT3"/>
    <mergeCell ref="WGU3:WGV3"/>
    <mergeCell ref="WGW3:WGX3"/>
    <mergeCell ref="WGY3:WGZ3"/>
    <mergeCell ref="WEK3:WEL3"/>
    <mergeCell ref="WEM3:WEN3"/>
    <mergeCell ref="WEO3:WEP3"/>
    <mergeCell ref="WEQ3:WER3"/>
    <mergeCell ref="WES3:WET3"/>
    <mergeCell ref="WEU3:WEV3"/>
    <mergeCell ref="WEW3:WEX3"/>
    <mergeCell ref="WEY3:WEZ3"/>
    <mergeCell ref="WFA3:WFB3"/>
    <mergeCell ref="WFC3:WFD3"/>
    <mergeCell ref="WFE3:WFF3"/>
    <mergeCell ref="WFG3:WFH3"/>
    <mergeCell ref="WFI3:WFJ3"/>
    <mergeCell ref="WFK3:WFL3"/>
    <mergeCell ref="WFM3:WFN3"/>
    <mergeCell ref="WFO3:WFP3"/>
    <mergeCell ref="WFQ3:WFR3"/>
    <mergeCell ref="WDC3:WDD3"/>
    <mergeCell ref="WDE3:WDF3"/>
    <mergeCell ref="WDG3:WDH3"/>
    <mergeCell ref="WDI3:WDJ3"/>
    <mergeCell ref="WDK3:WDL3"/>
    <mergeCell ref="WDM3:WDN3"/>
    <mergeCell ref="WDO3:WDP3"/>
    <mergeCell ref="WDQ3:WDR3"/>
    <mergeCell ref="WDS3:WDT3"/>
    <mergeCell ref="WDU3:WDV3"/>
    <mergeCell ref="WDW3:WDX3"/>
    <mergeCell ref="WDY3:WDZ3"/>
    <mergeCell ref="WEA3:WEB3"/>
    <mergeCell ref="WEC3:WED3"/>
    <mergeCell ref="WEE3:WEF3"/>
    <mergeCell ref="WEG3:WEH3"/>
    <mergeCell ref="WEI3:WEJ3"/>
    <mergeCell ref="WBU3:WBV3"/>
    <mergeCell ref="WBW3:WBX3"/>
    <mergeCell ref="WBY3:WBZ3"/>
    <mergeCell ref="WCA3:WCB3"/>
    <mergeCell ref="WCC3:WCD3"/>
    <mergeCell ref="WCE3:WCF3"/>
    <mergeCell ref="WCG3:WCH3"/>
    <mergeCell ref="WCI3:WCJ3"/>
    <mergeCell ref="WCK3:WCL3"/>
    <mergeCell ref="WCM3:WCN3"/>
    <mergeCell ref="WCO3:WCP3"/>
    <mergeCell ref="WCQ3:WCR3"/>
    <mergeCell ref="WCS3:WCT3"/>
    <mergeCell ref="WCU3:WCV3"/>
    <mergeCell ref="WCW3:WCX3"/>
    <mergeCell ref="WCY3:WCZ3"/>
    <mergeCell ref="WDA3:WDB3"/>
    <mergeCell ref="WAM3:WAN3"/>
    <mergeCell ref="WAO3:WAP3"/>
    <mergeCell ref="WAQ3:WAR3"/>
    <mergeCell ref="WAS3:WAT3"/>
    <mergeCell ref="WAU3:WAV3"/>
    <mergeCell ref="WAW3:WAX3"/>
    <mergeCell ref="WAY3:WAZ3"/>
    <mergeCell ref="WBA3:WBB3"/>
    <mergeCell ref="WBC3:WBD3"/>
    <mergeCell ref="WBE3:WBF3"/>
    <mergeCell ref="WBG3:WBH3"/>
    <mergeCell ref="WBI3:WBJ3"/>
    <mergeCell ref="WBK3:WBL3"/>
    <mergeCell ref="WBM3:WBN3"/>
    <mergeCell ref="WBO3:WBP3"/>
    <mergeCell ref="WBQ3:WBR3"/>
    <mergeCell ref="WBS3:WBT3"/>
    <mergeCell ref="VZE3:VZF3"/>
    <mergeCell ref="VZG3:VZH3"/>
    <mergeCell ref="VZI3:VZJ3"/>
    <mergeCell ref="VZK3:VZL3"/>
    <mergeCell ref="VZM3:VZN3"/>
    <mergeCell ref="VZO3:VZP3"/>
    <mergeCell ref="VZQ3:VZR3"/>
    <mergeCell ref="VZS3:VZT3"/>
    <mergeCell ref="VZU3:VZV3"/>
    <mergeCell ref="VZW3:VZX3"/>
    <mergeCell ref="VZY3:VZZ3"/>
    <mergeCell ref="WAA3:WAB3"/>
    <mergeCell ref="WAC3:WAD3"/>
    <mergeCell ref="WAE3:WAF3"/>
    <mergeCell ref="WAG3:WAH3"/>
    <mergeCell ref="WAI3:WAJ3"/>
    <mergeCell ref="WAK3:WAL3"/>
    <mergeCell ref="VXW3:VXX3"/>
    <mergeCell ref="VXY3:VXZ3"/>
    <mergeCell ref="VYA3:VYB3"/>
    <mergeCell ref="VYC3:VYD3"/>
    <mergeCell ref="VYE3:VYF3"/>
    <mergeCell ref="VYG3:VYH3"/>
    <mergeCell ref="VYI3:VYJ3"/>
    <mergeCell ref="VYK3:VYL3"/>
    <mergeCell ref="VYM3:VYN3"/>
    <mergeCell ref="VYO3:VYP3"/>
    <mergeCell ref="VYQ3:VYR3"/>
    <mergeCell ref="VYS3:VYT3"/>
    <mergeCell ref="VYU3:VYV3"/>
    <mergeCell ref="VYW3:VYX3"/>
    <mergeCell ref="VYY3:VYZ3"/>
    <mergeCell ref="VZA3:VZB3"/>
    <mergeCell ref="VZC3:VZD3"/>
    <mergeCell ref="VWO3:VWP3"/>
    <mergeCell ref="VWQ3:VWR3"/>
    <mergeCell ref="VWS3:VWT3"/>
    <mergeCell ref="VWU3:VWV3"/>
    <mergeCell ref="VWW3:VWX3"/>
    <mergeCell ref="VWY3:VWZ3"/>
    <mergeCell ref="VXA3:VXB3"/>
    <mergeCell ref="VXC3:VXD3"/>
    <mergeCell ref="VXE3:VXF3"/>
    <mergeCell ref="VXG3:VXH3"/>
    <mergeCell ref="VXI3:VXJ3"/>
    <mergeCell ref="VXK3:VXL3"/>
    <mergeCell ref="VXM3:VXN3"/>
    <mergeCell ref="VXO3:VXP3"/>
    <mergeCell ref="VXQ3:VXR3"/>
    <mergeCell ref="VXS3:VXT3"/>
    <mergeCell ref="VXU3:VXV3"/>
    <mergeCell ref="VVG3:VVH3"/>
    <mergeCell ref="VVI3:VVJ3"/>
    <mergeCell ref="VVK3:VVL3"/>
    <mergeCell ref="VVM3:VVN3"/>
    <mergeCell ref="VVO3:VVP3"/>
    <mergeCell ref="VVQ3:VVR3"/>
    <mergeCell ref="VVS3:VVT3"/>
    <mergeCell ref="VVU3:VVV3"/>
    <mergeCell ref="VVW3:VVX3"/>
    <mergeCell ref="VVY3:VVZ3"/>
    <mergeCell ref="VWA3:VWB3"/>
    <mergeCell ref="VWC3:VWD3"/>
    <mergeCell ref="VWE3:VWF3"/>
    <mergeCell ref="VWG3:VWH3"/>
    <mergeCell ref="VWI3:VWJ3"/>
    <mergeCell ref="VWK3:VWL3"/>
    <mergeCell ref="VWM3:VWN3"/>
    <mergeCell ref="VTY3:VTZ3"/>
    <mergeCell ref="VUA3:VUB3"/>
    <mergeCell ref="VUC3:VUD3"/>
    <mergeCell ref="VUE3:VUF3"/>
    <mergeCell ref="VUG3:VUH3"/>
    <mergeCell ref="VUI3:VUJ3"/>
    <mergeCell ref="VUK3:VUL3"/>
    <mergeCell ref="VUM3:VUN3"/>
    <mergeCell ref="VUO3:VUP3"/>
    <mergeCell ref="VUQ3:VUR3"/>
    <mergeCell ref="VUS3:VUT3"/>
    <mergeCell ref="VUU3:VUV3"/>
    <mergeCell ref="VUW3:VUX3"/>
    <mergeCell ref="VUY3:VUZ3"/>
    <mergeCell ref="VVA3:VVB3"/>
    <mergeCell ref="VVC3:VVD3"/>
    <mergeCell ref="VVE3:VVF3"/>
    <mergeCell ref="VSQ3:VSR3"/>
    <mergeCell ref="VSS3:VST3"/>
    <mergeCell ref="VSU3:VSV3"/>
    <mergeCell ref="VSW3:VSX3"/>
    <mergeCell ref="VSY3:VSZ3"/>
    <mergeCell ref="VTA3:VTB3"/>
    <mergeCell ref="VTC3:VTD3"/>
    <mergeCell ref="VTE3:VTF3"/>
    <mergeCell ref="VTG3:VTH3"/>
    <mergeCell ref="VTI3:VTJ3"/>
    <mergeCell ref="VTK3:VTL3"/>
    <mergeCell ref="VTM3:VTN3"/>
    <mergeCell ref="VTO3:VTP3"/>
    <mergeCell ref="VTQ3:VTR3"/>
    <mergeCell ref="VTS3:VTT3"/>
    <mergeCell ref="VTU3:VTV3"/>
    <mergeCell ref="VTW3:VTX3"/>
    <mergeCell ref="VRI3:VRJ3"/>
    <mergeCell ref="VRK3:VRL3"/>
    <mergeCell ref="VRM3:VRN3"/>
    <mergeCell ref="VRO3:VRP3"/>
    <mergeCell ref="VRQ3:VRR3"/>
    <mergeCell ref="VRS3:VRT3"/>
    <mergeCell ref="VRU3:VRV3"/>
    <mergeCell ref="VRW3:VRX3"/>
    <mergeCell ref="VRY3:VRZ3"/>
    <mergeCell ref="VSA3:VSB3"/>
    <mergeCell ref="VSC3:VSD3"/>
    <mergeCell ref="VSE3:VSF3"/>
    <mergeCell ref="VSG3:VSH3"/>
    <mergeCell ref="VSI3:VSJ3"/>
    <mergeCell ref="VSK3:VSL3"/>
    <mergeCell ref="VSM3:VSN3"/>
    <mergeCell ref="VSO3:VSP3"/>
    <mergeCell ref="VQA3:VQB3"/>
    <mergeCell ref="VQC3:VQD3"/>
    <mergeCell ref="VQE3:VQF3"/>
    <mergeCell ref="VQG3:VQH3"/>
    <mergeCell ref="VQI3:VQJ3"/>
    <mergeCell ref="VQK3:VQL3"/>
    <mergeCell ref="VQM3:VQN3"/>
    <mergeCell ref="VQO3:VQP3"/>
    <mergeCell ref="VQQ3:VQR3"/>
    <mergeCell ref="VQS3:VQT3"/>
    <mergeCell ref="VQU3:VQV3"/>
    <mergeCell ref="VQW3:VQX3"/>
    <mergeCell ref="VQY3:VQZ3"/>
    <mergeCell ref="VRA3:VRB3"/>
    <mergeCell ref="VRC3:VRD3"/>
    <mergeCell ref="VRE3:VRF3"/>
    <mergeCell ref="VRG3:VRH3"/>
    <mergeCell ref="VOS3:VOT3"/>
    <mergeCell ref="VOU3:VOV3"/>
    <mergeCell ref="VOW3:VOX3"/>
    <mergeCell ref="VOY3:VOZ3"/>
    <mergeCell ref="VPA3:VPB3"/>
    <mergeCell ref="VPC3:VPD3"/>
    <mergeCell ref="VPE3:VPF3"/>
    <mergeCell ref="VPG3:VPH3"/>
    <mergeCell ref="VPI3:VPJ3"/>
    <mergeCell ref="VPK3:VPL3"/>
    <mergeCell ref="VPM3:VPN3"/>
    <mergeCell ref="VPO3:VPP3"/>
    <mergeCell ref="VPQ3:VPR3"/>
    <mergeCell ref="VPS3:VPT3"/>
    <mergeCell ref="VPU3:VPV3"/>
    <mergeCell ref="VPW3:VPX3"/>
    <mergeCell ref="VPY3:VPZ3"/>
    <mergeCell ref="VNK3:VNL3"/>
    <mergeCell ref="VNM3:VNN3"/>
    <mergeCell ref="VNO3:VNP3"/>
    <mergeCell ref="VNQ3:VNR3"/>
    <mergeCell ref="VNS3:VNT3"/>
    <mergeCell ref="VNU3:VNV3"/>
    <mergeCell ref="VNW3:VNX3"/>
    <mergeCell ref="VNY3:VNZ3"/>
    <mergeCell ref="VOA3:VOB3"/>
    <mergeCell ref="VOC3:VOD3"/>
    <mergeCell ref="VOE3:VOF3"/>
    <mergeCell ref="VOG3:VOH3"/>
    <mergeCell ref="VOI3:VOJ3"/>
    <mergeCell ref="VOK3:VOL3"/>
    <mergeCell ref="VOM3:VON3"/>
    <mergeCell ref="VOO3:VOP3"/>
    <mergeCell ref="VOQ3:VOR3"/>
    <mergeCell ref="VMC3:VMD3"/>
    <mergeCell ref="VME3:VMF3"/>
    <mergeCell ref="VMG3:VMH3"/>
    <mergeCell ref="VMI3:VMJ3"/>
    <mergeCell ref="VMK3:VML3"/>
    <mergeCell ref="VMM3:VMN3"/>
    <mergeCell ref="VMO3:VMP3"/>
    <mergeCell ref="VMQ3:VMR3"/>
    <mergeCell ref="VMS3:VMT3"/>
    <mergeCell ref="VMU3:VMV3"/>
    <mergeCell ref="VMW3:VMX3"/>
    <mergeCell ref="VMY3:VMZ3"/>
    <mergeCell ref="VNA3:VNB3"/>
    <mergeCell ref="VNC3:VND3"/>
    <mergeCell ref="VNE3:VNF3"/>
    <mergeCell ref="VNG3:VNH3"/>
    <mergeCell ref="VNI3:VNJ3"/>
    <mergeCell ref="VKU3:VKV3"/>
    <mergeCell ref="VKW3:VKX3"/>
    <mergeCell ref="VKY3:VKZ3"/>
    <mergeCell ref="VLA3:VLB3"/>
    <mergeCell ref="VLC3:VLD3"/>
    <mergeCell ref="VLE3:VLF3"/>
    <mergeCell ref="VLG3:VLH3"/>
    <mergeCell ref="VLI3:VLJ3"/>
    <mergeCell ref="VLK3:VLL3"/>
    <mergeCell ref="VLM3:VLN3"/>
    <mergeCell ref="VLO3:VLP3"/>
    <mergeCell ref="VLQ3:VLR3"/>
    <mergeCell ref="VLS3:VLT3"/>
    <mergeCell ref="VLU3:VLV3"/>
    <mergeCell ref="VLW3:VLX3"/>
    <mergeCell ref="VLY3:VLZ3"/>
    <mergeCell ref="VMA3:VMB3"/>
    <mergeCell ref="VJM3:VJN3"/>
    <mergeCell ref="VJO3:VJP3"/>
    <mergeCell ref="VJQ3:VJR3"/>
    <mergeCell ref="VJS3:VJT3"/>
    <mergeCell ref="VJU3:VJV3"/>
    <mergeCell ref="VJW3:VJX3"/>
    <mergeCell ref="VJY3:VJZ3"/>
    <mergeCell ref="VKA3:VKB3"/>
    <mergeCell ref="VKC3:VKD3"/>
    <mergeCell ref="VKE3:VKF3"/>
    <mergeCell ref="VKG3:VKH3"/>
    <mergeCell ref="VKI3:VKJ3"/>
    <mergeCell ref="VKK3:VKL3"/>
    <mergeCell ref="VKM3:VKN3"/>
    <mergeCell ref="VKO3:VKP3"/>
    <mergeCell ref="VKQ3:VKR3"/>
    <mergeCell ref="VKS3:VKT3"/>
    <mergeCell ref="VIE3:VIF3"/>
    <mergeCell ref="VIG3:VIH3"/>
    <mergeCell ref="VII3:VIJ3"/>
    <mergeCell ref="VIK3:VIL3"/>
    <mergeCell ref="VIM3:VIN3"/>
    <mergeCell ref="VIO3:VIP3"/>
    <mergeCell ref="VIQ3:VIR3"/>
    <mergeCell ref="VIS3:VIT3"/>
    <mergeCell ref="VIU3:VIV3"/>
    <mergeCell ref="VIW3:VIX3"/>
    <mergeCell ref="VIY3:VIZ3"/>
    <mergeCell ref="VJA3:VJB3"/>
    <mergeCell ref="VJC3:VJD3"/>
    <mergeCell ref="VJE3:VJF3"/>
    <mergeCell ref="VJG3:VJH3"/>
    <mergeCell ref="VJI3:VJJ3"/>
    <mergeCell ref="VJK3:VJL3"/>
    <mergeCell ref="VGW3:VGX3"/>
    <mergeCell ref="VGY3:VGZ3"/>
    <mergeCell ref="VHA3:VHB3"/>
    <mergeCell ref="VHC3:VHD3"/>
    <mergeCell ref="VHE3:VHF3"/>
    <mergeCell ref="VHG3:VHH3"/>
    <mergeCell ref="VHI3:VHJ3"/>
    <mergeCell ref="VHK3:VHL3"/>
    <mergeCell ref="VHM3:VHN3"/>
    <mergeCell ref="VHO3:VHP3"/>
    <mergeCell ref="VHQ3:VHR3"/>
    <mergeCell ref="VHS3:VHT3"/>
    <mergeCell ref="VHU3:VHV3"/>
    <mergeCell ref="VHW3:VHX3"/>
    <mergeCell ref="VHY3:VHZ3"/>
    <mergeCell ref="VIA3:VIB3"/>
    <mergeCell ref="VIC3:VID3"/>
    <mergeCell ref="VFO3:VFP3"/>
    <mergeCell ref="VFQ3:VFR3"/>
    <mergeCell ref="VFS3:VFT3"/>
    <mergeCell ref="VFU3:VFV3"/>
    <mergeCell ref="VFW3:VFX3"/>
    <mergeCell ref="VFY3:VFZ3"/>
    <mergeCell ref="VGA3:VGB3"/>
    <mergeCell ref="VGC3:VGD3"/>
    <mergeCell ref="VGE3:VGF3"/>
    <mergeCell ref="VGG3:VGH3"/>
    <mergeCell ref="VGI3:VGJ3"/>
    <mergeCell ref="VGK3:VGL3"/>
    <mergeCell ref="VGM3:VGN3"/>
    <mergeCell ref="VGO3:VGP3"/>
    <mergeCell ref="VGQ3:VGR3"/>
    <mergeCell ref="VGS3:VGT3"/>
    <mergeCell ref="VGU3:VGV3"/>
    <mergeCell ref="VEG3:VEH3"/>
    <mergeCell ref="VEI3:VEJ3"/>
    <mergeCell ref="VEK3:VEL3"/>
    <mergeCell ref="VEM3:VEN3"/>
    <mergeCell ref="VEO3:VEP3"/>
    <mergeCell ref="VEQ3:VER3"/>
    <mergeCell ref="VES3:VET3"/>
    <mergeCell ref="VEU3:VEV3"/>
    <mergeCell ref="VEW3:VEX3"/>
    <mergeCell ref="VEY3:VEZ3"/>
    <mergeCell ref="VFA3:VFB3"/>
    <mergeCell ref="VFC3:VFD3"/>
    <mergeCell ref="VFE3:VFF3"/>
    <mergeCell ref="VFG3:VFH3"/>
    <mergeCell ref="VFI3:VFJ3"/>
    <mergeCell ref="VFK3:VFL3"/>
    <mergeCell ref="VFM3:VFN3"/>
    <mergeCell ref="VCY3:VCZ3"/>
    <mergeCell ref="VDA3:VDB3"/>
    <mergeCell ref="VDC3:VDD3"/>
    <mergeCell ref="VDE3:VDF3"/>
    <mergeCell ref="VDG3:VDH3"/>
    <mergeCell ref="VDI3:VDJ3"/>
    <mergeCell ref="VDK3:VDL3"/>
    <mergeCell ref="VDM3:VDN3"/>
    <mergeCell ref="VDO3:VDP3"/>
    <mergeCell ref="VDQ3:VDR3"/>
    <mergeCell ref="VDS3:VDT3"/>
    <mergeCell ref="VDU3:VDV3"/>
    <mergeCell ref="VDW3:VDX3"/>
    <mergeCell ref="VDY3:VDZ3"/>
    <mergeCell ref="VEA3:VEB3"/>
    <mergeCell ref="VEC3:VED3"/>
    <mergeCell ref="VEE3:VEF3"/>
    <mergeCell ref="VBQ3:VBR3"/>
    <mergeCell ref="VBS3:VBT3"/>
    <mergeCell ref="VBU3:VBV3"/>
    <mergeCell ref="VBW3:VBX3"/>
    <mergeCell ref="VBY3:VBZ3"/>
    <mergeCell ref="VCA3:VCB3"/>
    <mergeCell ref="VCC3:VCD3"/>
    <mergeCell ref="VCE3:VCF3"/>
    <mergeCell ref="VCG3:VCH3"/>
    <mergeCell ref="VCI3:VCJ3"/>
    <mergeCell ref="VCK3:VCL3"/>
    <mergeCell ref="VCM3:VCN3"/>
    <mergeCell ref="VCO3:VCP3"/>
    <mergeCell ref="VCQ3:VCR3"/>
    <mergeCell ref="VCS3:VCT3"/>
    <mergeCell ref="VCU3:VCV3"/>
    <mergeCell ref="VCW3:VCX3"/>
    <mergeCell ref="VAI3:VAJ3"/>
    <mergeCell ref="VAK3:VAL3"/>
    <mergeCell ref="VAM3:VAN3"/>
    <mergeCell ref="VAO3:VAP3"/>
    <mergeCell ref="VAQ3:VAR3"/>
    <mergeCell ref="VAS3:VAT3"/>
    <mergeCell ref="VAU3:VAV3"/>
    <mergeCell ref="VAW3:VAX3"/>
    <mergeCell ref="VAY3:VAZ3"/>
    <mergeCell ref="VBA3:VBB3"/>
    <mergeCell ref="VBC3:VBD3"/>
    <mergeCell ref="VBE3:VBF3"/>
    <mergeCell ref="VBG3:VBH3"/>
    <mergeCell ref="VBI3:VBJ3"/>
    <mergeCell ref="VBK3:VBL3"/>
    <mergeCell ref="VBM3:VBN3"/>
    <mergeCell ref="VBO3:VBP3"/>
    <mergeCell ref="UZA3:UZB3"/>
    <mergeCell ref="UZC3:UZD3"/>
    <mergeCell ref="UZE3:UZF3"/>
    <mergeCell ref="UZG3:UZH3"/>
    <mergeCell ref="UZI3:UZJ3"/>
    <mergeCell ref="UZK3:UZL3"/>
    <mergeCell ref="UZM3:UZN3"/>
    <mergeCell ref="UZO3:UZP3"/>
    <mergeCell ref="UZQ3:UZR3"/>
    <mergeCell ref="UZS3:UZT3"/>
    <mergeCell ref="UZU3:UZV3"/>
    <mergeCell ref="UZW3:UZX3"/>
    <mergeCell ref="UZY3:UZZ3"/>
    <mergeCell ref="VAA3:VAB3"/>
    <mergeCell ref="VAC3:VAD3"/>
    <mergeCell ref="VAE3:VAF3"/>
    <mergeCell ref="VAG3:VAH3"/>
    <mergeCell ref="UXS3:UXT3"/>
    <mergeCell ref="UXU3:UXV3"/>
    <mergeCell ref="UXW3:UXX3"/>
    <mergeCell ref="UXY3:UXZ3"/>
    <mergeCell ref="UYA3:UYB3"/>
    <mergeCell ref="UYC3:UYD3"/>
    <mergeCell ref="UYE3:UYF3"/>
    <mergeCell ref="UYG3:UYH3"/>
    <mergeCell ref="UYI3:UYJ3"/>
    <mergeCell ref="UYK3:UYL3"/>
    <mergeCell ref="UYM3:UYN3"/>
    <mergeCell ref="UYO3:UYP3"/>
    <mergeCell ref="UYQ3:UYR3"/>
    <mergeCell ref="UYS3:UYT3"/>
    <mergeCell ref="UYU3:UYV3"/>
    <mergeCell ref="UYW3:UYX3"/>
    <mergeCell ref="UYY3:UYZ3"/>
    <mergeCell ref="UWK3:UWL3"/>
    <mergeCell ref="UWM3:UWN3"/>
    <mergeCell ref="UWO3:UWP3"/>
    <mergeCell ref="UWQ3:UWR3"/>
    <mergeCell ref="UWS3:UWT3"/>
    <mergeCell ref="UWU3:UWV3"/>
    <mergeCell ref="UWW3:UWX3"/>
    <mergeCell ref="UWY3:UWZ3"/>
    <mergeCell ref="UXA3:UXB3"/>
    <mergeCell ref="UXC3:UXD3"/>
    <mergeCell ref="UXE3:UXF3"/>
    <mergeCell ref="UXG3:UXH3"/>
    <mergeCell ref="UXI3:UXJ3"/>
    <mergeCell ref="UXK3:UXL3"/>
    <mergeCell ref="UXM3:UXN3"/>
    <mergeCell ref="UXO3:UXP3"/>
    <mergeCell ref="UXQ3:UXR3"/>
    <mergeCell ref="UVC3:UVD3"/>
    <mergeCell ref="UVE3:UVF3"/>
    <mergeCell ref="UVG3:UVH3"/>
    <mergeCell ref="UVI3:UVJ3"/>
    <mergeCell ref="UVK3:UVL3"/>
    <mergeCell ref="UVM3:UVN3"/>
    <mergeCell ref="UVO3:UVP3"/>
    <mergeCell ref="UVQ3:UVR3"/>
    <mergeCell ref="UVS3:UVT3"/>
    <mergeCell ref="UVU3:UVV3"/>
    <mergeCell ref="UVW3:UVX3"/>
    <mergeCell ref="UVY3:UVZ3"/>
    <mergeCell ref="UWA3:UWB3"/>
    <mergeCell ref="UWC3:UWD3"/>
    <mergeCell ref="UWE3:UWF3"/>
    <mergeCell ref="UWG3:UWH3"/>
    <mergeCell ref="UWI3:UWJ3"/>
    <mergeCell ref="UTU3:UTV3"/>
    <mergeCell ref="UTW3:UTX3"/>
    <mergeCell ref="UTY3:UTZ3"/>
    <mergeCell ref="UUA3:UUB3"/>
    <mergeCell ref="UUC3:UUD3"/>
    <mergeCell ref="UUE3:UUF3"/>
    <mergeCell ref="UUG3:UUH3"/>
    <mergeCell ref="UUI3:UUJ3"/>
    <mergeCell ref="UUK3:UUL3"/>
    <mergeCell ref="UUM3:UUN3"/>
    <mergeCell ref="UUO3:UUP3"/>
    <mergeCell ref="UUQ3:UUR3"/>
    <mergeCell ref="UUS3:UUT3"/>
    <mergeCell ref="UUU3:UUV3"/>
    <mergeCell ref="UUW3:UUX3"/>
    <mergeCell ref="UUY3:UUZ3"/>
    <mergeCell ref="UVA3:UVB3"/>
    <mergeCell ref="USM3:USN3"/>
    <mergeCell ref="USO3:USP3"/>
    <mergeCell ref="USQ3:USR3"/>
    <mergeCell ref="USS3:UST3"/>
    <mergeCell ref="USU3:USV3"/>
    <mergeCell ref="USW3:USX3"/>
    <mergeCell ref="USY3:USZ3"/>
    <mergeCell ref="UTA3:UTB3"/>
    <mergeCell ref="UTC3:UTD3"/>
    <mergeCell ref="UTE3:UTF3"/>
    <mergeCell ref="UTG3:UTH3"/>
    <mergeCell ref="UTI3:UTJ3"/>
    <mergeCell ref="UTK3:UTL3"/>
    <mergeCell ref="UTM3:UTN3"/>
    <mergeCell ref="UTO3:UTP3"/>
    <mergeCell ref="UTQ3:UTR3"/>
    <mergeCell ref="UTS3:UTT3"/>
    <mergeCell ref="URE3:URF3"/>
    <mergeCell ref="URG3:URH3"/>
    <mergeCell ref="URI3:URJ3"/>
    <mergeCell ref="URK3:URL3"/>
    <mergeCell ref="URM3:URN3"/>
    <mergeCell ref="URO3:URP3"/>
    <mergeCell ref="URQ3:URR3"/>
    <mergeCell ref="URS3:URT3"/>
    <mergeCell ref="URU3:URV3"/>
    <mergeCell ref="URW3:URX3"/>
    <mergeCell ref="URY3:URZ3"/>
    <mergeCell ref="USA3:USB3"/>
    <mergeCell ref="USC3:USD3"/>
    <mergeCell ref="USE3:USF3"/>
    <mergeCell ref="USG3:USH3"/>
    <mergeCell ref="USI3:USJ3"/>
    <mergeCell ref="USK3:USL3"/>
    <mergeCell ref="UPW3:UPX3"/>
    <mergeCell ref="UPY3:UPZ3"/>
    <mergeCell ref="UQA3:UQB3"/>
    <mergeCell ref="UQC3:UQD3"/>
    <mergeCell ref="UQE3:UQF3"/>
    <mergeCell ref="UQG3:UQH3"/>
    <mergeCell ref="UQI3:UQJ3"/>
    <mergeCell ref="UQK3:UQL3"/>
    <mergeCell ref="UQM3:UQN3"/>
    <mergeCell ref="UQO3:UQP3"/>
    <mergeCell ref="UQQ3:UQR3"/>
    <mergeCell ref="UQS3:UQT3"/>
    <mergeCell ref="UQU3:UQV3"/>
    <mergeCell ref="UQW3:UQX3"/>
    <mergeCell ref="UQY3:UQZ3"/>
    <mergeCell ref="URA3:URB3"/>
    <mergeCell ref="URC3:URD3"/>
    <mergeCell ref="UOO3:UOP3"/>
    <mergeCell ref="UOQ3:UOR3"/>
    <mergeCell ref="UOS3:UOT3"/>
    <mergeCell ref="UOU3:UOV3"/>
    <mergeCell ref="UOW3:UOX3"/>
    <mergeCell ref="UOY3:UOZ3"/>
    <mergeCell ref="UPA3:UPB3"/>
    <mergeCell ref="UPC3:UPD3"/>
    <mergeCell ref="UPE3:UPF3"/>
    <mergeCell ref="UPG3:UPH3"/>
    <mergeCell ref="UPI3:UPJ3"/>
    <mergeCell ref="UPK3:UPL3"/>
    <mergeCell ref="UPM3:UPN3"/>
    <mergeCell ref="UPO3:UPP3"/>
    <mergeCell ref="UPQ3:UPR3"/>
    <mergeCell ref="UPS3:UPT3"/>
    <mergeCell ref="UPU3:UPV3"/>
    <mergeCell ref="UNG3:UNH3"/>
    <mergeCell ref="UNI3:UNJ3"/>
    <mergeCell ref="UNK3:UNL3"/>
    <mergeCell ref="UNM3:UNN3"/>
    <mergeCell ref="UNO3:UNP3"/>
    <mergeCell ref="UNQ3:UNR3"/>
    <mergeCell ref="UNS3:UNT3"/>
    <mergeCell ref="UNU3:UNV3"/>
    <mergeCell ref="UNW3:UNX3"/>
    <mergeCell ref="UNY3:UNZ3"/>
    <mergeCell ref="UOA3:UOB3"/>
    <mergeCell ref="UOC3:UOD3"/>
    <mergeCell ref="UOE3:UOF3"/>
    <mergeCell ref="UOG3:UOH3"/>
    <mergeCell ref="UOI3:UOJ3"/>
    <mergeCell ref="UOK3:UOL3"/>
    <mergeCell ref="UOM3:UON3"/>
    <mergeCell ref="ULY3:ULZ3"/>
    <mergeCell ref="UMA3:UMB3"/>
    <mergeCell ref="UMC3:UMD3"/>
    <mergeCell ref="UME3:UMF3"/>
    <mergeCell ref="UMG3:UMH3"/>
    <mergeCell ref="UMI3:UMJ3"/>
    <mergeCell ref="UMK3:UML3"/>
    <mergeCell ref="UMM3:UMN3"/>
    <mergeCell ref="UMO3:UMP3"/>
    <mergeCell ref="UMQ3:UMR3"/>
    <mergeCell ref="UMS3:UMT3"/>
    <mergeCell ref="UMU3:UMV3"/>
    <mergeCell ref="UMW3:UMX3"/>
    <mergeCell ref="UMY3:UMZ3"/>
    <mergeCell ref="UNA3:UNB3"/>
    <mergeCell ref="UNC3:UND3"/>
    <mergeCell ref="UNE3:UNF3"/>
    <mergeCell ref="UKQ3:UKR3"/>
    <mergeCell ref="UKS3:UKT3"/>
    <mergeCell ref="UKU3:UKV3"/>
    <mergeCell ref="UKW3:UKX3"/>
    <mergeCell ref="UKY3:UKZ3"/>
    <mergeCell ref="ULA3:ULB3"/>
    <mergeCell ref="ULC3:ULD3"/>
    <mergeCell ref="ULE3:ULF3"/>
    <mergeCell ref="ULG3:ULH3"/>
    <mergeCell ref="ULI3:ULJ3"/>
    <mergeCell ref="ULK3:ULL3"/>
    <mergeCell ref="ULM3:ULN3"/>
    <mergeCell ref="ULO3:ULP3"/>
    <mergeCell ref="ULQ3:ULR3"/>
    <mergeCell ref="ULS3:ULT3"/>
    <mergeCell ref="ULU3:ULV3"/>
    <mergeCell ref="ULW3:ULX3"/>
    <mergeCell ref="UJI3:UJJ3"/>
    <mergeCell ref="UJK3:UJL3"/>
    <mergeCell ref="UJM3:UJN3"/>
    <mergeCell ref="UJO3:UJP3"/>
    <mergeCell ref="UJQ3:UJR3"/>
    <mergeCell ref="UJS3:UJT3"/>
    <mergeCell ref="UJU3:UJV3"/>
    <mergeCell ref="UJW3:UJX3"/>
    <mergeCell ref="UJY3:UJZ3"/>
    <mergeCell ref="UKA3:UKB3"/>
    <mergeCell ref="UKC3:UKD3"/>
    <mergeCell ref="UKE3:UKF3"/>
    <mergeCell ref="UKG3:UKH3"/>
    <mergeCell ref="UKI3:UKJ3"/>
    <mergeCell ref="UKK3:UKL3"/>
    <mergeCell ref="UKM3:UKN3"/>
    <mergeCell ref="UKO3:UKP3"/>
    <mergeCell ref="UIA3:UIB3"/>
    <mergeCell ref="UIC3:UID3"/>
    <mergeCell ref="UIE3:UIF3"/>
    <mergeCell ref="UIG3:UIH3"/>
    <mergeCell ref="UII3:UIJ3"/>
    <mergeCell ref="UIK3:UIL3"/>
    <mergeCell ref="UIM3:UIN3"/>
    <mergeCell ref="UIO3:UIP3"/>
    <mergeCell ref="UIQ3:UIR3"/>
    <mergeCell ref="UIS3:UIT3"/>
    <mergeCell ref="UIU3:UIV3"/>
    <mergeCell ref="UIW3:UIX3"/>
    <mergeCell ref="UIY3:UIZ3"/>
    <mergeCell ref="UJA3:UJB3"/>
    <mergeCell ref="UJC3:UJD3"/>
    <mergeCell ref="UJE3:UJF3"/>
    <mergeCell ref="UJG3:UJH3"/>
    <mergeCell ref="UGS3:UGT3"/>
    <mergeCell ref="UGU3:UGV3"/>
    <mergeCell ref="UGW3:UGX3"/>
    <mergeCell ref="UGY3:UGZ3"/>
    <mergeCell ref="UHA3:UHB3"/>
    <mergeCell ref="UHC3:UHD3"/>
    <mergeCell ref="UHE3:UHF3"/>
    <mergeCell ref="UHG3:UHH3"/>
    <mergeCell ref="UHI3:UHJ3"/>
    <mergeCell ref="UHK3:UHL3"/>
    <mergeCell ref="UHM3:UHN3"/>
    <mergeCell ref="UHO3:UHP3"/>
    <mergeCell ref="UHQ3:UHR3"/>
    <mergeCell ref="UHS3:UHT3"/>
    <mergeCell ref="UHU3:UHV3"/>
    <mergeCell ref="UHW3:UHX3"/>
    <mergeCell ref="UHY3:UHZ3"/>
    <mergeCell ref="UFK3:UFL3"/>
    <mergeCell ref="UFM3:UFN3"/>
    <mergeCell ref="UFO3:UFP3"/>
    <mergeCell ref="UFQ3:UFR3"/>
    <mergeCell ref="UFS3:UFT3"/>
    <mergeCell ref="UFU3:UFV3"/>
    <mergeCell ref="UFW3:UFX3"/>
    <mergeCell ref="UFY3:UFZ3"/>
    <mergeCell ref="UGA3:UGB3"/>
    <mergeCell ref="UGC3:UGD3"/>
    <mergeCell ref="UGE3:UGF3"/>
    <mergeCell ref="UGG3:UGH3"/>
    <mergeCell ref="UGI3:UGJ3"/>
    <mergeCell ref="UGK3:UGL3"/>
    <mergeCell ref="UGM3:UGN3"/>
    <mergeCell ref="UGO3:UGP3"/>
    <mergeCell ref="UGQ3:UGR3"/>
    <mergeCell ref="UEC3:UED3"/>
    <mergeCell ref="UEE3:UEF3"/>
    <mergeCell ref="UEG3:UEH3"/>
    <mergeCell ref="UEI3:UEJ3"/>
    <mergeCell ref="UEK3:UEL3"/>
    <mergeCell ref="UEM3:UEN3"/>
    <mergeCell ref="UEO3:UEP3"/>
    <mergeCell ref="UEQ3:UER3"/>
    <mergeCell ref="UES3:UET3"/>
    <mergeCell ref="UEU3:UEV3"/>
    <mergeCell ref="UEW3:UEX3"/>
    <mergeCell ref="UEY3:UEZ3"/>
    <mergeCell ref="UFA3:UFB3"/>
    <mergeCell ref="UFC3:UFD3"/>
    <mergeCell ref="UFE3:UFF3"/>
    <mergeCell ref="UFG3:UFH3"/>
    <mergeCell ref="UFI3:UFJ3"/>
    <mergeCell ref="UCU3:UCV3"/>
    <mergeCell ref="UCW3:UCX3"/>
    <mergeCell ref="UCY3:UCZ3"/>
    <mergeCell ref="UDA3:UDB3"/>
    <mergeCell ref="UDC3:UDD3"/>
    <mergeCell ref="UDE3:UDF3"/>
    <mergeCell ref="UDG3:UDH3"/>
    <mergeCell ref="UDI3:UDJ3"/>
    <mergeCell ref="UDK3:UDL3"/>
    <mergeCell ref="UDM3:UDN3"/>
    <mergeCell ref="UDO3:UDP3"/>
    <mergeCell ref="UDQ3:UDR3"/>
    <mergeCell ref="UDS3:UDT3"/>
    <mergeCell ref="UDU3:UDV3"/>
    <mergeCell ref="UDW3:UDX3"/>
    <mergeCell ref="UDY3:UDZ3"/>
    <mergeCell ref="UEA3:UEB3"/>
    <mergeCell ref="UBM3:UBN3"/>
    <mergeCell ref="UBO3:UBP3"/>
    <mergeCell ref="UBQ3:UBR3"/>
    <mergeCell ref="UBS3:UBT3"/>
    <mergeCell ref="UBU3:UBV3"/>
    <mergeCell ref="UBW3:UBX3"/>
    <mergeCell ref="UBY3:UBZ3"/>
    <mergeCell ref="UCA3:UCB3"/>
    <mergeCell ref="UCC3:UCD3"/>
    <mergeCell ref="UCE3:UCF3"/>
    <mergeCell ref="UCG3:UCH3"/>
    <mergeCell ref="UCI3:UCJ3"/>
    <mergeCell ref="UCK3:UCL3"/>
    <mergeCell ref="UCM3:UCN3"/>
    <mergeCell ref="UCO3:UCP3"/>
    <mergeCell ref="UCQ3:UCR3"/>
    <mergeCell ref="UCS3:UCT3"/>
    <mergeCell ref="UAE3:UAF3"/>
    <mergeCell ref="UAG3:UAH3"/>
    <mergeCell ref="UAI3:UAJ3"/>
    <mergeCell ref="UAK3:UAL3"/>
    <mergeCell ref="UAM3:UAN3"/>
    <mergeCell ref="UAO3:UAP3"/>
    <mergeCell ref="UAQ3:UAR3"/>
    <mergeCell ref="UAS3:UAT3"/>
    <mergeCell ref="UAU3:UAV3"/>
    <mergeCell ref="UAW3:UAX3"/>
    <mergeCell ref="UAY3:UAZ3"/>
    <mergeCell ref="UBA3:UBB3"/>
    <mergeCell ref="UBC3:UBD3"/>
    <mergeCell ref="UBE3:UBF3"/>
    <mergeCell ref="UBG3:UBH3"/>
    <mergeCell ref="UBI3:UBJ3"/>
    <mergeCell ref="UBK3:UBL3"/>
    <mergeCell ref="TYW3:TYX3"/>
    <mergeCell ref="TYY3:TYZ3"/>
    <mergeCell ref="TZA3:TZB3"/>
    <mergeCell ref="TZC3:TZD3"/>
    <mergeCell ref="TZE3:TZF3"/>
    <mergeCell ref="TZG3:TZH3"/>
    <mergeCell ref="TZI3:TZJ3"/>
    <mergeCell ref="TZK3:TZL3"/>
    <mergeCell ref="TZM3:TZN3"/>
    <mergeCell ref="TZO3:TZP3"/>
    <mergeCell ref="TZQ3:TZR3"/>
    <mergeCell ref="TZS3:TZT3"/>
    <mergeCell ref="TZU3:TZV3"/>
    <mergeCell ref="TZW3:TZX3"/>
    <mergeCell ref="TZY3:TZZ3"/>
    <mergeCell ref="UAA3:UAB3"/>
    <mergeCell ref="UAC3:UAD3"/>
    <mergeCell ref="TXO3:TXP3"/>
    <mergeCell ref="TXQ3:TXR3"/>
    <mergeCell ref="TXS3:TXT3"/>
    <mergeCell ref="TXU3:TXV3"/>
    <mergeCell ref="TXW3:TXX3"/>
    <mergeCell ref="TXY3:TXZ3"/>
    <mergeCell ref="TYA3:TYB3"/>
    <mergeCell ref="TYC3:TYD3"/>
    <mergeCell ref="TYE3:TYF3"/>
    <mergeCell ref="TYG3:TYH3"/>
    <mergeCell ref="TYI3:TYJ3"/>
    <mergeCell ref="TYK3:TYL3"/>
    <mergeCell ref="TYM3:TYN3"/>
    <mergeCell ref="TYO3:TYP3"/>
    <mergeCell ref="TYQ3:TYR3"/>
    <mergeCell ref="TYS3:TYT3"/>
    <mergeCell ref="TYU3:TYV3"/>
    <mergeCell ref="TWG3:TWH3"/>
    <mergeCell ref="TWI3:TWJ3"/>
    <mergeCell ref="TWK3:TWL3"/>
    <mergeCell ref="TWM3:TWN3"/>
    <mergeCell ref="TWO3:TWP3"/>
    <mergeCell ref="TWQ3:TWR3"/>
    <mergeCell ref="TWS3:TWT3"/>
    <mergeCell ref="TWU3:TWV3"/>
    <mergeCell ref="TWW3:TWX3"/>
    <mergeCell ref="TWY3:TWZ3"/>
    <mergeCell ref="TXA3:TXB3"/>
    <mergeCell ref="TXC3:TXD3"/>
    <mergeCell ref="TXE3:TXF3"/>
    <mergeCell ref="TXG3:TXH3"/>
    <mergeCell ref="TXI3:TXJ3"/>
    <mergeCell ref="TXK3:TXL3"/>
    <mergeCell ref="TXM3:TXN3"/>
    <mergeCell ref="TUY3:TUZ3"/>
    <mergeCell ref="TVA3:TVB3"/>
    <mergeCell ref="TVC3:TVD3"/>
    <mergeCell ref="TVE3:TVF3"/>
    <mergeCell ref="TVG3:TVH3"/>
    <mergeCell ref="TVI3:TVJ3"/>
    <mergeCell ref="TVK3:TVL3"/>
    <mergeCell ref="TVM3:TVN3"/>
    <mergeCell ref="TVO3:TVP3"/>
    <mergeCell ref="TVQ3:TVR3"/>
    <mergeCell ref="TVS3:TVT3"/>
    <mergeCell ref="TVU3:TVV3"/>
    <mergeCell ref="TVW3:TVX3"/>
    <mergeCell ref="TVY3:TVZ3"/>
    <mergeCell ref="TWA3:TWB3"/>
    <mergeCell ref="TWC3:TWD3"/>
    <mergeCell ref="TWE3:TWF3"/>
    <mergeCell ref="TTQ3:TTR3"/>
    <mergeCell ref="TTS3:TTT3"/>
    <mergeCell ref="TTU3:TTV3"/>
    <mergeCell ref="TTW3:TTX3"/>
    <mergeCell ref="TTY3:TTZ3"/>
    <mergeCell ref="TUA3:TUB3"/>
    <mergeCell ref="TUC3:TUD3"/>
    <mergeCell ref="TUE3:TUF3"/>
    <mergeCell ref="TUG3:TUH3"/>
    <mergeCell ref="TUI3:TUJ3"/>
    <mergeCell ref="TUK3:TUL3"/>
    <mergeCell ref="TUM3:TUN3"/>
    <mergeCell ref="TUO3:TUP3"/>
    <mergeCell ref="TUQ3:TUR3"/>
    <mergeCell ref="TUS3:TUT3"/>
    <mergeCell ref="TUU3:TUV3"/>
    <mergeCell ref="TUW3:TUX3"/>
    <mergeCell ref="TSI3:TSJ3"/>
    <mergeCell ref="TSK3:TSL3"/>
    <mergeCell ref="TSM3:TSN3"/>
    <mergeCell ref="TSO3:TSP3"/>
    <mergeCell ref="TSQ3:TSR3"/>
    <mergeCell ref="TSS3:TST3"/>
    <mergeCell ref="TSU3:TSV3"/>
    <mergeCell ref="TSW3:TSX3"/>
    <mergeCell ref="TSY3:TSZ3"/>
    <mergeCell ref="TTA3:TTB3"/>
    <mergeCell ref="TTC3:TTD3"/>
    <mergeCell ref="TTE3:TTF3"/>
    <mergeCell ref="TTG3:TTH3"/>
    <mergeCell ref="TTI3:TTJ3"/>
    <mergeCell ref="TTK3:TTL3"/>
    <mergeCell ref="TTM3:TTN3"/>
    <mergeCell ref="TTO3:TTP3"/>
    <mergeCell ref="TRA3:TRB3"/>
    <mergeCell ref="TRC3:TRD3"/>
    <mergeCell ref="TRE3:TRF3"/>
    <mergeCell ref="TRG3:TRH3"/>
    <mergeCell ref="TRI3:TRJ3"/>
    <mergeCell ref="TRK3:TRL3"/>
    <mergeCell ref="TRM3:TRN3"/>
    <mergeCell ref="TRO3:TRP3"/>
    <mergeCell ref="TRQ3:TRR3"/>
    <mergeCell ref="TRS3:TRT3"/>
    <mergeCell ref="TRU3:TRV3"/>
    <mergeCell ref="TRW3:TRX3"/>
    <mergeCell ref="TRY3:TRZ3"/>
    <mergeCell ref="TSA3:TSB3"/>
    <mergeCell ref="TSC3:TSD3"/>
    <mergeCell ref="TSE3:TSF3"/>
    <mergeCell ref="TSG3:TSH3"/>
    <mergeCell ref="TPS3:TPT3"/>
    <mergeCell ref="TPU3:TPV3"/>
    <mergeCell ref="TPW3:TPX3"/>
    <mergeCell ref="TPY3:TPZ3"/>
    <mergeCell ref="TQA3:TQB3"/>
    <mergeCell ref="TQC3:TQD3"/>
    <mergeCell ref="TQE3:TQF3"/>
    <mergeCell ref="TQG3:TQH3"/>
    <mergeCell ref="TQI3:TQJ3"/>
    <mergeCell ref="TQK3:TQL3"/>
    <mergeCell ref="TQM3:TQN3"/>
    <mergeCell ref="TQO3:TQP3"/>
    <mergeCell ref="TQQ3:TQR3"/>
    <mergeCell ref="TQS3:TQT3"/>
    <mergeCell ref="TQU3:TQV3"/>
    <mergeCell ref="TQW3:TQX3"/>
    <mergeCell ref="TQY3:TQZ3"/>
    <mergeCell ref="TOK3:TOL3"/>
    <mergeCell ref="TOM3:TON3"/>
    <mergeCell ref="TOO3:TOP3"/>
    <mergeCell ref="TOQ3:TOR3"/>
    <mergeCell ref="TOS3:TOT3"/>
    <mergeCell ref="TOU3:TOV3"/>
    <mergeCell ref="TOW3:TOX3"/>
    <mergeCell ref="TOY3:TOZ3"/>
    <mergeCell ref="TPA3:TPB3"/>
    <mergeCell ref="TPC3:TPD3"/>
    <mergeCell ref="TPE3:TPF3"/>
    <mergeCell ref="TPG3:TPH3"/>
    <mergeCell ref="TPI3:TPJ3"/>
    <mergeCell ref="TPK3:TPL3"/>
    <mergeCell ref="TPM3:TPN3"/>
    <mergeCell ref="TPO3:TPP3"/>
    <mergeCell ref="TPQ3:TPR3"/>
    <mergeCell ref="TNC3:TND3"/>
    <mergeCell ref="TNE3:TNF3"/>
    <mergeCell ref="TNG3:TNH3"/>
    <mergeCell ref="TNI3:TNJ3"/>
    <mergeCell ref="TNK3:TNL3"/>
    <mergeCell ref="TNM3:TNN3"/>
    <mergeCell ref="TNO3:TNP3"/>
    <mergeCell ref="TNQ3:TNR3"/>
    <mergeCell ref="TNS3:TNT3"/>
    <mergeCell ref="TNU3:TNV3"/>
    <mergeCell ref="TNW3:TNX3"/>
    <mergeCell ref="TNY3:TNZ3"/>
    <mergeCell ref="TOA3:TOB3"/>
    <mergeCell ref="TOC3:TOD3"/>
    <mergeCell ref="TOE3:TOF3"/>
    <mergeCell ref="TOG3:TOH3"/>
    <mergeCell ref="TOI3:TOJ3"/>
    <mergeCell ref="TLU3:TLV3"/>
    <mergeCell ref="TLW3:TLX3"/>
    <mergeCell ref="TLY3:TLZ3"/>
    <mergeCell ref="TMA3:TMB3"/>
    <mergeCell ref="TMC3:TMD3"/>
    <mergeCell ref="TME3:TMF3"/>
    <mergeCell ref="TMG3:TMH3"/>
    <mergeCell ref="TMI3:TMJ3"/>
    <mergeCell ref="TMK3:TML3"/>
    <mergeCell ref="TMM3:TMN3"/>
    <mergeCell ref="TMO3:TMP3"/>
    <mergeCell ref="TMQ3:TMR3"/>
    <mergeCell ref="TMS3:TMT3"/>
    <mergeCell ref="TMU3:TMV3"/>
    <mergeCell ref="TMW3:TMX3"/>
    <mergeCell ref="TMY3:TMZ3"/>
    <mergeCell ref="TNA3:TNB3"/>
    <mergeCell ref="TKM3:TKN3"/>
    <mergeCell ref="TKO3:TKP3"/>
    <mergeCell ref="TKQ3:TKR3"/>
    <mergeCell ref="TKS3:TKT3"/>
    <mergeCell ref="TKU3:TKV3"/>
    <mergeCell ref="TKW3:TKX3"/>
    <mergeCell ref="TKY3:TKZ3"/>
    <mergeCell ref="TLA3:TLB3"/>
    <mergeCell ref="TLC3:TLD3"/>
    <mergeCell ref="TLE3:TLF3"/>
    <mergeCell ref="TLG3:TLH3"/>
    <mergeCell ref="TLI3:TLJ3"/>
    <mergeCell ref="TLK3:TLL3"/>
    <mergeCell ref="TLM3:TLN3"/>
    <mergeCell ref="TLO3:TLP3"/>
    <mergeCell ref="TLQ3:TLR3"/>
    <mergeCell ref="TLS3:TLT3"/>
    <mergeCell ref="TJE3:TJF3"/>
    <mergeCell ref="TJG3:TJH3"/>
    <mergeCell ref="TJI3:TJJ3"/>
    <mergeCell ref="TJK3:TJL3"/>
    <mergeCell ref="TJM3:TJN3"/>
    <mergeCell ref="TJO3:TJP3"/>
    <mergeCell ref="TJQ3:TJR3"/>
    <mergeCell ref="TJS3:TJT3"/>
    <mergeCell ref="TJU3:TJV3"/>
    <mergeCell ref="TJW3:TJX3"/>
    <mergeCell ref="TJY3:TJZ3"/>
    <mergeCell ref="TKA3:TKB3"/>
    <mergeCell ref="TKC3:TKD3"/>
    <mergeCell ref="TKE3:TKF3"/>
    <mergeCell ref="TKG3:TKH3"/>
    <mergeCell ref="TKI3:TKJ3"/>
    <mergeCell ref="TKK3:TKL3"/>
    <mergeCell ref="THW3:THX3"/>
    <mergeCell ref="THY3:THZ3"/>
    <mergeCell ref="TIA3:TIB3"/>
    <mergeCell ref="TIC3:TID3"/>
    <mergeCell ref="TIE3:TIF3"/>
    <mergeCell ref="TIG3:TIH3"/>
    <mergeCell ref="TII3:TIJ3"/>
    <mergeCell ref="TIK3:TIL3"/>
    <mergeCell ref="TIM3:TIN3"/>
    <mergeCell ref="TIO3:TIP3"/>
    <mergeCell ref="TIQ3:TIR3"/>
    <mergeCell ref="TIS3:TIT3"/>
    <mergeCell ref="TIU3:TIV3"/>
    <mergeCell ref="TIW3:TIX3"/>
    <mergeCell ref="TIY3:TIZ3"/>
    <mergeCell ref="TJA3:TJB3"/>
    <mergeCell ref="TJC3:TJD3"/>
    <mergeCell ref="TGO3:TGP3"/>
    <mergeCell ref="TGQ3:TGR3"/>
    <mergeCell ref="TGS3:TGT3"/>
    <mergeCell ref="TGU3:TGV3"/>
    <mergeCell ref="TGW3:TGX3"/>
    <mergeCell ref="TGY3:TGZ3"/>
    <mergeCell ref="THA3:THB3"/>
    <mergeCell ref="THC3:THD3"/>
    <mergeCell ref="THE3:THF3"/>
    <mergeCell ref="THG3:THH3"/>
    <mergeCell ref="THI3:THJ3"/>
    <mergeCell ref="THK3:THL3"/>
    <mergeCell ref="THM3:THN3"/>
    <mergeCell ref="THO3:THP3"/>
    <mergeCell ref="THQ3:THR3"/>
    <mergeCell ref="THS3:THT3"/>
    <mergeCell ref="THU3:THV3"/>
    <mergeCell ref="TFG3:TFH3"/>
    <mergeCell ref="TFI3:TFJ3"/>
    <mergeCell ref="TFK3:TFL3"/>
    <mergeCell ref="TFM3:TFN3"/>
    <mergeCell ref="TFO3:TFP3"/>
    <mergeCell ref="TFQ3:TFR3"/>
    <mergeCell ref="TFS3:TFT3"/>
    <mergeCell ref="TFU3:TFV3"/>
    <mergeCell ref="TFW3:TFX3"/>
    <mergeCell ref="TFY3:TFZ3"/>
    <mergeCell ref="TGA3:TGB3"/>
    <mergeCell ref="TGC3:TGD3"/>
    <mergeCell ref="TGE3:TGF3"/>
    <mergeCell ref="TGG3:TGH3"/>
    <mergeCell ref="TGI3:TGJ3"/>
    <mergeCell ref="TGK3:TGL3"/>
    <mergeCell ref="TGM3:TGN3"/>
    <mergeCell ref="TDY3:TDZ3"/>
    <mergeCell ref="TEA3:TEB3"/>
    <mergeCell ref="TEC3:TED3"/>
    <mergeCell ref="TEE3:TEF3"/>
    <mergeCell ref="TEG3:TEH3"/>
    <mergeCell ref="TEI3:TEJ3"/>
    <mergeCell ref="TEK3:TEL3"/>
    <mergeCell ref="TEM3:TEN3"/>
    <mergeCell ref="TEO3:TEP3"/>
    <mergeCell ref="TEQ3:TER3"/>
    <mergeCell ref="TES3:TET3"/>
    <mergeCell ref="TEU3:TEV3"/>
    <mergeCell ref="TEW3:TEX3"/>
    <mergeCell ref="TEY3:TEZ3"/>
    <mergeCell ref="TFA3:TFB3"/>
    <mergeCell ref="TFC3:TFD3"/>
    <mergeCell ref="TFE3:TFF3"/>
    <mergeCell ref="TCQ3:TCR3"/>
    <mergeCell ref="TCS3:TCT3"/>
    <mergeCell ref="TCU3:TCV3"/>
    <mergeCell ref="TCW3:TCX3"/>
    <mergeCell ref="TCY3:TCZ3"/>
    <mergeCell ref="TDA3:TDB3"/>
    <mergeCell ref="TDC3:TDD3"/>
    <mergeCell ref="TDE3:TDF3"/>
    <mergeCell ref="TDG3:TDH3"/>
    <mergeCell ref="TDI3:TDJ3"/>
    <mergeCell ref="TDK3:TDL3"/>
    <mergeCell ref="TDM3:TDN3"/>
    <mergeCell ref="TDO3:TDP3"/>
    <mergeCell ref="TDQ3:TDR3"/>
    <mergeCell ref="TDS3:TDT3"/>
    <mergeCell ref="TDU3:TDV3"/>
    <mergeCell ref="TDW3:TDX3"/>
    <mergeCell ref="TBI3:TBJ3"/>
    <mergeCell ref="TBK3:TBL3"/>
    <mergeCell ref="TBM3:TBN3"/>
    <mergeCell ref="TBO3:TBP3"/>
    <mergeCell ref="TBQ3:TBR3"/>
    <mergeCell ref="TBS3:TBT3"/>
    <mergeCell ref="TBU3:TBV3"/>
    <mergeCell ref="TBW3:TBX3"/>
    <mergeCell ref="TBY3:TBZ3"/>
    <mergeCell ref="TCA3:TCB3"/>
    <mergeCell ref="TCC3:TCD3"/>
    <mergeCell ref="TCE3:TCF3"/>
    <mergeCell ref="TCG3:TCH3"/>
    <mergeCell ref="TCI3:TCJ3"/>
    <mergeCell ref="TCK3:TCL3"/>
    <mergeCell ref="TCM3:TCN3"/>
    <mergeCell ref="TCO3:TCP3"/>
    <mergeCell ref="TAA3:TAB3"/>
    <mergeCell ref="TAC3:TAD3"/>
    <mergeCell ref="TAE3:TAF3"/>
    <mergeCell ref="TAG3:TAH3"/>
    <mergeCell ref="TAI3:TAJ3"/>
    <mergeCell ref="TAK3:TAL3"/>
    <mergeCell ref="TAM3:TAN3"/>
    <mergeCell ref="TAO3:TAP3"/>
    <mergeCell ref="TAQ3:TAR3"/>
    <mergeCell ref="TAS3:TAT3"/>
    <mergeCell ref="TAU3:TAV3"/>
    <mergeCell ref="TAW3:TAX3"/>
    <mergeCell ref="TAY3:TAZ3"/>
    <mergeCell ref="TBA3:TBB3"/>
    <mergeCell ref="TBC3:TBD3"/>
    <mergeCell ref="TBE3:TBF3"/>
    <mergeCell ref="TBG3:TBH3"/>
    <mergeCell ref="SYS3:SYT3"/>
    <mergeCell ref="SYU3:SYV3"/>
    <mergeCell ref="SYW3:SYX3"/>
    <mergeCell ref="SYY3:SYZ3"/>
    <mergeCell ref="SZA3:SZB3"/>
    <mergeCell ref="SZC3:SZD3"/>
    <mergeCell ref="SZE3:SZF3"/>
    <mergeCell ref="SZG3:SZH3"/>
    <mergeCell ref="SZI3:SZJ3"/>
    <mergeCell ref="SZK3:SZL3"/>
    <mergeCell ref="SZM3:SZN3"/>
    <mergeCell ref="SZO3:SZP3"/>
    <mergeCell ref="SZQ3:SZR3"/>
    <mergeCell ref="SZS3:SZT3"/>
    <mergeCell ref="SZU3:SZV3"/>
    <mergeCell ref="SZW3:SZX3"/>
    <mergeCell ref="SZY3:SZZ3"/>
    <mergeCell ref="SXK3:SXL3"/>
    <mergeCell ref="SXM3:SXN3"/>
    <mergeCell ref="SXO3:SXP3"/>
    <mergeCell ref="SXQ3:SXR3"/>
    <mergeCell ref="SXS3:SXT3"/>
    <mergeCell ref="SXU3:SXV3"/>
    <mergeCell ref="SXW3:SXX3"/>
    <mergeCell ref="SXY3:SXZ3"/>
    <mergeCell ref="SYA3:SYB3"/>
    <mergeCell ref="SYC3:SYD3"/>
    <mergeCell ref="SYE3:SYF3"/>
    <mergeCell ref="SYG3:SYH3"/>
    <mergeCell ref="SYI3:SYJ3"/>
    <mergeCell ref="SYK3:SYL3"/>
    <mergeCell ref="SYM3:SYN3"/>
    <mergeCell ref="SYO3:SYP3"/>
    <mergeCell ref="SYQ3:SYR3"/>
    <mergeCell ref="SWC3:SWD3"/>
    <mergeCell ref="SWE3:SWF3"/>
    <mergeCell ref="SWG3:SWH3"/>
    <mergeCell ref="SWI3:SWJ3"/>
    <mergeCell ref="SWK3:SWL3"/>
    <mergeCell ref="SWM3:SWN3"/>
    <mergeCell ref="SWO3:SWP3"/>
    <mergeCell ref="SWQ3:SWR3"/>
    <mergeCell ref="SWS3:SWT3"/>
    <mergeCell ref="SWU3:SWV3"/>
    <mergeCell ref="SWW3:SWX3"/>
    <mergeCell ref="SWY3:SWZ3"/>
    <mergeCell ref="SXA3:SXB3"/>
    <mergeCell ref="SXC3:SXD3"/>
    <mergeCell ref="SXE3:SXF3"/>
    <mergeCell ref="SXG3:SXH3"/>
    <mergeCell ref="SXI3:SXJ3"/>
    <mergeCell ref="SUU3:SUV3"/>
    <mergeCell ref="SUW3:SUX3"/>
    <mergeCell ref="SUY3:SUZ3"/>
    <mergeCell ref="SVA3:SVB3"/>
    <mergeCell ref="SVC3:SVD3"/>
    <mergeCell ref="SVE3:SVF3"/>
    <mergeCell ref="SVG3:SVH3"/>
    <mergeCell ref="SVI3:SVJ3"/>
    <mergeCell ref="SVK3:SVL3"/>
    <mergeCell ref="SVM3:SVN3"/>
    <mergeCell ref="SVO3:SVP3"/>
    <mergeCell ref="SVQ3:SVR3"/>
    <mergeCell ref="SVS3:SVT3"/>
    <mergeCell ref="SVU3:SVV3"/>
    <mergeCell ref="SVW3:SVX3"/>
    <mergeCell ref="SVY3:SVZ3"/>
    <mergeCell ref="SWA3:SWB3"/>
    <mergeCell ref="STM3:STN3"/>
    <mergeCell ref="STO3:STP3"/>
    <mergeCell ref="STQ3:STR3"/>
    <mergeCell ref="STS3:STT3"/>
    <mergeCell ref="STU3:STV3"/>
    <mergeCell ref="STW3:STX3"/>
    <mergeCell ref="STY3:STZ3"/>
    <mergeCell ref="SUA3:SUB3"/>
    <mergeCell ref="SUC3:SUD3"/>
    <mergeCell ref="SUE3:SUF3"/>
    <mergeCell ref="SUG3:SUH3"/>
    <mergeCell ref="SUI3:SUJ3"/>
    <mergeCell ref="SUK3:SUL3"/>
    <mergeCell ref="SUM3:SUN3"/>
    <mergeCell ref="SUO3:SUP3"/>
    <mergeCell ref="SUQ3:SUR3"/>
    <mergeCell ref="SUS3:SUT3"/>
    <mergeCell ref="SSE3:SSF3"/>
    <mergeCell ref="SSG3:SSH3"/>
    <mergeCell ref="SSI3:SSJ3"/>
    <mergeCell ref="SSK3:SSL3"/>
    <mergeCell ref="SSM3:SSN3"/>
    <mergeCell ref="SSO3:SSP3"/>
    <mergeCell ref="SSQ3:SSR3"/>
    <mergeCell ref="SSS3:SST3"/>
    <mergeCell ref="SSU3:SSV3"/>
    <mergeCell ref="SSW3:SSX3"/>
    <mergeCell ref="SSY3:SSZ3"/>
    <mergeCell ref="STA3:STB3"/>
    <mergeCell ref="STC3:STD3"/>
    <mergeCell ref="STE3:STF3"/>
    <mergeCell ref="STG3:STH3"/>
    <mergeCell ref="STI3:STJ3"/>
    <mergeCell ref="STK3:STL3"/>
    <mergeCell ref="SQW3:SQX3"/>
    <mergeCell ref="SQY3:SQZ3"/>
    <mergeCell ref="SRA3:SRB3"/>
    <mergeCell ref="SRC3:SRD3"/>
    <mergeCell ref="SRE3:SRF3"/>
    <mergeCell ref="SRG3:SRH3"/>
    <mergeCell ref="SRI3:SRJ3"/>
    <mergeCell ref="SRK3:SRL3"/>
    <mergeCell ref="SRM3:SRN3"/>
    <mergeCell ref="SRO3:SRP3"/>
    <mergeCell ref="SRQ3:SRR3"/>
    <mergeCell ref="SRS3:SRT3"/>
    <mergeCell ref="SRU3:SRV3"/>
    <mergeCell ref="SRW3:SRX3"/>
    <mergeCell ref="SRY3:SRZ3"/>
    <mergeCell ref="SSA3:SSB3"/>
    <mergeCell ref="SSC3:SSD3"/>
    <mergeCell ref="SPO3:SPP3"/>
    <mergeCell ref="SPQ3:SPR3"/>
    <mergeCell ref="SPS3:SPT3"/>
    <mergeCell ref="SPU3:SPV3"/>
    <mergeCell ref="SPW3:SPX3"/>
    <mergeCell ref="SPY3:SPZ3"/>
    <mergeCell ref="SQA3:SQB3"/>
    <mergeCell ref="SQC3:SQD3"/>
    <mergeCell ref="SQE3:SQF3"/>
    <mergeCell ref="SQG3:SQH3"/>
    <mergeCell ref="SQI3:SQJ3"/>
    <mergeCell ref="SQK3:SQL3"/>
    <mergeCell ref="SQM3:SQN3"/>
    <mergeCell ref="SQO3:SQP3"/>
    <mergeCell ref="SQQ3:SQR3"/>
    <mergeCell ref="SQS3:SQT3"/>
    <mergeCell ref="SQU3:SQV3"/>
    <mergeCell ref="SOG3:SOH3"/>
    <mergeCell ref="SOI3:SOJ3"/>
    <mergeCell ref="SOK3:SOL3"/>
    <mergeCell ref="SOM3:SON3"/>
    <mergeCell ref="SOO3:SOP3"/>
    <mergeCell ref="SOQ3:SOR3"/>
    <mergeCell ref="SOS3:SOT3"/>
    <mergeCell ref="SOU3:SOV3"/>
    <mergeCell ref="SOW3:SOX3"/>
    <mergeCell ref="SOY3:SOZ3"/>
    <mergeCell ref="SPA3:SPB3"/>
    <mergeCell ref="SPC3:SPD3"/>
    <mergeCell ref="SPE3:SPF3"/>
    <mergeCell ref="SPG3:SPH3"/>
    <mergeCell ref="SPI3:SPJ3"/>
    <mergeCell ref="SPK3:SPL3"/>
    <mergeCell ref="SPM3:SPN3"/>
    <mergeCell ref="SMY3:SMZ3"/>
    <mergeCell ref="SNA3:SNB3"/>
    <mergeCell ref="SNC3:SND3"/>
    <mergeCell ref="SNE3:SNF3"/>
    <mergeCell ref="SNG3:SNH3"/>
    <mergeCell ref="SNI3:SNJ3"/>
    <mergeCell ref="SNK3:SNL3"/>
    <mergeCell ref="SNM3:SNN3"/>
    <mergeCell ref="SNO3:SNP3"/>
    <mergeCell ref="SNQ3:SNR3"/>
    <mergeCell ref="SNS3:SNT3"/>
    <mergeCell ref="SNU3:SNV3"/>
    <mergeCell ref="SNW3:SNX3"/>
    <mergeCell ref="SNY3:SNZ3"/>
    <mergeCell ref="SOA3:SOB3"/>
    <mergeCell ref="SOC3:SOD3"/>
    <mergeCell ref="SOE3:SOF3"/>
    <mergeCell ref="SLQ3:SLR3"/>
    <mergeCell ref="SLS3:SLT3"/>
    <mergeCell ref="SLU3:SLV3"/>
    <mergeCell ref="SLW3:SLX3"/>
    <mergeCell ref="SLY3:SLZ3"/>
    <mergeCell ref="SMA3:SMB3"/>
    <mergeCell ref="SMC3:SMD3"/>
    <mergeCell ref="SME3:SMF3"/>
    <mergeCell ref="SMG3:SMH3"/>
    <mergeCell ref="SMI3:SMJ3"/>
    <mergeCell ref="SMK3:SML3"/>
    <mergeCell ref="SMM3:SMN3"/>
    <mergeCell ref="SMO3:SMP3"/>
    <mergeCell ref="SMQ3:SMR3"/>
    <mergeCell ref="SMS3:SMT3"/>
    <mergeCell ref="SMU3:SMV3"/>
    <mergeCell ref="SMW3:SMX3"/>
    <mergeCell ref="SKI3:SKJ3"/>
    <mergeCell ref="SKK3:SKL3"/>
    <mergeCell ref="SKM3:SKN3"/>
    <mergeCell ref="SKO3:SKP3"/>
    <mergeCell ref="SKQ3:SKR3"/>
    <mergeCell ref="SKS3:SKT3"/>
    <mergeCell ref="SKU3:SKV3"/>
    <mergeCell ref="SKW3:SKX3"/>
    <mergeCell ref="SKY3:SKZ3"/>
    <mergeCell ref="SLA3:SLB3"/>
    <mergeCell ref="SLC3:SLD3"/>
    <mergeCell ref="SLE3:SLF3"/>
    <mergeCell ref="SLG3:SLH3"/>
    <mergeCell ref="SLI3:SLJ3"/>
    <mergeCell ref="SLK3:SLL3"/>
    <mergeCell ref="SLM3:SLN3"/>
    <mergeCell ref="SLO3:SLP3"/>
    <mergeCell ref="SJA3:SJB3"/>
    <mergeCell ref="SJC3:SJD3"/>
    <mergeCell ref="SJE3:SJF3"/>
    <mergeCell ref="SJG3:SJH3"/>
    <mergeCell ref="SJI3:SJJ3"/>
    <mergeCell ref="SJK3:SJL3"/>
    <mergeCell ref="SJM3:SJN3"/>
    <mergeCell ref="SJO3:SJP3"/>
    <mergeCell ref="SJQ3:SJR3"/>
    <mergeCell ref="SJS3:SJT3"/>
    <mergeCell ref="SJU3:SJV3"/>
    <mergeCell ref="SJW3:SJX3"/>
    <mergeCell ref="SJY3:SJZ3"/>
    <mergeCell ref="SKA3:SKB3"/>
    <mergeCell ref="SKC3:SKD3"/>
    <mergeCell ref="SKE3:SKF3"/>
    <mergeCell ref="SKG3:SKH3"/>
    <mergeCell ref="SHS3:SHT3"/>
    <mergeCell ref="SHU3:SHV3"/>
    <mergeCell ref="SHW3:SHX3"/>
    <mergeCell ref="SHY3:SHZ3"/>
    <mergeCell ref="SIA3:SIB3"/>
    <mergeCell ref="SIC3:SID3"/>
    <mergeCell ref="SIE3:SIF3"/>
    <mergeCell ref="SIG3:SIH3"/>
    <mergeCell ref="SII3:SIJ3"/>
    <mergeCell ref="SIK3:SIL3"/>
    <mergeCell ref="SIM3:SIN3"/>
    <mergeCell ref="SIO3:SIP3"/>
    <mergeCell ref="SIQ3:SIR3"/>
    <mergeCell ref="SIS3:SIT3"/>
    <mergeCell ref="SIU3:SIV3"/>
    <mergeCell ref="SIW3:SIX3"/>
    <mergeCell ref="SIY3:SIZ3"/>
    <mergeCell ref="SGK3:SGL3"/>
    <mergeCell ref="SGM3:SGN3"/>
    <mergeCell ref="SGO3:SGP3"/>
    <mergeCell ref="SGQ3:SGR3"/>
    <mergeCell ref="SGS3:SGT3"/>
    <mergeCell ref="SGU3:SGV3"/>
    <mergeCell ref="SGW3:SGX3"/>
    <mergeCell ref="SGY3:SGZ3"/>
    <mergeCell ref="SHA3:SHB3"/>
    <mergeCell ref="SHC3:SHD3"/>
    <mergeCell ref="SHE3:SHF3"/>
    <mergeCell ref="SHG3:SHH3"/>
    <mergeCell ref="SHI3:SHJ3"/>
    <mergeCell ref="SHK3:SHL3"/>
    <mergeCell ref="SHM3:SHN3"/>
    <mergeCell ref="SHO3:SHP3"/>
    <mergeCell ref="SHQ3:SHR3"/>
    <mergeCell ref="SFC3:SFD3"/>
    <mergeCell ref="SFE3:SFF3"/>
    <mergeCell ref="SFG3:SFH3"/>
    <mergeCell ref="SFI3:SFJ3"/>
    <mergeCell ref="SFK3:SFL3"/>
    <mergeCell ref="SFM3:SFN3"/>
    <mergeCell ref="SFO3:SFP3"/>
    <mergeCell ref="SFQ3:SFR3"/>
    <mergeCell ref="SFS3:SFT3"/>
    <mergeCell ref="SFU3:SFV3"/>
    <mergeCell ref="SFW3:SFX3"/>
    <mergeCell ref="SFY3:SFZ3"/>
    <mergeCell ref="SGA3:SGB3"/>
    <mergeCell ref="SGC3:SGD3"/>
    <mergeCell ref="SGE3:SGF3"/>
    <mergeCell ref="SGG3:SGH3"/>
    <mergeCell ref="SGI3:SGJ3"/>
    <mergeCell ref="SDU3:SDV3"/>
    <mergeCell ref="SDW3:SDX3"/>
    <mergeCell ref="SDY3:SDZ3"/>
    <mergeCell ref="SEA3:SEB3"/>
    <mergeCell ref="SEC3:SED3"/>
    <mergeCell ref="SEE3:SEF3"/>
    <mergeCell ref="SEG3:SEH3"/>
    <mergeCell ref="SEI3:SEJ3"/>
    <mergeCell ref="SEK3:SEL3"/>
    <mergeCell ref="SEM3:SEN3"/>
    <mergeCell ref="SEO3:SEP3"/>
    <mergeCell ref="SEQ3:SER3"/>
    <mergeCell ref="SES3:SET3"/>
    <mergeCell ref="SEU3:SEV3"/>
    <mergeCell ref="SEW3:SEX3"/>
    <mergeCell ref="SEY3:SEZ3"/>
    <mergeCell ref="SFA3:SFB3"/>
    <mergeCell ref="SCM3:SCN3"/>
    <mergeCell ref="SCO3:SCP3"/>
    <mergeCell ref="SCQ3:SCR3"/>
    <mergeCell ref="SCS3:SCT3"/>
    <mergeCell ref="SCU3:SCV3"/>
    <mergeCell ref="SCW3:SCX3"/>
    <mergeCell ref="SCY3:SCZ3"/>
    <mergeCell ref="SDA3:SDB3"/>
    <mergeCell ref="SDC3:SDD3"/>
    <mergeCell ref="SDE3:SDF3"/>
    <mergeCell ref="SDG3:SDH3"/>
    <mergeCell ref="SDI3:SDJ3"/>
    <mergeCell ref="SDK3:SDL3"/>
    <mergeCell ref="SDM3:SDN3"/>
    <mergeCell ref="SDO3:SDP3"/>
    <mergeCell ref="SDQ3:SDR3"/>
    <mergeCell ref="SDS3:SDT3"/>
    <mergeCell ref="SBE3:SBF3"/>
    <mergeCell ref="SBG3:SBH3"/>
    <mergeCell ref="SBI3:SBJ3"/>
    <mergeCell ref="SBK3:SBL3"/>
    <mergeCell ref="SBM3:SBN3"/>
    <mergeCell ref="SBO3:SBP3"/>
    <mergeCell ref="SBQ3:SBR3"/>
    <mergeCell ref="SBS3:SBT3"/>
    <mergeCell ref="SBU3:SBV3"/>
    <mergeCell ref="SBW3:SBX3"/>
    <mergeCell ref="SBY3:SBZ3"/>
    <mergeCell ref="SCA3:SCB3"/>
    <mergeCell ref="SCC3:SCD3"/>
    <mergeCell ref="SCE3:SCF3"/>
    <mergeCell ref="SCG3:SCH3"/>
    <mergeCell ref="SCI3:SCJ3"/>
    <mergeCell ref="SCK3:SCL3"/>
    <mergeCell ref="RZW3:RZX3"/>
    <mergeCell ref="RZY3:RZZ3"/>
    <mergeCell ref="SAA3:SAB3"/>
    <mergeCell ref="SAC3:SAD3"/>
    <mergeCell ref="SAE3:SAF3"/>
    <mergeCell ref="SAG3:SAH3"/>
    <mergeCell ref="SAI3:SAJ3"/>
    <mergeCell ref="SAK3:SAL3"/>
    <mergeCell ref="SAM3:SAN3"/>
    <mergeCell ref="SAO3:SAP3"/>
    <mergeCell ref="SAQ3:SAR3"/>
    <mergeCell ref="SAS3:SAT3"/>
    <mergeCell ref="SAU3:SAV3"/>
    <mergeCell ref="SAW3:SAX3"/>
    <mergeCell ref="SAY3:SAZ3"/>
    <mergeCell ref="SBA3:SBB3"/>
    <mergeCell ref="SBC3:SBD3"/>
    <mergeCell ref="RYO3:RYP3"/>
    <mergeCell ref="RYQ3:RYR3"/>
    <mergeCell ref="RYS3:RYT3"/>
    <mergeCell ref="RYU3:RYV3"/>
    <mergeCell ref="RYW3:RYX3"/>
    <mergeCell ref="RYY3:RYZ3"/>
    <mergeCell ref="RZA3:RZB3"/>
    <mergeCell ref="RZC3:RZD3"/>
    <mergeCell ref="RZE3:RZF3"/>
    <mergeCell ref="RZG3:RZH3"/>
    <mergeCell ref="RZI3:RZJ3"/>
    <mergeCell ref="RZK3:RZL3"/>
    <mergeCell ref="RZM3:RZN3"/>
    <mergeCell ref="RZO3:RZP3"/>
    <mergeCell ref="RZQ3:RZR3"/>
    <mergeCell ref="RZS3:RZT3"/>
    <mergeCell ref="RZU3:RZV3"/>
    <mergeCell ref="RXG3:RXH3"/>
    <mergeCell ref="RXI3:RXJ3"/>
    <mergeCell ref="RXK3:RXL3"/>
    <mergeCell ref="RXM3:RXN3"/>
    <mergeCell ref="RXO3:RXP3"/>
    <mergeCell ref="RXQ3:RXR3"/>
    <mergeCell ref="RXS3:RXT3"/>
    <mergeCell ref="RXU3:RXV3"/>
    <mergeCell ref="RXW3:RXX3"/>
    <mergeCell ref="RXY3:RXZ3"/>
    <mergeCell ref="RYA3:RYB3"/>
    <mergeCell ref="RYC3:RYD3"/>
    <mergeCell ref="RYE3:RYF3"/>
    <mergeCell ref="RYG3:RYH3"/>
    <mergeCell ref="RYI3:RYJ3"/>
    <mergeCell ref="RYK3:RYL3"/>
    <mergeCell ref="RYM3:RYN3"/>
    <mergeCell ref="RVY3:RVZ3"/>
    <mergeCell ref="RWA3:RWB3"/>
    <mergeCell ref="RWC3:RWD3"/>
    <mergeCell ref="RWE3:RWF3"/>
    <mergeCell ref="RWG3:RWH3"/>
    <mergeCell ref="RWI3:RWJ3"/>
    <mergeCell ref="RWK3:RWL3"/>
    <mergeCell ref="RWM3:RWN3"/>
    <mergeCell ref="RWO3:RWP3"/>
    <mergeCell ref="RWQ3:RWR3"/>
    <mergeCell ref="RWS3:RWT3"/>
    <mergeCell ref="RWU3:RWV3"/>
    <mergeCell ref="RWW3:RWX3"/>
    <mergeCell ref="RWY3:RWZ3"/>
    <mergeCell ref="RXA3:RXB3"/>
    <mergeCell ref="RXC3:RXD3"/>
    <mergeCell ref="RXE3:RXF3"/>
    <mergeCell ref="RUQ3:RUR3"/>
    <mergeCell ref="RUS3:RUT3"/>
    <mergeCell ref="RUU3:RUV3"/>
    <mergeCell ref="RUW3:RUX3"/>
    <mergeCell ref="RUY3:RUZ3"/>
    <mergeCell ref="RVA3:RVB3"/>
    <mergeCell ref="RVC3:RVD3"/>
    <mergeCell ref="RVE3:RVF3"/>
    <mergeCell ref="RVG3:RVH3"/>
    <mergeCell ref="RVI3:RVJ3"/>
    <mergeCell ref="RVK3:RVL3"/>
    <mergeCell ref="RVM3:RVN3"/>
    <mergeCell ref="RVO3:RVP3"/>
    <mergeCell ref="RVQ3:RVR3"/>
    <mergeCell ref="RVS3:RVT3"/>
    <mergeCell ref="RVU3:RVV3"/>
    <mergeCell ref="RVW3:RVX3"/>
    <mergeCell ref="RTI3:RTJ3"/>
    <mergeCell ref="RTK3:RTL3"/>
    <mergeCell ref="RTM3:RTN3"/>
    <mergeCell ref="RTO3:RTP3"/>
    <mergeCell ref="RTQ3:RTR3"/>
    <mergeCell ref="RTS3:RTT3"/>
    <mergeCell ref="RTU3:RTV3"/>
    <mergeCell ref="RTW3:RTX3"/>
    <mergeCell ref="RTY3:RTZ3"/>
    <mergeCell ref="RUA3:RUB3"/>
    <mergeCell ref="RUC3:RUD3"/>
    <mergeCell ref="RUE3:RUF3"/>
    <mergeCell ref="RUG3:RUH3"/>
    <mergeCell ref="RUI3:RUJ3"/>
    <mergeCell ref="RUK3:RUL3"/>
    <mergeCell ref="RUM3:RUN3"/>
    <mergeCell ref="RUO3:RUP3"/>
    <mergeCell ref="RSA3:RSB3"/>
    <mergeCell ref="RSC3:RSD3"/>
    <mergeCell ref="RSE3:RSF3"/>
    <mergeCell ref="RSG3:RSH3"/>
    <mergeCell ref="RSI3:RSJ3"/>
    <mergeCell ref="RSK3:RSL3"/>
    <mergeCell ref="RSM3:RSN3"/>
    <mergeCell ref="RSO3:RSP3"/>
    <mergeCell ref="RSQ3:RSR3"/>
    <mergeCell ref="RSS3:RST3"/>
    <mergeCell ref="RSU3:RSV3"/>
    <mergeCell ref="RSW3:RSX3"/>
    <mergeCell ref="RSY3:RSZ3"/>
    <mergeCell ref="RTA3:RTB3"/>
    <mergeCell ref="RTC3:RTD3"/>
    <mergeCell ref="RTE3:RTF3"/>
    <mergeCell ref="RTG3:RTH3"/>
    <mergeCell ref="RQS3:RQT3"/>
    <mergeCell ref="RQU3:RQV3"/>
    <mergeCell ref="RQW3:RQX3"/>
    <mergeCell ref="RQY3:RQZ3"/>
    <mergeCell ref="RRA3:RRB3"/>
    <mergeCell ref="RRC3:RRD3"/>
    <mergeCell ref="RRE3:RRF3"/>
    <mergeCell ref="RRG3:RRH3"/>
    <mergeCell ref="RRI3:RRJ3"/>
    <mergeCell ref="RRK3:RRL3"/>
    <mergeCell ref="RRM3:RRN3"/>
    <mergeCell ref="RRO3:RRP3"/>
    <mergeCell ref="RRQ3:RRR3"/>
    <mergeCell ref="RRS3:RRT3"/>
    <mergeCell ref="RRU3:RRV3"/>
    <mergeCell ref="RRW3:RRX3"/>
    <mergeCell ref="RRY3:RRZ3"/>
    <mergeCell ref="RPK3:RPL3"/>
    <mergeCell ref="RPM3:RPN3"/>
    <mergeCell ref="RPO3:RPP3"/>
    <mergeCell ref="RPQ3:RPR3"/>
    <mergeCell ref="RPS3:RPT3"/>
    <mergeCell ref="RPU3:RPV3"/>
    <mergeCell ref="RPW3:RPX3"/>
    <mergeCell ref="RPY3:RPZ3"/>
    <mergeCell ref="RQA3:RQB3"/>
    <mergeCell ref="RQC3:RQD3"/>
    <mergeCell ref="RQE3:RQF3"/>
    <mergeCell ref="RQG3:RQH3"/>
    <mergeCell ref="RQI3:RQJ3"/>
    <mergeCell ref="RQK3:RQL3"/>
    <mergeCell ref="RQM3:RQN3"/>
    <mergeCell ref="RQO3:RQP3"/>
    <mergeCell ref="RQQ3:RQR3"/>
    <mergeCell ref="ROC3:ROD3"/>
    <mergeCell ref="ROE3:ROF3"/>
    <mergeCell ref="ROG3:ROH3"/>
    <mergeCell ref="ROI3:ROJ3"/>
    <mergeCell ref="ROK3:ROL3"/>
    <mergeCell ref="ROM3:RON3"/>
    <mergeCell ref="ROO3:ROP3"/>
    <mergeCell ref="ROQ3:ROR3"/>
    <mergeCell ref="ROS3:ROT3"/>
    <mergeCell ref="ROU3:ROV3"/>
    <mergeCell ref="ROW3:ROX3"/>
    <mergeCell ref="ROY3:ROZ3"/>
    <mergeCell ref="RPA3:RPB3"/>
    <mergeCell ref="RPC3:RPD3"/>
    <mergeCell ref="RPE3:RPF3"/>
    <mergeCell ref="RPG3:RPH3"/>
    <mergeCell ref="RPI3:RPJ3"/>
    <mergeCell ref="RMU3:RMV3"/>
    <mergeCell ref="RMW3:RMX3"/>
    <mergeCell ref="RMY3:RMZ3"/>
    <mergeCell ref="RNA3:RNB3"/>
    <mergeCell ref="RNC3:RND3"/>
    <mergeCell ref="RNE3:RNF3"/>
    <mergeCell ref="RNG3:RNH3"/>
    <mergeCell ref="RNI3:RNJ3"/>
    <mergeCell ref="RNK3:RNL3"/>
    <mergeCell ref="RNM3:RNN3"/>
    <mergeCell ref="RNO3:RNP3"/>
    <mergeCell ref="RNQ3:RNR3"/>
    <mergeCell ref="RNS3:RNT3"/>
    <mergeCell ref="RNU3:RNV3"/>
    <mergeCell ref="RNW3:RNX3"/>
    <mergeCell ref="RNY3:RNZ3"/>
    <mergeCell ref="ROA3:ROB3"/>
    <mergeCell ref="RLM3:RLN3"/>
    <mergeCell ref="RLO3:RLP3"/>
    <mergeCell ref="RLQ3:RLR3"/>
    <mergeCell ref="RLS3:RLT3"/>
    <mergeCell ref="RLU3:RLV3"/>
    <mergeCell ref="RLW3:RLX3"/>
    <mergeCell ref="RLY3:RLZ3"/>
    <mergeCell ref="RMA3:RMB3"/>
    <mergeCell ref="RMC3:RMD3"/>
    <mergeCell ref="RME3:RMF3"/>
    <mergeCell ref="RMG3:RMH3"/>
    <mergeCell ref="RMI3:RMJ3"/>
    <mergeCell ref="RMK3:RML3"/>
    <mergeCell ref="RMM3:RMN3"/>
    <mergeCell ref="RMO3:RMP3"/>
    <mergeCell ref="RMQ3:RMR3"/>
    <mergeCell ref="RMS3:RMT3"/>
    <mergeCell ref="RKE3:RKF3"/>
    <mergeCell ref="RKG3:RKH3"/>
    <mergeCell ref="RKI3:RKJ3"/>
    <mergeCell ref="RKK3:RKL3"/>
    <mergeCell ref="RKM3:RKN3"/>
    <mergeCell ref="RKO3:RKP3"/>
    <mergeCell ref="RKQ3:RKR3"/>
    <mergeCell ref="RKS3:RKT3"/>
    <mergeCell ref="RKU3:RKV3"/>
    <mergeCell ref="RKW3:RKX3"/>
    <mergeCell ref="RKY3:RKZ3"/>
    <mergeCell ref="RLA3:RLB3"/>
    <mergeCell ref="RLC3:RLD3"/>
    <mergeCell ref="RLE3:RLF3"/>
    <mergeCell ref="RLG3:RLH3"/>
    <mergeCell ref="RLI3:RLJ3"/>
    <mergeCell ref="RLK3:RLL3"/>
    <mergeCell ref="RIW3:RIX3"/>
    <mergeCell ref="RIY3:RIZ3"/>
    <mergeCell ref="RJA3:RJB3"/>
    <mergeCell ref="RJC3:RJD3"/>
    <mergeCell ref="RJE3:RJF3"/>
    <mergeCell ref="RJG3:RJH3"/>
    <mergeCell ref="RJI3:RJJ3"/>
    <mergeCell ref="RJK3:RJL3"/>
    <mergeCell ref="RJM3:RJN3"/>
    <mergeCell ref="RJO3:RJP3"/>
    <mergeCell ref="RJQ3:RJR3"/>
    <mergeCell ref="RJS3:RJT3"/>
    <mergeCell ref="RJU3:RJV3"/>
    <mergeCell ref="RJW3:RJX3"/>
    <mergeCell ref="RJY3:RJZ3"/>
    <mergeCell ref="RKA3:RKB3"/>
    <mergeCell ref="RKC3:RKD3"/>
    <mergeCell ref="RHO3:RHP3"/>
    <mergeCell ref="RHQ3:RHR3"/>
    <mergeCell ref="RHS3:RHT3"/>
    <mergeCell ref="RHU3:RHV3"/>
    <mergeCell ref="RHW3:RHX3"/>
    <mergeCell ref="RHY3:RHZ3"/>
    <mergeCell ref="RIA3:RIB3"/>
    <mergeCell ref="RIC3:RID3"/>
    <mergeCell ref="RIE3:RIF3"/>
    <mergeCell ref="RIG3:RIH3"/>
    <mergeCell ref="RII3:RIJ3"/>
    <mergeCell ref="RIK3:RIL3"/>
    <mergeCell ref="RIM3:RIN3"/>
    <mergeCell ref="RIO3:RIP3"/>
    <mergeCell ref="RIQ3:RIR3"/>
    <mergeCell ref="RIS3:RIT3"/>
    <mergeCell ref="RIU3:RIV3"/>
    <mergeCell ref="RGG3:RGH3"/>
    <mergeCell ref="RGI3:RGJ3"/>
    <mergeCell ref="RGK3:RGL3"/>
    <mergeCell ref="RGM3:RGN3"/>
    <mergeCell ref="RGO3:RGP3"/>
    <mergeCell ref="RGQ3:RGR3"/>
    <mergeCell ref="RGS3:RGT3"/>
    <mergeCell ref="RGU3:RGV3"/>
    <mergeCell ref="RGW3:RGX3"/>
    <mergeCell ref="RGY3:RGZ3"/>
    <mergeCell ref="RHA3:RHB3"/>
    <mergeCell ref="RHC3:RHD3"/>
    <mergeCell ref="RHE3:RHF3"/>
    <mergeCell ref="RHG3:RHH3"/>
    <mergeCell ref="RHI3:RHJ3"/>
    <mergeCell ref="RHK3:RHL3"/>
    <mergeCell ref="RHM3:RHN3"/>
    <mergeCell ref="REY3:REZ3"/>
    <mergeCell ref="RFA3:RFB3"/>
    <mergeCell ref="RFC3:RFD3"/>
    <mergeCell ref="RFE3:RFF3"/>
    <mergeCell ref="RFG3:RFH3"/>
    <mergeCell ref="RFI3:RFJ3"/>
    <mergeCell ref="RFK3:RFL3"/>
    <mergeCell ref="RFM3:RFN3"/>
    <mergeCell ref="RFO3:RFP3"/>
    <mergeCell ref="RFQ3:RFR3"/>
    <mergeCell ref="RFS3:RFT3"/>
    <mergeCell ref="RFU3:RFV3"/>
    <mergeCell ref="RFW3:RFX3"/>
    <mergeCell ref="RFY3:RFZ3"/>
    <mergeCell ref="RGA3:RGB3"/>
    <mergeCell ref="RGC3:RGD3"/>
    <mergeCell ref="RGE3:RGF3"/>
    <mergeCell ref="RDQ3:RDR3"/>
    <mergeCell ref="RDS3:RDT3"/>
    <mergeCell ref="RDU3:RDV3"/>
    <mergeCell ref="RDW3:RDX3"/>
    <mergeCell ref="RDY3:RDZ3"/>
    <mergeCell ref="REA3:REB3"/>
    <mergeCell ref="REC3:RED3"/>
    <mergeCell ref="REE3:REF3"/>
    <mergeCell ref="REG3:REH3"/>
    <mergeCell ref="REI3:REJ3"/>
    <mergeCell ref="REK3:REL3"/>
    <mergeCell ref="REM3:REN3"/>
    <mergeCell ref="REO3:REP3"/>
    <mergeCell ref="REQ3:RER3"/>
    <mergeCell ref="RES3:RET3"/>
    <mergeCell ref="REU3:REV3"/>
    <mergeCell ref="REW3:REX3"/>
    <mergeCell ref="RCI3:RCJ3"/>
    <mergeCell ref="RCK3:RCL3"/>
    <mergeCell ref="RCM3:RCN3"/>
    <mergeCell ref="RCO3:RCP3"/>
    <mergeCell ref="RCQ3:RCR3"/>
    <mergeCell ref="RCS3:RCT3"/>
    <mergeCell ref="RCU3:RCV3"/>
    <mergeCell ref="RCW3:RCX3"/>
    <mergeCell ref="RCY3:RCZ3"/>
    <mergeCell ref="RDA3:RDB3"/>
    <mergeCell ref="RDC3:RDD3"/>
    <mergeCell ref="RDE3:RDF3"/>
    <mergeCell ref="RDG3:RDH3"/>
    <mergeCell ref="RDI3:RDJ3"/>
    <mergeCell ref="RDK3:RDL3"/>
    <mergeCell ref="RDM3:RDN3"/>
    <mergeCell ref="RDO3:RDP3"/>
    <mergeCell ref="RBA3:RBB3"/>
    <mergeCell ref="RBC3:RBD3"/>
    <mergeCell ref="RBE3:RBF3"/>
    <mergeCell ref="RBG3:RBH3"/>
    <mergeCell ref="RBI3:RBJ3"/>
    <mergeCell ref="RBK3:RBL3"/>
    <mergeCell ref="RBM3:RBN3"/>
    <mergeCell ref="RBO3:RBP3"/>
    <mergeCell ref="RBQ3:RBR3"/>
    <mergeCell ref="RBS3:RBT3"/>
    <mergeCell ref="RBU3:RBV3"/>
    <mergeCell ref="RBW3:RBX3"/>
    <mergeCell ref="RBY3:RBZ3"/>
    <mergeCell ref="RCA3:RCB3"/>
    <mergeCell ref="RCC3:RCD3"/>
    <mergeCell ref="RCE3:RCF3"/>
    <mergeCell ref="RCG3:RCH3"/>
    <mergeCell ref="QZS3:QZT3"/>
    <mergeCell ref="QZU3:QZV3"/>
    <mergeCell ref="QZW3:QZX3"/>
    <mergeCell ref="QZY3:QZZ3"/>
    <mergeCell ref="RAA3:RAB3"/>
    <mergeCell ref="RAC3:RAD3"/>
    <mergeCell ref="RAE3:RAF3"/>
    <mergeCell ref="RAG3:RAH3"/>
    <mergeCell ref="RAI3:RAJ3"/>
    <mergeCell ref="RAK3:RAL3"/>
    <mergeCell ref="RAM3:RAN3"/>
    <mergeCell ref="RAO3:RAP3"/>
    <mergeCell ref="RAQ3:RAR3"/>
    <mergeCell ref="RAS3:RAT3"/>
    <mergeCell ref="RAU3:RAV3"/>
    <mergeCell ref="RAW3:RAX3"/>
    <mergeCell ref="RAY3:RAZ3"/>
    <mergeCell ref="QYK3:QYL3"/>
    <mergeCell ref="QYM3:QYN3"/>
    <mergeCell ref="QYO3:QYP3"/>
    <mergeCell ref="QYQ3:QYR3"/>
    <mergeCell ref="QYS3:QYT3"/>
    <mergeCell ref="QYU3:QYV3"/>
    <mergeCell ref="QYW3:QYX3"/>
    <mergeCell ref="QYY3:QYZ3"/>
    <mergeCell ref="QZA3:QZB3"/>
    <mergeCell ref="QZC3:QZD3"/>
    <mergeCell ref="QZE3:QZF3"/>
    <mergeCell ref="QZG3:QZH3"/>
    <mergeCell ref="QZI3:QZJ3"/>
    <mergeCell ref="QZK3:QZL3"/>
    <mergeCell ref="QZM3:QZN3"/>
    <mergeCell ref="QZO3:QZP3"/>
    <mergeCell ref="QZQ3:QZR3"/>
    <mergeCell ref="QXC3:QXD3"/>
    <mergeCell ref="QXE3:QXF3"/>
    <mergeCell ref="QXG3:QXH3"/>
    <mergeCell ref="QXI3:QXJ3"/>
    <mergeCell ref="QXK3:QXL3"/>
    <mergeCell ref="QXM3:QXN3"/>
    <mergeCell ref="QXO3:QXP3"/>
    <mergeCell ref="QXQ3:QXR3"/>
    <mergeCell ref="QXS3:QXT3"/>
    <mergeCell ref="QXU3:QXV3"/>
    <mergeCell ref="QXW3:QXX3"/>
    <mergeCell ref="QXY3:QXZ3"/>
    <mergeCell ref="QYA3:QYB3"/>
    <mergeCell ref="QYC3:QYD3"/>
    <mergeCell ref="QYE3:QYF3"/>
    <mergeCell ref="QYG3:QYH3"/>
    <mergeCell ref="QYI3:QYJ3"/>
    <mergeCell ref="QVU3:QVV3"/>
    <mergeCell ref="QVW3:QVX3"/>
    <mergeCell ref="QVY3:QVZ3"/>
    <mergeCell ref="QWA3:QWB3"/>
    <mergeCell ref="QWC3:QWD3"/>
    <mergeCell ref="QWE3:QWF3"/>
    <mergeCell ref="QWG3:QWH3"/>
    <mergeCell ref="QWI3:QWJ3"/>
    <mergeCell ref="QWK3:QWL3"/>
    <mergeCell ref="QWM3:QWN3"/>
    <mergeCell ref="QWO3:QWP3"/>
    <mergeCell ref="QWQ3:QWR3"/>
    <mergeCell ref="QWS3:QWT3"/>
    <mergeCell ref="QWU3:QWV3"/>
    <mergeCell ref="QWW3:QWX3"/>
    <mergeCell ref="QWY3:QWZ3"/>
    <mergeCell ref="QXA3:QXB3"/>
    <mergeCell ref="QUM3:QUN3"/>
    <mergeCell ref="QUO3:QUP3"/>
    <mergeCell ref="QUQ3:QUR3"/>
    <mergeCell ref="QUS3:QUT3"/>
    <mergeCell ref="QUU3:QUV3"/>
    <mergeCell ref="QUW3:QUX3"/>
    <mergeCell ref="QUY3:QUZ3"/>
    <mergeCell ref="QVA3:QVB3"/>
    <mergeCell ref="QVC3:QVD3"/>
    <mergeCell ref="QVE3:QVF3"/>
    <mergeCell ref="QVG3:QVH3"/>
    <mergeCell ref="QVI3:QVJ3"/>
    <mergeCell ref="QVK3:QVL3"/>
    <mergeCell ref="QVM3:QVN3"/>
    <mergeCell ref="QVO3:QVP3"/>
    <mergeCell ref="QVQ3:QVR3"/>
    <mergeCell ref="QVS3:QVT3"/>
    <mergeCell ref="QTE3:QTF3"/>
    <mergeCell ref="QTG3:QTH3"/>
    <mergeCell ref="QTI3:QTJ3"/>
    <mergeCell ref="QTK3:QTL3"/>
    <mergeCell ref="QTM3:QTN3"/>
    <mergeCell ref="QTO3:QTP3"/>
    <mergeCell ref="QTQ3:QTR3"/>
    <mergeCell ref="QTS3:QTT3"/>
    <mergeCell ref="QTU3:QTV3"/>
    <mergeCell ref="QTW3:QTX3"/>
    <mergeCell ref="QTY3:QTZ3"/>
    <mergeCell ref="QUA3:QUB3"/>
    <mergeCell ref="QUC3:QUD3"/>
    <mergeCell ref="QUE3:QUF3"/>
    <mergeCell ref="QUG3:QUH3"/>
    <mergeCell ref="QUI3:QUJ3"/>
    <mergeCell ref="QUK3:QUL3"/>
    <mergeCell ref="QRW3:QRX3"/>
    <mergeCell ref="QRY3:QRZ3"/>
    <mergeCell ref="QSA3:QSB3"/>
    <mergeCell ref="QSC3:QSD3"/>
    <mergeCell ref="QSE3:QSF3"/>
    <mergeCell ref="QSG3:QSH3"/>
    <mergeCell ref="QSI3:QSJ3"/>
    <mergeCell ref="QSK3:QSL3"/>
    <mergeCell ref="QSM3:QSN3"/>
    <mergeCell ref="QSO3:QSP3"/>
    <mergeCell ref="QSQ3:QSR3"/>
    <mergeCell ref="QSS3:QST3"/>
    <mergeCell ref="QSU3:QSV3"/>
    <mergeCell ref="QSW3:QSX3"/>
    <mergeCell ref="QSY3:QSZ3"/>
    <mergeCell ref="QTA3:QTB3"/>
    <mergeCell ref="QTC3:QTD3"/>
    <mergeCell ref="QQO3:QQP3"/>
    <mergeCell ref="QQQ3:QQR3"/>
    <mergeCell ref="QQS3:QQT3"/>
    <mergeCell ref="QQU3:QQV3"/>
    <mergeCell ref="QQW3:QQX3"/>
    <mergeCell ref="QQY3:QQZ3"/>
    <mergeCell ref="QRA3:QRB3"/>
    <mergeCell ref="QRC3:QRD3"/>
    <mergeCell ref="QRE3:QRF3"/>
    <mergeCell ref="QRG3:QRH3"/>
    <mergeCell ref="QRI3:QRJ3"/>
    <mergeCell ref="QRK3:QRL3"/>
    <mergeCell ref="QRM3:QRN3"/>
    <mergeCell ref="QRO3:QRP3"/>
    <mergeCell ref="QRQ3:QRR3"/>
    <mergeCell ref="QRS3:QRT3"/>
    <mergeCell ref="QRU3:QRV3"/>
    <mergeCell ref="QPG3:QPH3"/>
    <mergeCell ref="QPI3:QPJ3"/>
    <mergeCell ref="QPK3:QPL3"/>
    <mergeCell ref="QPM3:QPN3"/>
    <mergeCell ref="QPO3:QPP3"/>
    <mergeCell ref="QPQ3:QPR3"/>
    <mergeCell ref="QPS3:QPT3"/>
    <mergeCell ref="QPU3:QPV3"/>
    <mergeCell ref="QPW3:QPX3"/>
    <mergeCell ref="QPY3:QPZ3"/>
    <mergeCell ref="QQA3:QQB3"/>
    <mergeCell ref="QQC3:QQD3"/>
    <mergeCell ref="QQE3:QQF3"/>
    <mergeCell ref="QQG3:QQH3"/>
    <mergeCell ref="QQI3:QQJ3"/>
    <mergeCell ref="QQK3:QQL3"/>
    <mergeCell ref="QQM3:QQN3"/>
    <mergeCell ref="QNY3:QNZ3"/>
    <mergeCell ref="QOA3:QOB3"/>
    <mergeCell ref="QOC3:QOD3"/>
    <mergeCell ref="QOE3:QOF3"/>
    <mergeCell ref="QOG3:QOH3"/>
    <mergeCell ref="QOI3:QOJ3"/>
    <mergeCell ref="QOK3:QOL3"/>
    <mergeCell ref="QOM3:QON3"/>
    <mergeCell ref="QOO3:QOP3"/>
    <mergeCell ref="QOQ3:QOR3"/>
    <mergeCell ref="QOS3:QOT3"/>
    <mergeCell ref="QOU3:QOV3"/>
    <mergeCell ref="QOW3:QOX3"/>
    <mergeCell ref="QOY3:QOZ3"/>
    <mergeCell ref="QPA3:QPB3"/>
    <mergeCell ref="QPC3:QPD3"/>
    <mergeCell ref="QPE3:QPF3"/>
    <mergeCell ref="QMQ3:QMR3"/>
    <mergeCell ref="QMS3:QMT3"/>
    <mergeCell ref="QMU3:QMV3"/>
    <mergeCell ref="QMW3:QMX3"/>
    <mergeCell ref="QMY3:QMZ3"/>
    <mergeCell ref="QNA3:QNB3"/>
    <mergeCell ref="QNC3:QND3"/>
    <mergeCell ref="QNE3:QNF3"/>
    <mergeCell ref="QNG3:QNH3"/>
    <mergeCell ref="QNI3:QNJ3"/>
    <mergeCell ref="QNK3:QNL3"/>
    <mergeCell ref="QNM3:QNN3"/>
    <mergeCell ref="QNO3:QNP3"/>
    <mergeCell ref="QNQ3:QNR3"/>
    <mergeCell ref="QNS3:QNT3"/>
    <mergeCell ref="QNU3:QNV3"/>
    <mergeCell ref="QNW3:QNX3"/>
    <mergeCell ref="QLI3:QLJ3"/>
    <mergeCell ref="QLK3:QLL3"/>
    <mergeCell ref="QLM3:QLN3"/>
    <mergeCell ref="QLO3:QLP3"/>
    <mergeCell ref="QLQ3:QLR3"/>
    <mergeCell ref="QLS3:QLT3"/>
    <mergeCell ref="QLU3:QLV3"/>
    <mergeCell ref="QLW3:QLX3"/>
    <mergeCell ref="QLY3:QLZ3"/>
    <mergeCell ref="QMA3:QMB3"/>
    <mergeCell ref="QMC3:QMD3"/>
    <mergeCell ref="QME3:QMF3"/>
    <mergeCell ref="QMG3:QMH3"/>
    <mergeCell ref="QMI3:QMJ3"/>
    <mergeCell ref="QMK3:QML3"/>
    <mergeCell ref="QMM3:QMN3"/>
    <mergeCell ref="QMO3:QMP3"/>
    <mergeCell ref="QKA3:QKB3"/>
    <mergeCell ref="QKC3:QKD3"/>
    <mergeCell ref="QKE3:QKF3"/>
    <mergeCell ref="QKG3:QKH3"/>
    <mergeCell ref="QKI3:QKJ3"/>
    <mergeCell ref="QKK3:QKL3"/>
    <mergeCell ref="QKM3:QKN3"/>
    <mergeCell ref="QKO3:QKP3"/>
    <mergeCell ref="QKQ3:QKR3"/>
    <mergeCell ref="QKS3:QKT3"/>
    <mergeCell ref="QKU3:QKV3"/>
    <mergeCell ref="QKW3:QKX3"/>
    <mergeCell ref="QKY3:QKZ3"/>
    <mergeCell ref="QLA3:QLB3"/>
    <mergeCell ref="QLC3:QLD3"/>
    <mergeCell ref="QLE3:QLF3"/>
    <mergeCell ref="QLG3:QLH3"/>
    <mergeCell ref="QIS3:QIT3"/>
    <mergeCell ref="QIU3:QIV3"/>
    <mergeCell ref="QIW3:QIX3"/>
    <mergeCell ref="QIY3:QIZ3"/>
    <mergeCell ref="QJA3:QJB3"/>
    <mergeCell ref="QJC3:QJD3"/>
    <mergeCell ref="QJE3:QJF3"/>
    <mergeCell ref="QJG3:QJH3"/>
    <mergeCell ref="QJI3:QJJ3"/>
    <mergeCell ref="QJK3:QJL3"/>
    <mergeCell ref="QJM3:QJN3"/>
    <mergeCell ref="QJO3:QJP3"/>
    <mergeCell ref="QJQ3:QJR3"/>
    <mergeCell ref="QJS3:QJT3"/>
    <mergeCell ref="QJU3:QJV3"/>
    <mergeCell ref="QJW3:QJX3"/>
    <mergeCell ref="QJY3:QJZ3"/>
    <mergeCell ref="QHK3:QHL3"/>
    <mergeCell ref="QHM3:QHN3"/>
    <mergeCell ref="QHO3:QHP3"/>
    <mergeCell ref="QHQ3:QHR3"/>
    <mergeCell ref="QHS3:QHT3"/>
    <mergeCell ref="QHU3:QHV3"/>
    <mergeCell ref="QHW3:QHX3"/>
    <mergeCell ref="QHY3:QHZ3"/>
    <mergeCell ref="QIA3:QIB3"/>
    <mergeCell ref="QIC3:QID3"/>
    <mergeCell ref="QIE3:QIF3"/>
    <mergeCell ref="QIG3:QIH3"/>
    <mergeCell ref="QII3:QIJ3"/>
    <mergeCell ref="QIK3:QIL3"/>
    <mergeCell ref="QIM3:QIN3"/>
    <mergeCell ref="QIO3:QIP3"/>
    <mergeCell ref="QIQ3:QIR3"/>
    <mergeCell ref="QGC3:QGD3"/>
    <mergeCell ref="QGE3:QGF3"/>
    <mergeCell ref="QGG3:QGH3"/>
    <mergeCell ref="QGI3:QGJ3"/>
    <mergeCell ref="QGK3:QGL3"/>
    <mergeCell ref="QGM3:QGN3"/>
    <mergeCell ref="QGO3:QGP3"/>
    <mergeCell ref="QGQ3:QGR3"/>
    <mergeCell ref="QGS3:QGT3"/>
    <mergeCell ref="QGU3:QGV3"/>
    <mergeCell ref="QGW3:QGX3"/>
    <mergeCell ref="QGY3:QGZ3"/>
    <mergeCell ref="QHA3:QHB3"/>
    <mergeCell ref="QHC3:QHD3"/>
    <mergeCell ref="QHE3:QHF3"/>
    <mergeCell ref="QHG3:QHH3"/>
    <mergeCell ref="QHI3:QHJ3"/>
    <mergeCell ref="QEU3:QEV3"/>
    <mergeCell ref="QEW3:QEX3"/>
    <mergeCell ref="QEY3:QEZ3"/>
    <mergeCell ref="QFA3:QFB3"/>
    <mergeCell ref="QFC3:QFD3"/>
    <mergeCell ref="QFE3:QFF3"/>
    <mergeCell ref="QFG3:QFH3"/>
    <mergeCell ref="QFI3:QFJ3"/>
    <mergeCell ref="QFK3:QFL3"/>
    <mergeCell ref="QFM3:QFN3"/>
    <mergeCell ref="QFO3:QFP3"/>
    <mergeCell ref="QFQ3:QFR3"/>
    <mergeCell ref="QFS3:QFT3"/>
    <mergeCell ref="QFU3:QFV3"/>
    <mergeCell ref="QFW3:QFX3"/>
    <mergeCell ref="QFY3:QFZ3"/>
    <mergeCell ref="QGA3:QGB3"/>
    <mergeCell ref="QDM3:QDN3"/>
    <mergeCell ref="QDO3:QDP3"/>
    <mergeCell ref="QDQ3:QDR3"/>
    <mergeCell ref="QDS3:QDT3"/>
    <mergeCell ref="QDU3:QDV3"/>
    <mergeCell ref="QDW3:QDX3"/>
    <mergeCell ref="QDY3:QDZ3"/>
    <mergeCell ref="QEA3:QEB3"/>
    <mergeCell ref="QEC3:QED3"/>
    <mergeCell ref="QEE3:QEF3"/>
    <mergeCell ref="QEG3:QEH3"/>
    <mergeCell ref="QEI3:QEJ3"/>
    <mergeCell ref="QEK3:QEL3"/>
    <mergeCell ref="QEM3:QEN3"/>
    <mergeCell ref="QEO3:QEP3"/>
    <mergeCell ref="QEQ3:QER3"/>
    <mergeCell ref="QES3:QET3"/>
    <mergeCell ref="QCE3:QCF3"/>
    <mergeCell ref="QCG3:QCH3"/>
    <mergeCell ref="QCI3:QCJ3"/>
    <mergeCell ref="QCK3:QCL3"/>
    <mergeCell ref="QCM3:QCN3"/>
    <mergeCell ref="QCO3:QCP3"/>
    <mergeCell ref="QCQ3:QCR3"/>
    <mergeCell ref="QCS3:QCT3"/>
    <mergeCell ref="QCU3:QCV3"/>
    <mergeCell ref="QCW3:QCX3"/>
    <mergeCell ref="QCY3:QCZ3"/>
    <mergeCell ref="QDA3:QDB3"/>
    <mergeCell ref="QDC3:QDD3"/>
    <mergeCell ref="QDE3:QDF3"/>
    <mergeCell ref="QDG3:QDH3"/>
    <mergeCell ref="QDI3:QDJ3"/>
    <mergeCell ref="QDK3:QDL3"/>
    <mergeCell ref="QAW3:QAX3"/>
    <mergeCell ref="QAY3:QAZ3"/>
    <mergeCell ref="QBA3:QBB3"/>
    <mergeCell ref="QBC3:QBD3"/>
    <mergeCell ref="QBE3:QBF3"/>
    <mergeCell ref="QBG3:QBH3"/>
    <mergeCell ref="QBI3:QBJ3"/>
    <mergeCell ref="QBK3:QBL3"/>
    <mergeCell ref="QBM3:QBN3"/>
    <mergeCell ref="QBO3:QBP3"/>
    <mergeCell ref="QBQ3:QBR3"/>
    <mergeCell ref="QBS3:QBT3"/>
    <mergeCell ref="QBU3:QBV3"/>
    <mergeCell ref="QBW3:QBX3"/>
    <mergeCell ref="QBY3:QBZ3"/>
    <mergeCell ref="QCA3:QCB3"/>
    <mergeCell ref="QCC3:QCD3"/>
    <mergeCell ref="PZO3:PZP3"/>
    <mergeCell ref="PZQ3:PZR3"/>
    <mergeCell ref="PZS3:PZT3"/>
    <mergeCell ref="PZU3:PZV3"/>
    <mergeCell ref="PZW3:PZX3"/>
    <mergeCell ref="PZY3:PZZ3"/>
    <mergeCell ref="QAA3:QAB3"/>
    <mergeCell ref="QAC3:QAD3"/>
    <mergeCell ref="QAE3:QAF3"/>
    <mergeCell ref="QAG3:QAH3"/>
    <mergeCell ref="QAI3:QAJ3"/>
    <mergeCell ref="QAK3:QAL3"/>
    <mergeCell ref="QAM3:QAN3"/>
    <mergeCell ref="QAO3:QAP3"/>
    <mergeCell ref="QAQ3:QAR3"/>
    <mergeCell ref="QAS3:QAT3"/>
    <mergeCell ref="QAU3:QAV3"/>
    <mergeCell ref="PYG3:PYH3"/>
    <mergeCell ref="PYI3:PYJ3"/>
    <mergeCell ref="PYK3:PYL3"/>
    <mergeCell ref="PYM3:PYN3"/>
    <mergeCell ref="PYO3:PYP3"/>
    <mergeCell ref="PYQ3:PYR3"/>
    <mergeCell ref="PYS3:PYT3"/>
    <mergeCell ref="PYU3:PYV3"/>
    <mergeCell ref="PYW3:PYX3"/>
    <mergeCell ref="PYY3:PYZ3"/>
    <mergeCell ref="PZA3:PZB3"/>
    <mergeCell ref="PZC3:PZD3"/>
    <mergeCell ref="PZE3:PZF3"/>
    <mergeCell ref="PZG3:PZH3"/>
    <mergeCell ref="PZI3:PZJ3"/>
    <mergeCell ref="PZK3:PZL3"/>
    <mergeCell ref="PZM3:PZN3"/>
    <mergeCell ref="PWY3:PWZ3"/>
    <mergeCell ref="PXA3:PXB3"/>
    <mergeCell ref="PXC3:PXD3"/>
    <mergeCell ref="PXE3:PXF3"/>
    <mergeCell ref="PXG3:PXH3"/>
    <mergeCell ref="PXI3:PXJ3"/>
    <mergeCell ref="PXK3:PXL3"/>
    <mergeCell ref="PXM3:PXN3"/>
    <mergeCell ref="PXO3:PXP3"/>
    <mergeCell ref="PXQ3:PXR3"/>
    <mergeCell ref="PXS3:PXT3"/>
    <mergeCell ref="PXU3:PXV3"/>
    <mergeCell ref="PXW3:PXX3"/>
    <mergeCell ref="PXY3:PXZ3"/>
    <mergeCell ref="PYA3:PYB3"/>
    <mergeCell ref="PYC3:PYD3"/>
    <mergeCell ref="PYE3:PYF3"/>
    <mergeCell ref="PVQ3:PVR3"/>
    <mergeCell ref="PVS3:PVT3"/>
    <mergeCell ref="PVU3:PVV3"/>
    <mergeCell ref="PVW3:PVX3"/>
    <mergeCell ref="PVY3:PVZ3"/>
    <mergeCell ref="PWA3:PWB3"/>
    <mergeCell ref="PWC3:PWD3"/>
    <mergeCell ref="PWE3:PWF3"/>
    <mergeCell ref="PWG3:PWH3"/>
    <mergeCell ref="PWI3:PWJ3"/>
    <mergeCell ref="PWK3:PWL3"/>
    <mergeCell ref="PWM3:PWN3"/>
    <mergeCell ref="PWO3:PWP3"/>
    <mergeCell ref="PWQ3:PWR3"/>
    <mergeCell ref="PWS3:PWT3"/>
    <mergeCell ref="PWU3:PWV3"/>
    <mergeCell ref="PWW3:PWX3"/>
    <mergeCell ref="PUI3:PUJ3"/>
    <mergeCell ref="PUK3:PUL3"/>
    <mergeCell ref="PUM3:PUN3"/>
    <mergeCell ref="PUO3:PUP3"/>
    <mergeCell ref="PUQ3:PUR3"/>
    <mergeCell ref="PUS3:PUT3"/>
    <mergeCell ref="PUU3:PUV3"/>
    <mergeCell ref="PUW3:PUX3"/>
    <mergeCell ref="PUY3:PUZ3"/>
    <mergeCell ref="PVA3:PVB3"/>
    <mergeCell ref="PVC3:PVD3"/>
    <mergeCell ref="PVE3:PVF3"/>
    <mergeCell ref="PVG3:PVH3"/>
    <mergeCell ref="PVI3:PVJ3"/>
    <mergeCell ref="PVK3:PVL3"/>
    <mergeCell ref="PVM3:PVN3"/>
    <mergeCell ref="PVO3:PVP3"/>
    <mergeCell ref="PTA3:PTB3"/>
    <mergeCell ref="PTC3:PTD3"/>
    <mergeCell ref="PTE3:PTF3"/>
    <mergeCell ref="PTG3:PTH3"/>
    <mergeCell ref="PTI3:PTJ3"/>
    <mergeCell ref="PTK3:PTL3"/>
    <mergeCell ref="PTM3:PTN3"/>
    <mergeCell ref="PTO3:PTP3"/>
    <mergeCell ref="PTQ3:PTR3"/>
    <mergeCell ref="PTS3:PTT3"/>
    <mergeCell ref="PTU3:PTV3"/>
    <mergeCell ref="PTW3:PTX3"/>
    <mergeCell ref="PTY3:PTZ3"/>
    <mergeCell ref="PUA3:PUB3"/>
    <mergeCell ref="PUC3:PUD3"/>
    <mergeCell ref="PUE3:PUF3"/>
    <mergeCell ref="PUG3:PUH3"/>
    <mergeCell ref="PRS3:PRT3"/>
    <mergeCell ref="PRU3:PRV3"/>
    <mergeCell ref="PRW3:PRX3"/>
    <mergeCell ref="PRY3:PRZ3"/>
    <mergeCell ref="PSA3:PSB3"/>
    <mergeCell ref="PSC3:PSD3"/>
    <mergeCell ref="PSE3:PSF3"/>
    <mergeCell ref="PSG3:PSH3"/>
    <mergeCell ref="PSI3:PSJ3"/>
    <mergeCell ref="PSK3:PSL3"/>
    <mergeCell ref="PSM3:PSN3"/>
    <mergeCell ref="PSO3:PSP3"/>
    <mergeCell ref="PSQ3:PSR3"/>
    <mergeCell ref="PSS3:PST3"/>
    <mergeCell ref="PSU3:PSV3"/>
    <mergeCell ref="PSW3:PSX3"/>
    <mergeCell ref="PSY3:PSZ3"/>
    <mergeCell ref="PQK3:PQL3"/>
    <mergeCell ref="PQM3:PQN3"/>
    <mergeCell ref="PQO3:PQP3"/>
    <mergeCell ref="PQQ3:PQR3"/>
    <mergeCell ref="PQS3:PQT3"/>
    <mergeCell ref="PQU3:PQV3"/>
    <mergeCell ref="PQW3:PQX3"/>
    <mergeCell ref="PQY3:PQZ3"/>
    <mergeCell ref="PRA3:PRB3"/>
    <mergeCell ref="PRC3:PRD3"/>
    <mergeCell ref="PRE3:PRF3"/>
    <mergeCell ref="PRG3:PRH3"/>
    <mergeCell ref="PRI3:PRJ3"/>
    <mergeCell ref="PRK3:PRL3"/>
    <mergeCell ref="PRM3:PRN3"/>
    <mergeCell ref="PRO3:PRP3"/>
    <mergeCell ref="PRQ3:PRR3"/>
    <mergeCell ref="PPC3:PPD3"/>
    <mergeCell ref="PPE3:PPF3"/>
    <mergeCell ref="PPG3:PPH3"/>
    <mergeCell ref="PPI3:PPJ3"/>
    <mergeCell ref="PPK3:PPL3"/>
    <mergeCell ref="PPM3:PPN3"/>
    <mergeCell ref="PPO3:PPP3"/>
    <mergeCell ref="PPQ3:PPR3"/>
    <mergeCell ref="PPS3:PPT3"/>
    <mergeCell ref="PPU3:PPV3"/>
    <mergeCell ref="PPW3:PPX3"/>
    <mergeCell ref="PPY3:PPZ3"/>
    <mergeCell ref="PQA3:PQB3"/>
    <mergeCell ref="PQC3:PQD3"/>
    <mergeCell ref="PQE3:PQF3"/>
    <mergeCell ref="PQG3:PQH3"/>
    <mergeCell ref="PQI3:PQJ3"/>
    <mergeCell ref="PNU3:PNV3"/>
    <mergeCell ref="PNW3:PNX3"/>
    <mergeCell ref="PNY3:PNZ3"/>
    <mergeCell ref="POA3:POB3"/>
    <mergeCell ref="POC3:POD3"/>
    <mergeCell ref="POE3:POF3"/>
    <mergeCell ref="POG3:POH3"/>
    <mergeCell ref="POI3:POJ3"/>
    <mergeCell ref="POK3:POL3"/>
    <mergeCell ref="POM3:PON3"/>
    <mergeCell ref="POO3:POP3"/>
    <mergeCell ref="POQ3:POR3"/>
    <mergeCell ref="POS3:POT3"/>
    <mergeCell ref="POU3:POV3"/>
    <mergeCell ref="POW3:POX3"/>
    <mergeCell ref="POY3:POZ3"/>
    <mergeCell ref="PPA3:PPB3"/>
    <mergeCell ref="PMM3:PMN3"/>
    <mergeCell ref="PMO3:PMP3"/>
    <mergeCell ref="PMQ3:PMR3"/>
    <mergeCell ref="PMS3:PMT3"/>
    <mergeCell ref="PMU3:PMV3"/>
    <mergeCell ref="PMW3:PMX3"/>
    <mergeCell ref="PMY3:PMZ3"/>
    <mergeCell ref="PNA3:PNB3"/>
    <mergeCell ref="PNC3:PND3"/>
    <mergeCell ref="PNE3:PNF3"/>
    <mergeCell ref="PNG3:PNH3"/>
    <mergeCell ref="PNI3:PNJ3"/>
    <mergeCell ref="PNK3:PNL3"/>
    <mergeCell ref="PNM3:PNN3"/>
    <mergeCell ref="PNO3:PNP3"/>
    <mergeCell ref="PNQ3:PNR3"/>
    <mergeCell ref="PNS3:PNT3"/>
    <mergeCell ref="PLE3:PLF3"/>
    <mergeCell ref="PLG3:PLH3"/>
    <mergeCell ref="PLI3:PLJ3"/>
    <mergeCell ref="PLK3:PLL3"/>
    <mergeCell ref="PLM3:PLN3"/>
    <mergeCell ref="PLO3:PLP3"/>
    <mergeCell ref="PLQ3:PLR3"/>
    <mergeCell ref="PLS3:PLT3"/>
    <mergeCell ref="PLU3:PLV3"/>
    <mergeCell ref="PLW3:PLX3"/>
    <mergeCell ref="PLY3:PLZ3"/>
    <mergeCell ref="PMA3:PMB3"/>
    <mergeCell ref="PMC3:PMD3"/>
    <mergeCell ref="PME3:PMF3"/>
    <mergeCell ref="PMG3:PMH3"/>
    <mergeCell ref="PMI3:PMJ3"/>
    <mergeCell ref="PMK3:PML3"/>
    <mergeCell ref="PJW3:PJX3"/>
    <mergeCell ref="PJY3:PJZ3"/>
    <mergeCell ref="PKA3:PKB3"/>
    <mergeCell ref="PKC3:PKD3"/>
    <mergeCell ref="PKE3:PKF3"/>
    <mergeCell ref="PKG3:PKH3"/>
    <mergeCell ref="PKI3:PKJ3"/>
    <mergeCell ref="PKK3:PKL3"/>
    <mergeCell ref="PKM3:PKN3"/>
    <mergeCell ref="PKO3:PKP3"/>
    <mergeCell ref="PKQ3:PKR3"/>
    <mergeCell ref="PKS3:PKT3"/>
    <mergeCell ref="PKU3:PKV3"/>
    <mergeCell ref="PKW3:PKX3"/>
    <mergeCell ref="PKY3:PKZ3"/>
    <mergeCell ref="PLA3:PLB3"/>
    <mergeCell ref="PLC3:PLD3"/>
    <mergeCell ref="PIO3:PIP3"/>
    <mergeCell ref="PIQ3:PIR3"/>
    <mergeCell ref="PIS3:PIT3"/>
    <mergeCell ref="PIU3:PIV3"/>
    <mergeCell ref="PIW3:PIX3"/>
    <mergeCell ref="PIY3:PIZ3"/>
    <mergeCell ref="PJA3:PJB3"/>
    <mergeCell ref="PJC3:PJD3"/>
    <mergeCell ref="PJE3:PJF3"/>
    <mergeCell ref="PJG3:PJH3"/>
    <mergeCell ref="PJI3:PJJ3"/>
    <mergeCell ref="PJK3:PJL3"/>
    <mergeCell ref="PJM3:PJN3"/>
    <mergeCell ref="PJO3:PJP3"/>
    <mergeCell ref="PJQ3:PJR3"/>
    <mergeCell ref="PJS3:PJT3"/>
    <mergeCell ref="PJU3:PJV3"/>
    <mergeCell ref="PHG3:PHH3"/>
    <mergeCell ref="PHI3:PHJ3"/>
    <mergeCell ref="PHK3:PHL3"/>
    <mergeCell ref="PHM3:PHN3"/>
    <mergeCell ref="PHO3:PHP3"/>
    <mergeCell ref="PHQ3:PHR3"/>
    <mergeCell ref="PHS3:PHT3"/>
    <mergeCell ref="PHU3:PHV3"/>
    <mergeCell ref="PHW3:PHX3"/>
    <mergeCell ref="PHY3:PHZ3"/>
    <mergeCell ref="PIA3:PIB3"/>
    <mergeCell ref="PIC3:PID3"/>
    <mergeCell ref="PIE3:PIF3"/>
    <mergeCell ref="PIG3:PIH3"/>
    <mergeCell ref="PII3:PIJ3"/>
    <mergeCell ref="PIK3:PIL3"/>
    <mergeCell ref="PIM3:PIN3"/>
    <mergeCell ref="PFY3:PFZ3"/>
    <mergeCell ref="PGA3:PGB3"/>
    <mergeCell ref="PGC3:PGD3"/>
    <mergeCell ref="PGE3:PGF3"/>
    <mergeCell ref="PGG3:PGH3"/>
    <mergeCell ref="PGI3:PGJ3"/>
    <mergeCell ref="PGK3:PGL3"/>
    <mergeCell ref="PGM3:PGN3"/>
    <mergeCell ref="PGO3:PGP3"/>
    <mergeCell ref="PGQ3:PGR3"/>
    <mergeCell ref="PGS3:PGT3"/>
    <mergeCell ref="PGU3:PGV3"/>
    <mergeCell ref="PGW3:PGX3"/>
    <mergeCell ref="PGY3:PGZ3"/>
    <mergeCell ref="PHA3:PHB3"/>
    <mergeCell ref="PHC3:PHD3"/>
    <mergeCell ref="PHE3:PHF3"/>
    <mergeCell ref="PEQ3:PER3"/>
    <mergeCell ref="PES3:PET3"/>
    <mergeCell ref="PEU3:PEV3"/>
    <mergeCell ref="PEW3:PEX3"/>
    <mergeCell ref="PEY3:PEZ3"/>
    <mergeCell ref="PFA3:PFB3"/>
    <mergeCell ref="PFC3:PFD3"/>
    <mergeCell ref="PFE3:PFF3"/>
    <mergeCell ref="PFG3:PFH3"/>
    <mergeCell ref="PFI3:PFJ3"/>
    <mergeCell ref="PFK3:PFL3"/>
    <mergeCell ref="PFM3:PFN3"/>
    <mergeCell ref="PFO3:PFP3"/>
    <mergeCell ref="PFQ3:PFR3"/>
    <mergeCell ref="PFS3:PFT3"/>
    <mergeCell ref="PFU3:PFV3"/>
    <mergeCell ref="PFW3:PFX3"/>
    <mergeCell ref="PDI3:PDJ3"/>
    <mergeCell ref="PDK3:PDL3"/>
    <mergeCell ref="PDM3:PDN3"/>
    <mergeCell ref="PDO3:PDP3"/>
    <mergeCell ref="PDQ3:PDR3"/>
    <mergeCell ref="PDS3:PDT3"/>
    <mergeCell ref="PDU3:PDV3"/>
    <mergeCell ref="PDW3:PDX3"/>
    <mergeCell ref="PDY3:PDZ3"/>
    <mergeCell ref="PEA3:PEB3"/>
    <mergeCell ref="PEC3:PED3"/>
    <mergeCell ref="PEE3:PEF3"/>
    <mergeCell ref="PEG3:PEH3"/>
    <mergeCell ref="PEI3:PEJ3"/>
    <mergeCell ref="PEK3:PEL3"/>
    <mergeCell ref="PEM3:PEN3"/>
    <mergeCell ref="PEO3:PEP3"/>
    <mergeCell ref="PCA3:PCB3"/>
    <mergeCell ref="PCC3:PCD3"/>
    <mergeCell ref="PCE3:PCF3"/>
    <mergeCell ref="PCG3:PCH3"/>
    <mergeCell ref="PCI3:PCJ3"/>
    <mergeCell ref="PCK3:PCL3"/>
    <mergeCell ref="PCM3:PCN3"/>
    <mergeCell ref="PCO3:PCP3"/>
    <mergeCell ref="PCQ3:PCR3"/>
    <mergeCell ref="PCS3:PCT3"/>
    <mergeCell ref="PCU3:PCV3"/>
    <mergeCell ref="PCW3:PCX3"/>
    <mergeCell ref="PCY3:PCZ3"/>
    <mergeCell ref="PDA3:PDB3"/>
    <mergeCell ref="PDC3:PDD3"/>
    <mergeCell ref="PDE3:PDF3"/>
    <mergeCell ref="PDG3:PDH3"/>
    <mergeCell ref="PAS3:PAT3"/>
    <mergeCell ref="PAU3:PAV3"/>
    <mergeCell ref="PAW3:PAX3"/>
    <mergeCell ref="PAY3:PAZ3"/>
    <mergeCell ref="PBA3:PBB3"/>
    <mergeCell ref="PBC3:PBD3"/>
    <mergeCell ref="PBE3:PBF3"/>
    <mergeCell ref="PBG3:PBH3"/>
    <mergeCell ref="PBI3:PBJ3"/>
    <mergeCell ref="PBK3:PBL3"/>
    <mergeCell ref="PBM3:PBN3"/>
    <mergeCell ref="PBO3:PBP3"/>
    <mergeCell ref="PBQ3:PBR3"/>
    <mergeCell ref="PBS3:PBT3"/>
    <mergeCell ref="PBU3:PBV3"/>
    <mergeCell ref="PBW3:PBX3"/>
    <mergeCell ref="PBY3:PBZ3"/>
    <mergeCell ref="OZK3:OZL3"/>
    <mergeCell ref="OZM3:OZN3"/>
    <mergeCell ref="OZO3:OZP3"/>
    <mergeCell ref="OZQ3:OZR3"/>
    <mergeCell ref="OZS3:OZT3"/>
    <mergeCell ref="OZU3:OZV3"/>
    <mergeCell ref="OZW3:OZX3"/>
    <mergeCell ref="OZY3:OZZ3"/>
    <mergeCell ref="PAA3:PAB3"/>
    <mergeCell ref="PAC3:PAD3"/>
    <mergeCell ref="PAE3:PAF3"/>
    <mergeCell ref="PAG3:PAH3"/>
    <mergeCell ref="PAI3:PAJ3"/>
    <mergeCell ref="PAK3:PAL3"/>
    <mergeCell ref="PAM3:PAN3"/>
    <mergeCell ref="PAO3:PAP3"/>
    <mergeCell ref="PAQ3:PAR3"/>
    <mergeCell ref="OYC3:OYD3"/>
    <mergeCell ref="OYE3:OYF3"/>
    <mergeCell ref="OYG3:OYH3"/>
    <mergeCell ref="OYI3:OYJ3"/>
    <mergeCell ref="OYK3:OYL3"/>
    <mergeCell ref="OYM3:OYN3"/>
    <mergeCell ref="OYO3:OYP3"/>
    <mergeCell ref="OYQ3:OYR3"/>
    <mergeCell ref="OYS3:OYT3"/>
    <mergeCell ref="OYU3:OYV3"/>
    <mergeCell ref="OYW3:OYX3"/>
    <mergeCell ref="OYY3:OYZ3"/>
    <mergeCell ref="OZA3:OZB3"/>
    <mergeCell ref="OZC3:OZD3"/>
    <mergeCell ref="OZE3:OZF3"/>
    <mergeCell ref="OZG3:OZH3"/>
    <mergeCell ref="OZI3:OZJ3"/>
    <mergeCell ref="OWU3:OWV3"/>
    <mergeCell ref="OWW3:OWX3"/>
    <mergeCell ref="OWY3:OWZ3"/>
    <mergeCell ref="OXA3:OXB3"/>
    <mergeCell ref="OXC3:OXD3"/>
    <mergeCell ref="OXE3:OXF3"/>
    <mergeCell ref="OXG3:OXH3"/>
    <mergeCell ref="OXI3:OXJ3"/>
    <mergeCell ref="OXK3:OXL3"/>
    <mergeCell ref="OXM3:OXN3"/>
    <mergeCell ref="OXO3:OXP3"/>
    <mergeCell ref="OXQ3:OXR3"/>
    <mergeCell ref="OXS3:OXT3"/>
    <mergeCell ref="OXU3:OXV3"/>
    <mergeCell ref="OXW3:OXX3"/>
    <mergeCell ref="OXY3:OXZ3"/>
    <mergeCell ref="OYA3:OYB3"/>
    <mergeCell ref="OVM3:OVN3"/>
    <mergeCell ref="OVO3:OVP3"/>
    <mergeCell ref="OVQ3:OVR3"/>
    <mergeCell ref="OVS3:OVT3"/>
    <mergeCell ref="OVU3:OVV3"/>
    <mergeCell ref="OVW3:OVX3"/>
    <mergeCell ref="OVY3:OVZ3"/>
    <mergeCell ref="OWA3:OWB3"/>
    <mergeCell ref="OWC3:OWD3"/>
    <mergeCell ref="OWE3:OWF3"/>
    <mergeCell ref="OWG3:OWH3"/>
    <mergeCell ref="OWI3:OWJ3"/>
    <mergeCell ref="OWK3:OWL3"/>
    <mergeCell ref="OWM3:OWN3"/>
    <mergeCell ref="OWO3:OWP3"/>
    <mergeCell ref="OWQ3:OWR3"/>
    <mergeCell ref="OWS3:OWT3"/>
    <mergeCell ref="OUE3:OUF3"/>
    <mergeCell ref="OUG3:OUH3"/>
    <mergeCell ref="OUI3:OUJ3"/>
    <mergeCell ref="OUK3:OUL3"/>
    <mergeCell ref="OUM3:OUN3"/>
    <mergeCell ref="OUO3:OUP3"/>
    <mergeCell ref="OUQ3:OUR3"/>
    <mergeCell ref="OUS3:OUT3"/>
    <mergeCell ref="OUU3:OUV3"/>
    <mergeCell ref="OUW3:OUX3"/>
    <mergeCell ref="OUY3:OUZ3"/>
    <mergeCell ref="OVA3:OVB3"/>
    <mergeCell ref="OVC3:OVD3"/>
    <mergeCell ref="OVE3:OVF3"/>
    <mergeCell ref="OVG3:OVH3"/>
    <mergeCell ref="OVI3:OVJ3"/>
    <mergeCell ref="OVK3:OVL3"/>
    <mergeCell ref="OSW3:OSX3"/>
    <mergeCell ref="OSY3:OSZ3"/>
    <mergeCell ref="OTA3:OTB3"/>
    <mergeCell ref="OTC3:OTD3"/>
    <mergeCell ref="OTE3:OTF3"/>
    <mergeCell ref="OTG3:OTH3"/>
    <mergeCell ref="OTI3:OTJ3"/>
    <mergeCell ref="OTK3:OTL3"/>
    <mergeCell ref="OTM3:OTN3"/>
    <mergeCell ref="OTO3:OTP3"/>
    <mergeCell ref="OTQ3:OTR3"/>
    <mergeCell ref="OTS3:OTT3"/>
    <mergeCell ref="OTU3:OTV3"/>
    <mergeCell ref="OTW3:OTX3"/>
    <mergeCell ref="OTY3:OTZ3"/>
    <mergeCell ref="OUA3:OUB3"/>
    <mergeCell ref="OUC3:OUD3"/>
    <mergeCell ref="ORO3:ORP3"/>
    <mergeCell ref="ORQ3:ORR3"/>
    <mergeCell ref="ORS3:ORT3"/>
    <mergeCell ref="ORU3:ORV3"/>
    <mergeCell ref="ORW3:ORX3"/>
    <mergeCell ref="ORY3:ORZ3"/>
    <mergeCell ref="OSA3:OSB3"/>
    <mergeCell ref="OSC3:OSD3"/>
    <mergeCell ref="OSE3:OSF3"/>
    <mergeCell ref="OSG3:OSH3"/>
    <mergeCell ref="OSI3:OSJ3"/>
    <mergeCell ref="OSK3:OSL3"/>
    <mergeCell ref="OSM3:OSN3"/>
    <mergeCell ref="OSO3:OSP3"/>
    <mergeCell ref="OSQ3:OSR3"/>
    <mergeCell ref="OSS3:OST3"/>
    <mergeCell ref="OSU3:OSV3"/>
    <mergeCell ref="OQG3:OQH3"/>
    <mergeCell ref="OQI3:OQJ3"/>
    <mergeCell ref="OQK3:OQL3"/>
    <mergeCell ref="OQM3:OQN3"/>
    <mergeCell ref="OQO3:OQP3"/>
    <mergeCell ref="OQQ3:OQR3"/>
    <mergeCell ref="OQS3:OQT3"/>
    <mergeCell ref="OQU3:OQV3"/>
    <mergeCell ref="OQW3:OQX3"/>
    <mergeCell ref="OQY3:OQZ3"/>
    <mergeCell ref="ORA3:ORB3"/>
    <mergeCell ref="ORC3:ORD3"/>
    <mergeCell ref="ORE3:ORF3"/>
    <mergeCell ref="ORG3:ORH3"/>
    <mergeCell ref="ORI3:ORJ3"/>
    <mergeCell ref="ORK3:ORL3"/>
    <mergeCell ref="ORM3:ORN3"/>
    <mergeCell ref="OOY3:OOZ3"/>
    <mergeCell ref="OPA3:OPB3"/>
    <mergeCell ref="OPC3:OPD3"/>
    <mergeCell ref="OPE3:OPF3"/>
    <mergeCell ref="OPG3:OPH3"/>
    <mergeCell ref="OPI3:OPJ3"/>
    <mergeCell ref="OPK3:OPL3"/>
    <mergeCell ref="OPM3:OPN3"/>
    <mergeCell ref="OPO3:OPP3"/>
    <mergeCell ref="OPQ3:OPR3"/>
    <mergeCell ref="OPS3:OPT3"/>
    <mergeCell ref="OPU3:OPV3"/>
    <mergeCell ref="OPW3:OPX3"/>
    <mergeCell ref="OPY3:OPZ3"/>
    <mergeCell ref="OQA3:OQB3"/>
    <mergeCell ref="OQC3:OQD3"/>
    <mergeCell ref="OQE3:OQF3"/>
    <mergeCell ref="ONQ3:ONR3"/>
    <mergeCell ref="ONS3:ONT3"/>
    <mergeCell ref="ONU3:ONV3"/>
    <mergeCell ref="ONW3:ONX3"/>
    <mergeCell ref="ONY3:ONZ3"/>
    <mergeCell ref="OOA3:OOB3"/>
    <mergeCell ref="OOC3:OOD3"/>
    <mergeCell ref="OOE3:OOF3"/>
    <mergeCell ref="OOG3:OOH3"/>
    <mergeCell ref="OOI3:OOJ3"/>
    <mergeCell ref="OOK3:OOL3"/>
    <mergeCell ref="OOM3:OON3"/>
    <mergeCell ref="OOO3:OOP3"/>
    <mergeCell ref="OOQ3:OOR3"/>
    <mergeCell ref="OOS3:OOT3"/>
    <mergeCell ref="OOU3:OOV3"/>
    <mergeCell ref="OOW3:OOX3"/>
    <mergeCell ref="OMI3:OMJ3"/>
    <mergeCell ref="OMK3:OML3"/>
    <mergeCell ref="OMM3:OMN3"/>
    <mergeCell ref="OMO3:OMP3"/>
    <mergeCell ref="OMQ3:OMR3"/>
    <mergeCell ref="OMS3:OMT3"/>
    <mergeCell ref="OMU3:OMV3"/>
    <mergeCell ref="OMW3:OMX3"/>
    <mergeCell ref="OMY3:OMZ3"/>
    <mergeCell ref="ONA3:ONB3"/>
    <mergeCell ref="ONC3:OND3"/>
    <mergeCell ref="ONE3:ONF3"/>
    <mergeCell ref="ONG3:ONH3"/>
    <mergeCell ref="ONI3:ONJ3"/>
    <mergeCell ref="ONK3:ONL3"/>
    <mergeCell ref="ONM3:ONN3"/>
    <mergeCell ref="ONO3:ONP3"/>
    <mergeCell ref="OLA3:OLB3"/>
    <mergeCell ref="OLC3:OLD3"/>
    <mergeCell ref="OLE3:OLF3"/>
    <mergeCell ref="OLG3:OLH3"/>
    <mergeCell ref="OLI3:OLJ3"/>
    <mergeCell ref="OLK3:OLL3"/>
    <mergeCell ref="OLM3:OLN3"/>
    <mergeCell ref="OLO3:OLP3"/>
    <mergeCell ref="OLQ3:OLR3"/>
    <mergeCell ref="OLS3:OLT3"/>
    <mergeCell ref="OLU3:OLV3"/>
    <mergeCell ref="OLW3:OLX3"/>
    <mergeCell ref="OLY3:OLZ3"/>
    <mergeCell ref="OMA3:OMB3"/>
    <mergeCell ref="OMC3:OMD3"/>
    <mergeCell ref="OME3:OMF3"/>
    <mergeCell ref="OMG3:OMH3"/>
    <mergeCell ref="OJS3:OJT3"/>
    <mergeCell ref="OJU3:OJV3"/>
    <mergeCell ref="OJW3:OJX3"/>
    <mergeCell ref="OJY3:OJZ3"/>
    <mergeCell ref="OKA3:OKB3"/>
    <mergeCell ref="OKC3:OKD3"/>
    <mergeCell ref="OKE3:OKF3"/>
    <mergeCell ref="OKG3:OKH3"/>
    <mergeCell ref="OKI3:OKJ3"/>
    <mergeCell ref="OKK3:OKL3"/>
    <mergeCell ref="OKM3:OKN3"/>
    <mergeCell ref="OKO3:OKP3"/>
    <mergeCell ref="OKQ3:OKR3"/>
    <mergeCell ref="OKS3:OKT3"/>
    <mergeCell ref="OKU3:OKV3"/>
    <mergeCell ref="OKW3:OKX3"/>
    <mergeCell ref="OKY3:OKZ3"/>
    <mergeCell ref="OIK3:OIL3"/>
    <mergeCell ref="OIM3:OIN3"/>
    <mergeCell ref="OIO3:OIP3"/>
    <mergeCell ref="OIQ3:OIR3"/>
    <mergeCell ref="OIS3:OIT3"/>
    <mergeCell ref="OIU3:OIV3"/>
    <mergeCell ref="OIW3:OIX3"/>
    <mergeCell ref="OIY3:OIZ3"/>
    <mergeCell ref="OJA3:OJB3"/>
    <mergeCell ref="OJC3:OJD3"/>
    <mergeCell ref="OJE3:OJF3"/>
    <mergeCell ref="OJG3:OJH3"/>
    <mergeCell ref="OJI3:OJJ3"/>
    <mergeCell ref="OJK3:OJL3"/>
    <mergeCell ref="OJM3:OJN3"/>
    <mergeCell ref="OJO3:OJP3"/>
    <mergeCell ref="OJQ3:OJR3"/>
    <mergeCell ref="OHC3:OHD3"/>
    <mergeCell ref="OHE3:OHF3"/>
    <mergeCell ref="OHG3:OHH3"/>
    <mergeCell ref="OHI3:OHJ3"/>
    <mergeCell ref="OHK3:OHL3"/>
    <mergeCell ref="OHM3:OHN3"/>
    <mergeCell ref="OHO3:OHP3"/>
    <mergeCell ref="OHQ3:OHR3"/>
    <mergeCell ref="OHS3:OHT3"/>
    <mergeCell ref="OHU3:OHV3"/>
    <mergeCell ref="OHW3:OHX3"/>
    <mergeCell ref="OHY3:OHZ3"/>
    <mergeCell ref="OIA3:OIB3"/>
    <mergeCell ref="OIC3:OID3"/>
    <mergeCell ref="OIE3:OIF3"/>
    <mergeCell ref="OIG3:OIH3"/>
    <mergeCell ref="OII3:OIJ3"/>
    <mergeCell ref="OFU3:OFV3"/>
    <mergeCell ref="OFW3:OFX3"/>
    <mergeCell ref="OFY3:OFZ3"/>
    <mergeCell ref="OGA3:OGB3"/>
    <mergeCell ref="OGC3:OGD3"/>
    <mergeCell ref="OGE3:OGF3"/>
    <mergeCell ref="OGG3:OGH3"/>
    <mergeCell ref="OGI3:OGJ3"/>
    <mergeCell ref="OGK3:OGL3"/>
    <mergeCell ref="OGM3:OGN3"/>
    <mergeCell ref="OGO3:OGP3"/>
    <mergeCell ref="OGQ3:OGR3"/>
    <mergeCell ref="OGS3:OGT3"/>
    <mergeCell ref="OGU3:OGV3"/>
    <mergeCell ref="OGW3:OGX3"/>
    <mergeCell ref="OGY3:OGZ3"/>
    <mergeCell ref="OHA3:OHB3"/>
    <mergeCell ref="OEM3:OEN3"/>
    <mergeCell ref="OEO3:OEP3"/>
    <mergeCell ref="OEQ3:OER3"/>
    <mergeCell ref="OES3:OET3"/>
    <mergeCell ref="OEU3:OEV3"/>
    <mergeCell ref="OEW3:OEX3"/>
    <mergeCell ref="OEY3:OEZ3"/>
    <mergeCell ref="OFA3:OFB3"/>
    <mergeCell ref="OFC3:OFD3"/>
    <mergeCell ref="OFE3:OFF3"/>
    <mergeCell ref="OFG3:OFH3"/>
    <mergeCell ref="OFI3:OFJ3"/>
    <mergeCell ref="OFK3:OFL3"/>
    <mergeCell ref="OFM3:OFN3"/>
    <mergeCell ref="OFO3:OFP3"/>
    <mergeCell ref="OFQ3:OFR3"/>
    <mergeCell ref="OFS3:OFT3"/>
    <mergeCell ref="ODE3:ODF3"/>
    <mergeCell ref="ODG3:ODH3"/>
    <mergeCell ref="ODI3:ODJ3"/>
    <mergeCell ref="ODK3:ODL3"/>
    <mergeCell ref="ODM3:ODN3"/>
    <mergeCell ref="ODO3:ODP3"/>
    <mergeCell ref="ODQ3:ODR3"/>
    <mergeCell ref="ODS3:ODT3"/>
    <mergeCell ref="ODU3:ODV3"/>
    <mergeCell ref="ODW3:ODX3"/>
    <mergeCell ref="ODY3:ODZ3"/>
    <mergeCell ref="OEA3:OEB3"/>
    <mergeCell ref="OEC3:OED3"/>
    <mergeCell ref="OEE3:OEF3"/>
    <mergeCell ref="OEG3:OEH3"/>
    <mergeCell ref="OEI3:OEJ3"/>
    <mergeCell ref="OEK3:OEL3"/>
    <mergeCell ref="OBW3:OBX3"/>
    <mergeCell ref="OBY3:OBZ3"/>
    <mergeCell ref="OCA3:OCB3"/>
    <mergeCell ref="OCC3:OCD3"/>
    <mergeCell ref="OCE3:OCF3"/>
    <mergeCell ref="OCG3:OCH3"/>
    <mergeCell ref="OCI3:OCJ3"/>
    <mergeCell ref="OCK3:OCL3"/>
    <mergeCell ref="OCM3:OCN3"/>
    <mergeCell ref="OCO3:OCP3"/>
    <mergeCell ref="OCQ3:OCR3"/>
    <mergeCell ref="OCS3:OCT3"/>
    <mergeCell ref="OCU3:OCV3"/>
    <mergeCell ref="OCW3:OCX3"/>
    <mergeCell ref="OCY3:OCZ3"/>
    <mergeCell ref="ODA3:ODB3"/>
    <mergeCell ref="ODC3:ODD3"/>
    <mergeCell ref="OAO3:OAP3"/>
    <mergeCell ref="OAQ3:OAR3"/>
    <mergeCell ref="OAS3:OAT3"/>
    <mergeCell ref="OAU3:OAV3"/>
    <mergeCell ref="OAW3:OAX3"/>
    <mergeCell ref="OAY3:OAZ3"/>
    <mergeCell ref="OBA3:OBB3"/>
    <mergeCell ref="OBC3:OBD3"/>
    <mergeCell ref="OBE3:OBF3"/>
    <mergeCell ref="OBG3:OBH3"/>
    <mergeCell ref="OBI3:OBJ3"/>
    <mergeCell ref="OBK3:OBL3"/>
    <mergeCell ref="OBM3:OBN3"/>
    <mergeCell ref="OBO3:OBP3"/>
    <mergeCell ref="OBQ3:OBR3"/>
    <mergeCell ref="OBS3:OBT3"/>
    <mergeCell ref="OBU3:OBV3"/>
    <mergeCell ref="NZG3:NZH3"/>
    <mergeCell ref="NZI3:NZJ3"/>
    <mergeCell ref="NZK3:NZL3"/>
    <mergeCell ref="NZM3:NZN3"/>
    <mergeCell ref="NZO3:NZP3"/>
    <mergeCell ref="NZQ3:NZR3"/>
    <mergeCell ref="NZS3:NZT3"/>
    <mergeCell ref="NZU3:NZV3"/>
    <mergeCell ref="NZW3:NZX3"/>
    <mergeCell ref="NZY3:NZZ3"/>
    <mergeCell ref="OAA3:OAB3"/>
    <mergeCell ref="OAC3:OAD3"/>
    <mergeCell ref="OAE3:OAF3"/>
    <mergeCell ref="OAG3:OAH3"/>
    <mergeCell ref="OAI3:OAJ3"/>
    <mergeCell ref="OAK3:OAL3"/>
    <mergeCell ref="OAM3:OAN3"/>
    <mergeCell ref="NXY3:NXZ3"/>
    <mergeCell ref="NYA3:NYB3"/>
    <mergeCell ref="NYC3:NYD3"/>
    <mergeCell ref="NYE3:NYF3"/>
    <mergeCell ref="NYG3:NYH3"/>
    <mergeCell ref="NYI3:NYJ3"/>
    <mergeCell ref="NYK3:NYL3"/>
    <mergeCell ref="NYM3:NYN3"/>
    <mergeCell ref="NYO3:NYP3"/>
    <mergeCell ref="NYQ3:NYR3"/>
    <mergeCell ref="NYS3:NYT3"/>
    <mergeCell ref="NYU3:NYV3"/>
    <mergeCell ref="NYW3:NYX3"/>
    <mergeCell ref="NYY3:NYZ3"/>
    <mergeCell ref="NZA3:NZB3"/>
    <mergeCell ref="NZC3:NZD3"/>
    <mergeCell ref="NZE3:NZF3"/>
    <mergeCell ref="NWQ3:NWR3"/>
    <mergeCell ref="NWS3:NWT3"/>
    <mergeCell ref="NWU3:NWV3"/>
    <mergeCell ref="NWW3:NWX3"/>
    <mergeCell ref="NWY3:NWZ3"/>
    <mergeCell ref="NXA3:NXB3"/>
    <mergeCell ref="NXC3:NXD3"/>
    <mergeCell ref="NXE3:NXF3"/>
    <mergeCell ref="NXG3:NXH3"/>
    <mergeCell ref="NXI3:NXJ3"/>
    <mergeCell ref="NXK3:NXL3"/>
    <mergeCell ref="NXM3:NXN3"/>
    <mergeCell ref="NXO3:NXP3"/>
    <mergeCell ref="NXQ3:NXR3"/>
    <mergeCell ref="NXS3:NXT3"/>
    <mergeCell ref="NXU3:NXV3"/>
    <mergeCell ref="NXW3:NXX3"/>
    <mergeCell ref="NVI3:NVJ3"/>
    <mergeCell ref="NVK3:NVL3"/>
    <mergeCell ref="NVM3:NVN3"/>
    <mergeCell ref="NVO3:NVP3"/>
    <mergeCell ref="NVQ3:NVR3"/>
    <mergeCell ref="NVS3:NVT3"/>
    <mergeCell ref="NVU3:NVV3"/>
    <mergeCell ref="NVW3:NVX3"/>
    <mergeCell ref="NVY3:NVZ3"/>
    <mergeCell ref="NWA3:NWB3"/>
    <mergeCell ref="NWC3:NWD3"/>
    <mergeCell ref="NWE3:NWF3"/>
    <mergeCell ref="NWG3:NWH3"/>
    <mergeCell ref="NWI3:NWJ3"/>
    <mergeCell ref="NWK3:NWL3"/>
    <mergeCell ref="NWM3:NWN3"/>
    <mergeCell ref="NWO3:NWP3"/>
    <mergeCell ref="NUA3:NUB3"/>
    <mergeCell ref="NUC3:NUD3"/>
    <mergeCell ref="NUE3:NUF3"/>
    <mergeCell ref="NUG3:NUH3"/>
    <mergeCell ref="NUI3:NUJ3"/>
    <mergeCell ref="NUK3:NUL3"/>
    <mergeCell ref="NUM3:NUN3"/>
    <mergeCell ref="NUO3:NUP3"/>
    <mergeCell ref="NUQ3:NUR3"/>
    <mergeCell ref="NUS3:NUT3"/>
    <mergeCell ref="NUU3:NUV3"/>
    <mergeCell ref="NUW3:NUX3"/>
    <mergeCell ref="NUY3:NUZ3"/>
    <mergeCell ref="NVA3:NVB3"/>
    <mergeCell ref="NVC3:NVD3"/>
    <mergeCell ref="NVE3:NVF3"/>
    <mergeCell ref="NVG3:NVH3"/>
    <mergeCell ref="NSS3:NST3"/>
    <mergeCell ref="NSU3:NSV3"/>
    <mergeCell ref="NSW3:NSX3"/>
    <mergeCell ref="NSY3:NSZ3"/>
    <mergeCell ref="NTA3:NTB3"/>
    <mergeCell ref="NTC3:NTD3"/>
    <mergeCell ref="NTE3:NTF3"/>
    <mergeCell ref="NTG3:NTH3"/>
    <mergeCell ref="NTI3:NTJ3"/>
    <mergeCell ref="NTK3:NTL3"/>
    <mergeCell ref="NTM3:NTN3"/>
    <mergeCell ref="NTO3:NTP3"/>
    <mergeCell ref="NTQ3:NTR3"/>
    <mergeCell ref="NTS3:NTT3"/>
    <mergeCell ref="NTU3:NTV3"/>
    <mergeCell ref="NTW3:NTX3"/>
    <mergeCell ref="NTY3:NTZ3"/>
    <mergeCell ref="NRK3:NRL3"/>
    <mergeCell ref="NRM3:NRN3"/>
    <mergeCell ref="NRO3:NRP3"/>
    <mergeCell ref="NRQ3:NRR3"/>
    <mergeCell ref="NRS3:NRT3"/>
    <mergeCell ref="NRU3:NRV3"/>
    <mergeCell ref="NRW3:NRX3"/>
    <mergeCell ref="NRY3:NRZ3"/>
    <mergeCell ref="NSA3:NSB3"/>
    <mergeCell ref="NSC3:NSD3"/>
    <mergeCell ref="NSE3:NSF3"/>
    <mergeCell ref="NSG3:NSH3"/>
    <mergeCell ref="NSI3:NSJ3"/>
    <mergeCell ref="NSK3:NSL3"/>
    <mergeCell ref="NSM3:NSN3"/>
    <mergeCell ref="NSO3:NSP3"/>
    <mergeCell ref="NSQ3:NSR3"/>
    <mergeCell ref="NQC3:NQD3"/>
    <mergeCell ref="NQE3:NQF3"/>
    <mergeCell ref="NQG3:NQH3"/>
    <mergeCell ref="NQI3:NQJ3"/>
    <mergeCell ref="NQK3:NQL3"/>
    <mergeCell ref="NQM3:NQN3"/>
    <mergeCell ref="NQO3:NQP3"/>
    <mergeCell ref="NQQ3:NQR3"/>
    <mergeCell ref="NQS3:NQT3"/>
    <mergeCell ref="NQU3:NQV3"/>
    <mergeCell ref="NQW3:NQX3"/>
    <mergeCell ref="NQY3:NQZ3"/>
    <mergeCell ref="NRA3:NRB3"/>
    <mergeCell ref="NRC3:NRD3"/>
    <mergeCell ref="NRE3:NRF3"/>
    <mergeCell ref="NRG3:NRH3"/>
    <mergeCell ref="NRI3:NRJ3"/>
    <mergeCell ref="NOU3:NOV3"/>
    <mergeCell ref="NOW3:NOX3"/>
    <mergeCell ref="NOY3:NOZ3"/>
    <mergeCell ref="NPA3:NPB3"/>
    <mergeCell ref="NPC3:NPD3"/>
    <mergeCell ref="NPE3:NPF3"/>
    <mergeCell ref="NPG3:NPH3"/>
    <mergeCell ref="NPI3:NPJ3"/>
    <mergeCell ref="NPK3:NPL3"/>
    <mergeCell ref="NPM3:NPN3"/>
    <mergeCell ref="NPO3:NPP3"/>
    <mergeCell ref="NPQ3:NPR3"/>
    <mergeCell ref="NPS3:NPT3"/>
    <mergeCell ref="NPU3:NPV3"/>
    <mergeCell ref="NPW3:NPX3"/>
    <mergeCell ref="NPY3:NPZ3"/>
    <mergeCell ref="NQA3:NQB3"/>
    <mergeCell ref="NNM3:NNN3"/>
    <mergeCell ref="NNO3:NNP3"/>
    <mergeCell ref="NNQ3:NNR3"/>
    <mergeCell ref="NNS3:NNT3"/>
    <mergeCell ref="NNU3:NNV3"/>
    <mergeCell ref="NNW3:NNX3"/>
    <mergeCell ref="NNY3:NNZ3"/>
    <mergeCell ref="NOA3:NOB3"/>
    <mergeCell ref="NOC3:NOD3"/>
    <mergeCell ref="NOE3:NOF3"/>
    <mergeCell ref="NOG3:NOH3"/>
    <mergeCell ref="NOI3:NOJ3"/>
    <mergeCell ref="NOK3:NOL3"/>
    <mergeCell ref="NOM3:NON3"/>
    <mergeCell ref="NOO3:NOP3"/>
    <mergeCell ref="NOQ3:NOR3"/>
    <mergeCell ref="NOS3:NOT3"/>
    <mergeCell ref="NME3:NMF3"/>
    <mergeCell ref="NMG3:NMH3"/>
    <mergeCell ref="NMI3:NMJ3"/>
    <mergeCell ref="NMK3:NML3"/>
    <mergeCell ref="NMM3:NMN3"/>
    <mergeCell ref="NMO3:NMP3"/>
    <mergeCell ref="NMQ3:NMR3"/>
    <mergeCell ref="NMS3:NMT3"/>
    <mergeCell ref="NMU3:NMV3"/>
    <mergeCell ref="NMW3:NMX3"/>
    <mergeCell ref="NMY3:NMZ3"/>
    <mergeCell ref="NNA3:NNB3"/>
    <mergeCell ref="NNC3:NND3"/>
    <mergeCell ref="NNE3:NNF3"/>
    <mergeCell ref="NNG3:NNH3"/>
    <mergeCell ref="NNI3:NNJ3"/>
    <mergeCell ref="NNK3:NNL3"/>
    <mergeCell ref="NKW3:NKX3"/>
    <mergeCell ref="NKY3:NKZ3"/>
    <mergeCell ref="NLA3:NLB3"/>
    <mergeCell ref="NLC3:NLD3"/>
    <mergeCell ref="NLE3:NLF3"/>
    <mergeCell ref="NLG3:NLH3"/>
    <mergeCell ref="NLI3:NLJ3"/>
    <mergeCell ref="NLK3:NLL3"/>
    <mergeCell ref="NLM3:NLN3"/>
    <mergeCell ref="NLO3:NLP3"/>
    <mergeCell ref="NLQ3:NLR3"/>
    <mergeCell ref="NLS3:NLT3"/>
    <mergeCell ref="NLU3:NLV3"/>
    <mergeCell ref="NLW3:NLX3"/>
    <mergeCell ref="NLY3:NLZ3"/>
    <mergeCell ref="NMA3:NMB3"/>
    <mergeCell ref="NMC3:NMD3"/>
    <mergeCell ref="NJO3:NJP3"/>
    <mergeCell ref="NJQ3:NJR3"/>
    <mergeCell ref="NJS3:NJT3"/>
    <mergeCell ref="NJU3:NJV3"/>
    <mergeCell ref="NJW3:NJX3"/>
    <mergeCell ref="NJY3:NJZ3"/>
    <mergeCell ref="NKA3:NKB3"/>
    <mergeCell ref="NKC3:NKD3"/>
    <mergeCell ref="NKE3:NKF3"/>
    <mergeCell ref="NKG3:NKH3"/>
    <mergeCell ref="NKI3:NKJ3"/>
    <mergeCell ref="NKK3:NKL3"/>
    <mergeCell ref="NKM3:NKN3"/>
    <mergeCell ref="NKO3:NKP3"/>
    <mergeCell ref="NKQ3:NKR3"/>
    <mergeCell ref="NKS3:NKT3"/>
    <mergeCell ref="NKU3:NKV3"/>
    <mergeCell ref="NIG3:NIH3"/>
    <mergeCell ref="NII3:NIJ3"/>
    <mergeCell ref="NIK3:NIL3"/>
    <mergeCell ref="NIM3:NIN3"/>
    <mergeCell ref="NIO3:NIP3"/>
    <mergeCell ref="NIQ3:NIR3"/>
    <mergeCell ref="NIS3:NIT3"/>
    <mergeCell ref="NIU3:NIV3"/>
    <mergeCell ref="NIW3:NIX3"/>
    <mergeCell ref="NIY3:NIZ3"/>
    <mergeCell ref="NJA3:NJB3"/>
    <mergeCell ref="NJC3:NJD3"/>
    <mergeCell ref="NJE3:NJF3"/>
    <mergeCell ref="NJG3:NJH3"/>
    <mergeCell ref="NJI3:NJJ3"/>
    <mergeCell ref="NJK3:NJL3"/>
    <mergeCell ref="NJM3:NJN3"/>
    <mergeCell ref="NGY3:NGZ3"/>
    <mergeCell ref="NHA3:NHB3"/>
    <mergeCell ref="NHC3:NHD3"/>
    <mergeCell ref="NHE3:NHF3"/>
    <mergeCell ref="NHG3:NHH3"/>
    <mergeCell ref="NHI3:NHJ3"/>
    <mergeCell ref="NHK3:NHL3"/>
    <mergeCell ref="NHM3:NHN3"/>
    <mergeCell ref="NHO3:NHP3"/>
    <mergeCell ref="NHQ3:NHR3"/>
    <mergeCell ref="NHS3:NHT3"/>
    <mergeCell ref="NHU3:NHV3"/>
    <mergeCell ref="NHW3:NHX3"/>
    <mergeCell ref="NHY3:NHZ3"/>
    <mergeCell ref="NIA3:NIB3"/>
    <mergeCell ref="NIC3:NID3"/>
    <mergeCell ref="NIE3:NIF3"/>
    <mergeCell ref="NFQ3:NFR3"/>
    <mergeCell ref="NFS3:NFT3"/>
    <mergeCell ref="NFU3:NFV3"/>
    <mergeCell ref="NFW3:NFX3"/>
    <mergeCell ref="NFY3:NFZ3"/>
    <mergeCell ref="NGA3:NGB3"/>
    <mergeCell ref="NGC3:NGD3"/>
    <mergeCell ref="NGE3:NGF3"/>
    <mergeCell ref="NGG3:NGH3"/>
    <mergeCell ref="NGI3:NGJ3"/>
    <mergeCell ref="NGK3:NGL3"/>
    <mergeCell ref="NGM3:NGN3"/>
    <mergeCell ref="NGO3:NGP3"/>
    <mergeCell ref="NGQ3:NGR3"/>
    <mergeCell ref="NGS3:NGT3"/>
    <mergeCell ref="NGU3:NGV3"/>
    <mergeCell ref="NGW3:NGX3"/>
    <mergeCell ref="NEI3:NEJ3"/>
    <mergeCell ref="NEK3:NEL3"/>
    <mergeCell ref="NEM3:NEN3"/>
    <mergeCell ref="NEO3:NEP3"/>
    <mergeCell ref="NEQ3:NER3"/>
    <mergeCell ref="NES3:NET3"/>
    <mergeCell ref="NEU3:NEV3"/>
    <mergeCell ref="NEW3:NEX3"/>
    <mergeCell ref="NEY3:NEZ3"/>
    <mergeCell ref="NFA3:NFB3"/>
    <mergeCell ref="NFC3:NFD3"/>
    <mergeCell ref="NFE3:NFF3"/>
    <mergeCell ref="NFG3:NFH3"/>
    <mergeCell ref="NFI3:NFJ3"/>
    <mergeCell ref="NFK3:NFL3"/>
    <mergeCell ref="NFM3:NFN3"/>
    <mergeCell ref="NFO3:NFP3"/>
    <mergeCell ref="NDA3:NDB3"/>
    <mergeCell ref="NDC3:NDD3"/>
    <mergeCell ref="NDE3:NDF3"/>
    <mergeCell ref="NDG3:NDH3"/>
    <mergeCell ref="NDI3:NDJ3"/>
    <mergeCell ref="NDK3:NDL3"/>
    <mergeCell ref="NDM3:NDN3"/>
    <mergeCell ref="NDO3:NDP3"/>
    <mergeCell ref="NDQ3:NDR3"/>
    <mergeCell ref="NDS3:NDT3"/>
    <mergeCell ref="NDU3:NDV3"/>
    <mergeCell ref="NDW3:NDX3"/>
    <mergeCell ref="NDY3:NDZ3"/>
    <mergeCell ref="NEA3:NEB3"/>
    <mergeCell ref="NEC3:NED3"/>
    <mergeCell ref="NEE3:NEF3"/>
    <mergeCell ref="NEG3:NEH3"/>
    <mergeCell ref="NBS3:NBT3"/>
    <mergeCell ref="NBU3:NBV3"/>
    <mergeCell ref="NBW3:NBX3"/>
    <mergeCell ref="NBY3:NBZ3"/>
    <mergeCell ref="NCA3:NCB3"/>
    <mergeCell ref="NCC3:NCD3"/>
    <mergeCell ref="NCE3:NCF3"/>
    <mergeCell ref="NCG3:NCH3"/>
    <mergeCell ref="NCI3:NCJ3"/>
    <mergeCell ref="NCK3:NCL3"/>
    <mergeCell ref="NCM3:NCN3"/>
    <mergeCell ref="NCO3:NCP3"/>
    <mergeCell ref="NCQ3:NCR3"/>
    <mergeCell ref="NCS3:NCT3"/>
    <mergeCell ref="NCU3:NCV3"/>
    <mergeCell ref="NCW3:NCX3"/>
    <mergeCell ref="NCY3:NCZ3"/>
    <mergeCell ref="NAK3:NAL3"/>
    <mergeCell ref="NAM3:NAN3"/>
    <mergeCell ref="NAO3:NAP3"/>
    <mergeCell ref="NAQ3:NAR3"/>
    <mergeCell ref="NAS3:NAT3"/>
    <mergeCell ref="NAU3:NAV3"/>
    <mergeCell ref="NAW3:NAX3"/>
    <mergeCell ref="NAY3:NAZ3"/>
    <mergeCell ref="NBA3:NBB3"/>
    <mergeCell ref="NBC3:NBD3"/>
    <mergeCell ref="NBE3:NBF3"/>
    <mergeCell ref="NBG3:NBH3"/>
    <mergeCell ref="NBI3:NBJ3"/>
    <mergeCell ref="NBK3:NBL3"/>
    <mergeCell ref="NBM3:NBN3"/>
    <mergeCell ref="NBO3:NBP3"/>
    <mergeCell ref="NBQ3:NBR3"/>
    <mergeCell ref="MZC3:MZD3"/>
    <mergeCell ref="MZE3:MZF3"/>
    <mergeCell ref="MZG3:MZH3"/>
    <mergeCell ref="MZI3:MZJ3"/>
    <mergeCell ref="MZK3:MZL3"/>
    <mergeCell ref="MZM3:MZN3"/>
    <mergeCell ref="MZO3:MZP3"/>
    <mergeCell ref="MZQ3:MZR3"/>
    <mergeCell ref="MZS3:MZT3"/>
    <mergeCell ref="MZU3:MZV3"/>
    <mergeCell ref="MZW3:MZX3"/>
    <mergeCell ref="MZY3:MZZ3"/>
    <mergeCell ref="NAA3:NAB3"/>
    <mergeCell ref="NAC3:NAD3"/>
    <mergeCell ref="NAE3:NAF3"/>
    <mergeCell ref="NAG3:NAH3"/>
    <mergeCell ref="NAI3:NAJ3"/>
    <mergeCell ref="MXU3:MXV3"/>
    <mergeCell ref="MXW3:MXX3"/>
    <mergeCell ref="MXY3:MXZ3"/>
    <mergeCell ref="MYA3:MYB3"/>
    <mergeCell ref="MYC3:MYD3"/>
    <mergeCell ref="MYE3:MYF3"/>
    <mergeCell ref="MYG3:MYH3"/>
    <mergeCell ref="MYI3:MYJ3"/>
    <mergeCell ref="MYK3:MYL3"/>
    <mergeCell ref="MYM3:MYN3"/>
    <mergeCell ref="MYO3:MYP3"/>
    <mergeCell ref="MYQ3:MYR3"/>
    <mergeCell ref="MYS3:MYT3"/>
    <mergeCell ref="MYU3:MYV3"/>
    <mergeCell ref="MYW3:MYX3"/>
    <mergeCell ref="MYY3:MYZ3"/>
    <mergeCell ref="MZA3:MZB3"/>
    <mergeCell ref="MWM3:MWN3"/>
    <mergeCell ref="MWO3:MWP3"/>
    <mergeCell ref="MWQ3:MWR3"/>
    <mergeCell ref="MWS3:MWT3"/>
    <mergeCell ref="MWU3:MWV3"/>
    <mergeCell ref="MWW3:MWX3"/>
    <mergeCell ref="MWY3:MWZ3"/>
    <mergeCell ref="MXA3:MXB3"/>
    <mergeCell ref="MXC3:MXD3"/>
    <mergeCell ref="MXE3:MXF3"/>
    <mergeCell ref="MXG3:MXH3"/>
    <mergeCell ref="MXI3:MXJ3"/>
    <mergeCell ref="MXK3:MXL3"/>
    <mergeCell ref="MXM3:MXN3"/>
    <mergeCell ref="MXO3:MXP3"/>
    <mergeCell ref="MXQ3:MXR3"/>
    <mergeCell ref="MXS3:MXT3"/>
    <mergeCell ref="MVE3:MVF3"/>
    <mergeCell ref="MVG3:MVH3"/>
    <mergeCell ref="MVI3:MVJ3"/>
    <mergeCell ref="MVK3:MVL3"/>
    <mergeCell ref="MVM3:MVN3"/>
    <mergeCell ref="MVO3:MVP3"/>
    <mergeCell ref="MVQ3:MVR3"/>
    <mergeCell ref="MVS3:MVT3"/>
    <mergeCell ref="MVU3:MVV3"/>
    <mergeCell ref="MVW3:MVX3"/>
    <mergeCell ref="MVY3:MVZ3"/>
    <mergeCell ref="MWA3:MWB3"/>
    <mergeCell ref="MWC3:MWD3"/>
    <mergeCell ref="MWE3:MWF3"/>
    <mergeCell ref="MWG3:MWH3"/>
    <mergeCell ref="MWI3:MWJ3"/>
    <mergeCell ref="MWK3:MWL3"/>
    <mergeCell ref="MTW3:MTX3"/>
    <mergeCell ref="MTY3:MTZ3"/>
    <mergeCell ref="MUA3:MUB3"/>
    <mergeCell ref="MUC3:MUD3"/>
    <mergeCell ref="MUE3:MUF3"/>
    <mergeCell ref="MUG3:MUH3"/>
    <mergeCell ref="MUI3:MUJ3"/>
    <mergeCell ref="MUK3:MUL3"/>
    <mergeCell ref="MUM3:MUN3"/>
    <mergeCell ref="MUO3:MUP3"/>
    <mergeCell ref="MUQ3:MUR3"/>
    <mergeCell ref="MUS3:MUT3"/>
    <mergeCell ref="MUU3:MUV3"/>
    <mergeCell ref="MUW3:MUX3"/>
    <mergeCell ref="MUY3:MUZ3"/>
    <mergeCell ref="MVA3:MVB3"/>
    <mergeCell ref="MVC3:MVD3"/>
    <mergeCell ref="MSO3:MSP3"/>
    <mergeCell ref="MSQ3:MSR3"/>
    <mergeCell ref="MSS3:MST3"/>
    <mergeCell ref="MSU3:MSV3"/>
    <mergeCell ref="MSW3:MSX3"/>
    <mergeCell ref="MSY3:MSZ3"/>
    <mergeCell ref="MTA3:MTB3"/>
    <mergeCell ref="MTC3:MTD3"/>
    <mergeCell ref="MTE3:MTF3"/>
    <mergeCell ref="MTG3:MTH3"/>
    <mergeCell ref="MTI3:MTJ3"/>
    <mergeCell ref="MTK3:MTL3"/>
    <mergeCell ref="MTM3:MTN3"/>
    <mergeCell ref="MTO3:MTP3"/>
    <mergeCell ref="MTQ3:MTR3"/>
    <mergeCell ref="MTS3:MTT3"/>
    <mergeCell ref="MTU3:MTV3"/>
    <mergeCell ref="MRG3:MRH3"/>
    <mergeCell ref="MRI3:MRJ3"/>
    <mergeCell ref="MRK3:MRL3"/>
    <mergeCell ref="MRM3:MRN3"/>
    <mergeCell ref="MRO3:MRP3"/>
    <mergeCell ref="MRQ3:MRR3"/>
    <mergeCell ref="MRS3:MRT3"/>
    <mergeCell ref="MRU3:MRV3"/>
    <mergeCell ref="MRW3:MRX3"/>
    <mergeCell ref="MRY3:MRZ3"/>
    <mergeCell ref="MSA3:MSB3"/>
    <mergeCell ref="MSC3:MSD3"/>
    <mergeCell ref="MSE3:MSF3"/>
    <mergeCell ref="MSG3:MSH3"/>
    <mergeCell ref="MSI3:MSJ3"/>
    <mergeCell ref="MSK3:MSL3"/>
    <mergeCell ref="MSM3:MSN3"/>
    <mergeCell ref="MPY3:MPZ3"/>
    <mergeCell ref="MQA3:MQB3"/>
    <mergeCell ref="MQC3:MQD3"/>
    <mergeCell ref="MQE3:MQF3"/>
    <mergeCell ref="MQG3:MQH3"/>
    <mergeCell ref="MQI3:MQJ3"/>
    <mergeCell ref="MQK3:MQL3"/>
    <mergeCell ref="MQM3:MQN3"/>
    <mergeCell ref="MQO3:MQP3"/>
    <mergeCell ref="MQQ3:MQR3"/>
    <mergeCell ref="MQS3:MQT3"/>
    <mergeCell ref="MQU3:MQV3"/>
    <mergeCell ref="MQW3:MQX3"/>
    <mergeCell ref="MQY3:MQZ3"/>
    <mergeCell ref="MRA3:MRB3"/>
    <mergeCell ref="MRC3:MRD3"/>
    <mergeCell ref="MRE3:MRF3"/>
    <mergeCell ref="MOQ3:MOR3"/>
    <mergeCell ref="MOS3:MOT3"/>
    <mergeCell ref="MOU3:MOV3"/>
    <mergeCell ref="MOW3:MOX3"/>
    <mergeCell ref="MOY3:MOZ3"/>
    <mergeCell ref="MPA3:MPB3"/>
    <mergeCell ref="MPC3:MPD3"/>
    <mergeCell ref="MPE3:MPF3"/>
    <mergeCell ref="MPG3:MPH3"/>
    <mergeCell ref="MPI3:MPJ3"/>
    <mergeCell ref="MPK3:MPL3"/>
    <mergeCell ref="MPM3:MPN3"/>
    <mergeCell ref="MPO3:MPP3"/>
    <mergeCell ref="MPQ3:MPR3"/>
    <mergeCell ref="MPS3:MPT3"/>
    <mergeCell ref="MPU3:MPV3"/>
    <mergeCell ref="MPW3:MPX3"/>
    <mergeCell ref="MNI3:MNJ3"/>
    <mergeCell ref="MNK3:MNL3"/>
    <mergeCell ref="MNM3:MNN3"/>
    <mergeCell ref="MNO3:MNP3"/>
    <mergeCell ref="MNQ3:MNR3"/>
    <mergeCell ref="MNS3:MNT3"/>
    <mergeCell ref="MNU3:MNV3"/>
    <mergeCell ref="MNW3:MNX3"/>
    <mergeCell ref="MNY3:MNZ3"/>
    <mergeCell ref="MOA3:MOB3"/>
    <mergeCell ref="MOC3:MOD3"/>
    <mergeCell ref="MOE3:MOF3"/>
    <mergeCell ref="MOG3:MOH3"/>
    <mergeCell ref="MOI3:MOJ3"/>
    <mergeCell ref="MOK3:MOL3"/>
    <mergeCell ref="MOM3:MON3"/>
    <mergeCell ref="MOO3:MOP3"/>
    <mergeCell ref="MMA3:MMB3"/>
    <mergeCell ref="MMC3:MMD3"/>
    <mergeCell ref="MME3:MMF3"/>
    <mergeCell ref="MMG3:MMH3"/>
    <mergeCell ref="MMI3:MMJ3"/>
    <mergeCell ref="MMK3:MML3"/>
    <mergeCell ref="MMM3:MMN3"/>
    <mergeCell ref="MMO3:MMP3"/>
    <mergeCell ref="MMQ3:MMR3"/>
    <mergeCell ref="MMS3:MMT3"/>
    <mergeCell ref="MMU3:MMV3"/>
    <mergeCell ref="MMW3:MMX3"/>
    <mergeCell ref="MMY3:MMZ3"/>
    <mergeCell ref="MNA3:MNB3"/>
    <mergeCell ref="MNC3:MND3"/>
    <mergeCell ref="MNE3:MNF3"/>
    <mergeCell ref="MNG3:MNH3"/>
    <mergeCell ref="MKS3:MKT3"/>
    <mergeCell ref="MKU3:MKV3"/>
    <mergeCell ref="MKW3:MKX3"/>
    <mergeCell ref="MKY3:MKZ3"/>
    <mergeCell ref="MLA3:MLB3"/>
    <mergeCell ref="MLC3:MLD3"/>
    <mergeCell ref="MLE3:MLF3"/>
    <mergeCell ref="MLG3:MLH3"/>
    <mergeCell ref="MLI3:MLJ3"/>
    <mergeCell ref="MLK3:MLL3"/>
    <mergeCell ref="MLM3:MLN3"/>
    <mergeCell ref="MLO3:MLP3"/>
    <mergeCell ref="MLQ3:MLR3"/>
    <mergeCell ref="MLS3:MLT3"/>
    <mergeCell ref="MLU3:MLV3"/>
    <mergeCell ref="MLW3:MLX3"/>
    <mergeCell ref="MLY3:MLZ3"/>
    <mergeCell ref="MJK3:MJL3"/>
    <mergeCell ref="MJM3:MJN3"/>
    <mergeCell ref="MJO3:MJP3"/>
    <mergeCell ref="MJQ3:MJR3"/>
    <mergeCell ref="MJS3:MJT3"/>
    <mergeCell ref="MJU3:MJV3"/>
    <mergeCell ref="MJW3:MJX3"/>
    <mergeCell ref="MJY3:MJZ3"/>
    <mergeCell ref="MKA3:MKB3"/>
    <mergeCell ref="MKC3:MKD3"/>
    <mergeCell ref="MKE3:MKF3"/>
    <mergeCell ref="MKG3:MKH3"/>
    <mergeCell ref="MKI3:MKJ3"/>
    <mergeCell ref="MKK3:MKL3"/>
    <mergeCell ref="MKM3:MKN3"/>
    <mergeCell ref="MKO3:MKP3"/>
    <mergeCell ref="MKQ3:MKR3"/>
    <mergeCell ref="MIC3:MID3"/>
    <mergeCell ref="MIE3:MIF3"/>
    <mergeCell ref="MIG3:MIH3"/>
    <mergeCell ref="MII3:MIJ3"/>
    <mergeCell ref="MIK3:MIL3"/>
    <mergeCell ref="MIM3:MIN3"/>
    <mergeCell ref="MIO3:MIP3"/>
    <mergeCell ref="MIQ3:MIR3"/>
    <mergeCell ref="MIS3:MIT3"/>
    <mergeCell ref="MIU3:MIV3"/>
    <mergeCell ref="MIW3:MIX3"/>
    <mergeCell ref="MIY3:MIZ3"/>
    <mergeCell ref="MJA3:MJB3"/>
    <mergeCell ref="MJC3:MJD3"/>
    <mergeCell ref="MJE3:MJF3"/>
    <mergeCell ref="MJG3:MJH3"/>
    <mergeCell ref="MJI3:MJJ3"/>
    <mergeCell ref="MGU3:MGV3"/>
    <mergeCell ref="MGW3:MGX3"/>
    <mergeCell ref="MGY3:MGZ3"/>
    <mergeCell ref="MHA3:MHB3"/>
    <mergeCell ref="MHC3:MHD3"/>
    <mergeCell ref="MHE3:MHF3"/>
    <mergeCell ref="MHG3:MHH3"/>
    <mergeCell ref="MHI3:MHJ3"/>
    <mergeCell ref="MHK3:MHL3"/>
    <mergeCell ref="MHM3:MHN3"/>
    <mergeCell ref="MHO3:MHP3"/>
    <mergeCell ref="MHQ3:MHR3"/>
    <mergeCell ref="MHS3:MHT3"/>
    <mergeCell ref="MHU3:MHV3"/>
    <mergeCell ref="MHW3:MHX3"/>
    <mergeCell ref="MHY3:MHZ3"/>
    <mergeCell ref="MIA3:MIB3"/>
    <mergeCell ref="MFM3:MFN3"/>
    <mergeCell ref="MFO3:MFP3"/>
    <mergeCell ref="MFQ3:MFR3"/>
    <mergeCell ref="MFS3:MFT3"/>
    <mergeCell ref="MFU3:MFV3"/>
    <mergeCell ref="MFW3:MFX3"/>
    <mergeCell ref="MFY3:MFZ3"/>
    <mergeCell ref="MGA3:MGB3"/>
    <mergeCell ref="MGC3:MGD3"/>
    <mergeCell ref="MGE3:MGF3"/>
    <mergeCell ref="MGG3:MGH3"/>
    <mergeCell ref="MGI3:MGJ3"/>
    <mergeCell ref="MGK3:MGL3"/>
    <mergeCell ref="MGM3:MGN3"/>
    <mergeCell ref="MGO3:MGP3"/>
    <mergeCell ref="MGQ3:MGR3"/>
    <mergeCell ref="MGS3:MGT3"/>
    <mergeCell ref="MEE3:MEF3"/>
    <mergeCell ref="MEG3:MEH3"/>
    <mergeCell ref="MEI3:MEJ3"/>
    <mergeCell ref="MEK3:MEL3"/>
    <mergeCell ref="MEM3:MEN3"/>
    <mergeCell ref="MEO3:MEP3"/>
    <mergeCell ref="MEQ3:MER3"/>
    <mergeCell ref="MES3:MET3"/>
    <mergeCell ref="MEU3:MEV3"/>
    <mergeCell ref="MEW3:MEX3"/>
    <mergeCell ref="MEY3:MEZ3"/>
    <mergeCell ref="MFA3:MFB3"/>
    <mergeCell ref="MFC3:MFD3"/>
    <mergeCell ref="MFE3:MFF3"/>
    <mergeCell ref="MFG3:MFH3"/>
    <mergeCell ref="MFI3:MFJ3"/>
    <mergeCell ref="MFK3:MFL3"/>
    <mergeCell ref="MCW3:MCX3"/>
    <mergeCell ref="MCY3:MCZ3"/>
    <mergeCell ref="MDA3:MDB3"/>
    <mergeCell ref="MDC3:MDD3"/>
    <mergeCell ref="MDE3:MDF3"/>
    <mergeCell ref="MDG3:MDH3"/>
    <mergeCell ref="MDI3:MDJ3"/>
    <mergeCell ref="MDK3:MDL3"/>
    <mergeCell ref="MDM3:MDN3"/>
    <mergeCell ref="MDO3:MDP3"/>
    <mergeCell ref="MDQ3:MDR3"/>
    <mergeCell ref="MDS3:MDT3"/>
    <mergeCell ref="MDU3:MDV3"/>
    <mergeCell ref="MDW3:MDX3"/>
    <mergeCell ref="MDY3:MDZ3"/>
    <mergeCell ref="MEA3:MEB3"/>
    <mergeCell ref="MEC3:MED3"/>
    <mergeCell ref="MBO3:MBP3"/>
    <mergeCell ref="MBQ3:MBR3"/>
    <mergeCell ref="MBS3:MBT3"/>
    <mergeCell ref="MBU3:MBV3"/>
    <mergeCell ref="MBW3:MBX3"/>
    <mergeCell ref="MBY3:MBZ3"/>
    <mergeCell ref="MCA3:MCB3"/>
    <mergeCell ref="MCC3:MCD3"/>
    <mergeCell ref="MCE3:MCF3"/>
    <mergeCell ref="MCG3:MCH3"/>
    <mergeCell ref="MCI3:MCJ3"/>
    <mergeCell ref="MCK3:MCL3"/>
    <mergeCell ref="MCM3:MCN3"/>
    <mergeCell ref="MCO3:MCP3"/>
    <mergeCell ref="MCQ3:MCR3"/>
    <mergeCell ref="MCS3:MCT3"/>
    <mergeCell ref="MCU3:MCV3"/>
    <mergeCell ref="MAG3:MAH3"/>
    <mergeCell ref="MAI3:MAJ3"/>
    <mergeCell ref="MAK3:MAL3"/>
    <mergeCell ref="MAM3:MAN3"/>
    <mergeCell ref="MAO3:MAP3"/>
    <mergeCell ref="MAQ3:MAR3"/>
    <mergeCell ref="MAS3:MAT3"/>
    <mergeCell ref="MAU3:MAV3"/>
    <mergeCell ref="MAW3:MAX3"/>
    <mergeCell ref="MAY3:MAZ3"/>
    <mergeCell ref="MBA3:MBB3"/>
    <mergeCell ref="MBC3:MBD3"/>
    <mergeCell ref="MBE3:MBF3"/>
    <mergeCell ref="MBG3:MBH3"/>
    <mergeCell ref="MBI3:MBJ3"/>
    <mergeCell ref="MBK3:MBL3"/>
    <mergeCell ref="MBM3:MBN3"/>
    <mergeCell ref="LYY3:LYZ3"/>
    <mergeCell ref="LZA3:LZB3"/>
    <mergeCell ref="LZC3:LZD3"/>
    <mergeCell ref="LZE3:LZF3"/>
    <mergeCell ref="LZG3:LZH3"/>
    <mergeCell ref="LZI3:LZJ3"/>
    <mergeCell ref="LZK3:LZL3"/>
    <mergeCell ref="LZM3:LZN3"/>
    <mergeCell ref="LZO3:LZP3"/>
    <mergeCell ref="LZQ3:LZR3"/>
    <mergeCell ref="LZS3:LZT3"/>
    <mergeCell ref="LZU3:LZV3"/>
    <mergeCell ref="LZW3:LZX3"/>
    <mergeCell ref="LZY3:LZZ3"/>
    <mergeCell ref="MAA3:MAB3"/>
    <mergeCell ref="MAC3:MAD3"/>
    <mergeCell ref="MAE3:MAF3"/>
    <mergeCell ref="LXQ3:LXR3"/>
    <mergeCell ref="LXS3:LXT3"/>
    <mergeCell ref="LXU3:LXV3"/>
    <mergeCell ref="LXW3:LXX3"/>
    <mergeCell ref="LXY3:LXZ3"/>
    <mergeCell ref="LYA3:LYB3"/>
    <mergeCell ref="LYC3:LYD3"/>
    <mergeCell ref="LYE3:LYF3"/>
    <mergeCell ref="LYG3:LYH3"/>
    <mergeCell ref="LYI3:LYJ3"/>
    <mergeCell ref="LYK3:LYL3"/>
    <mergeCell ref="LYM3:LYN3"/>
    <mergeCell ref="LYO3:LYP3"/>
    <mergeCell ref="LYQ3:LYR3"/>
    <mergeCell ref="LYS3:LYT3"/>
    <mergeCell ref="LYU3:LYV3"/>
    <mergeCell ref="LYW3:LYX3"/>
    <mergeCell ref="LWI3:LWJ3"/>
    <mergeCell ref="LWK3:LWL3"/>
    <mergeCell ref="LWM3:LWN3"/>
    <mergeCell ref="LWO3:LWP3"/>
    <mergeCell ref="LWQ3:LWR3"/>
    <mergeCell ref="LWS3:LWT3"/>
    <mergeCell ref="LWU3:LWV3"/>
    <mergeCell ref="LWW3:LWX3"/>
    <mergeCell ref="LWY3:LWZ3"/>
    <mergeCell ref="LXA3:LXB3"/>
    <mergeCell ref="LXC3:LXD3"/>
    <mergeCell ref="LXE3:LXF3"/>
    <mergeCell ref="LXG3:LXH3"/>
    <mergeCell ref="LXI3:LXJ3"/>
    <mergeCell ref="LXK3:LXL3"/>
    <mergeCell ref="LXM3:LXN3"/>
    <mergeCell ref="LXO3:LXP3"/>
    <mergeCell ref="LVA3:LVB3"/>
    <mergeCell ref="LVC3:LVD3"/>
    <mergeCell ref="LVE3:LVF3"/>
    <mergeCell ref="LVG3:LVH3"/>
    <mergeCell ref="LVI3:LVJ3"/>
    <mergeCell ref="LVK3:LVL3"/>
    <mergeCell ref="LVM3:LVN3"/>
    <mergeCell ref="LVO3:LVP3"/>
    <mergeCell ref="LVQ3:LVR3"/>
    <mergeCell ref="LVS3:LVT3"/>
    <mergeCell ref="LVU3:LVV3"/>
    <mergeCell ref="LVW3:LVX3"/>
    <mergeCell ref="LVY3:LVZ3"/>
    <mergeCell ref="LWA3:LWB3"/>
    <mergeCell ref="LWC3:LWD3"/>
    <mergeCell ref="LWE3:LWF3"/>
    <mergeCell ref="LWG3:LWH3"/>
    <mergeCell ref="LTS3:LTT3"/>
    <mergeCell ref="LTU3:LTV3"/>
    <mergeCell ref="LTW3:LTX3"/>
    <mergeCell ref="LTY3:LTZ3"/>
    <mergeCell ref="LUA3:LUB3"/>
    <mergeCell ref="LUC3:LUD3"/>
    <mergeCell ref="LUE3:LUF3"/>
    <mergeCell ref="LUG3:LUH3"/>
    <mergeCell ref="LUI3:LUJ3"/>
    <mergeCell ref="LUK3:LUL3"/>
    <mergeCell ref="LUM3:LUN3"/>
    <mergeCell ref="LUO3:LUP3"/>
    <mergeCell ref="LUQ3:LUR3"/>
    <mergeCell ref="LUS3:LUT3"/>
    <mergeCell ref="LUU3:LUV3"/>
    <mergeCell ref="LUW3:LUX3"/>
    <mergeCell ref="LUY3:LUZ3"/>
    <mergeCell ref="LSK3:LSL3"/>
    <mergeCell ref="LSM3:LSN3"/>
    <mergeCell ref="LSO3:LSP3"/>
    <mergeCell ref="LSQ3:LSR3"/>
    <mergeCell ref="LSS3:LST3"/>
    <mergeCell ref="LSU3:LSV3"/>
    <mergeCell ref="LSW3:LSX3"/>
    <mergeCell ref="LSY3:LSZ3"/>
    <mergeCell ref="LTA3:LTB3"/>
    <mergeCell ref="LTC3:LTD3"/>
    <mergeCell ref="LTE3:LTF3"/>
    <mergeCell ref="LTG3:LTH3"/>
    <mergeCell ref="LTI3:LTJ3"/>
    <mergeCell ref="LTK3:LTL3"/>
    <mergeCell ref="LTM3:LTN3"/>
    <mergeCell ref="LTO3:LTP3"/>
    <mergeCell ref="LTQ3:LTR3"/>
    <mergeCell ref="LRC3:LRD3"/>
    <mergeCell ref="LRE3:LRF3"/>
    <mergeCell ref="LRG3:LRH3"/>
    <mergeCell ref="LRI3:LRJ3"/>
    <mergeCell ref="LRK3:LRL3"/>
    <mergeCell ref="LRM3:LRN3"/>
    <mergeCell ref="LRO3:LRP3"/>
    <mergeCell ref="LRQ3:LRR3"/>
    <mergeCell ref="LRS3:LRT3"/>
    <mergeCell ref="LRU3:LRV3"/>
    <mergeCell ref="LRW3:LRX3"/>
    <mergeCell ref="LRY3:LRZ3"/>
    <mergeCell ref="LSA3:LSB3"/>
    <mergeCell ref="LSC3:LSD3"/>
    <mergeCell ref="LSE3:LSF3"/>
    <mergeCell ref="LSG3:LSH3"/>
    <mergeCell ref="LSI3:LSJ3"/>
    <mergeCell ref="LPU3:LPV3"/>
    <mergeCell ref="LPW3:LPX3"/>
    <mergeCell ref="LPY3:LPZ3"/>
    <mergeCell ref="LQA3:LQB3"/>
    <mergeCell ref="LQC3:LQD3"/>
    <mergeCell ref="LQE3:LQF3"/>
    <mergeCell ref="LQG3:LQH3"/>
    <mergeCell ref="LQI3:LQJ3"/>
    <mergeCell ref="LQK3:LQL3"/>
    <mergeCell ref="LQM3:LQN3"/>
    <mergeCell ref="LQO3:LQP3"/>
    <mergeCell ref="LQQ3:LQR3"/>
    <mergeCell ref="LQS3:LQT3"/>
    <mergeCell ref="LQU3:LQV3"/>
    <mergeCell ref="LQW3:LQX3"/>
    <mergeCell ref="LQY3:LQZ3"/>
    <mergeCell ref="LRA3:LRB3"/>
    <mergeCell ref="LOM3:LON3"/>
    <mergeCell ref="LOO3:LOP3"/>
    <mergeCell ref="LOQ3:LOR3"/>
    <mergeCell ref="LOS3:LOT3"/>
    <mergeCell ref="LOU3:LOV3"/>
    <mergeCell ref="LOW3:LOX3"/>
    <mergeCell ref="LOY3:LOZ3"/>
    <mergeCell ref="LPA3:LPB3"/>
    <mergeCell ref="LPC3:LPD3"/>
    <mergeCell ref="LPE3:LPF3"/>
    <mergeCell ref="LPG3:LPH3"/>
    <mergeCell ref="LPI3:LPJ3"/>
    <mergeCell ref="LPK3:LPL3"/>
    <mergeCell ref="LPM3:LPN3"/>
    <mergeCell ref="LPO3:LPP3"/>
    <mergeCell ref="LPQ3:LPR3"/>
    <mergeCell ref="LPS3:LPT3"/>
    <mergeCell ref="LNE3:LNF3"/>
    <mergeCell ref="LNG3:LNH3"/>
    <mergeCell ref="LNI3:LNJ3"/>
    <mergeCell ref="LNK3:LNL3"/>
    <mergeCell ref="LNM3:LNN3"/>
    <mergeCell ref="LNO3:LNP3"/>
    <mergeCell ref="LNQ3:LNR3"/>
    <mergeCell ref="LNS3:LNT3"/>
    <mergeCell ref="LNU3:LNV3"/>
    <mergeCell ref="LNW3:LNX3"/>
    <mergeCell ref="LNY3:LNZ3"/>
    <mergeCell ref="LOA3:LOB3"/>
    <mergeCell ref="LOC3:LOD3"/>
    <mergeCell ref="LOE3:LOF3"/>
    <mergeCell ref="LOG3:LOH3"/>
    <mergeCell ref="LOI3:LOJ3"/>
    <mergeCell ref="LOK3:LOL3"/>
    <mergeCell ref="LLW3:LLX3"/>
    <mergeCell ref="LLY3:LLZ3"/>
    <mergeCell ref="LMA3:LMB3"/>
    <mergeCell ref="LMC3:LMD3"/>
    <mergeCell ref="LME3:LMF3"/>
    <mergeCell ref="LMG3:LMH3"/>
    <mergeCell ref="LMI3:LMJ3"/>
    <mergeCell ref="LMK3:LML3"/>
    <mergeCell ref="LMM3:LMN3"/>
    <mergeCell ref="LMO3:LMP3"/>
    <mergeCell ref="LMQ3:LMR3"/>
    <mergeCell ref="LMS3:LMT3"/>
    <mergeCell ref="LMU3:LMV3"/>
    <mergeCell ref="LMW3:LMX3"/>
    <mergeCell ref="LMY3:LMZ3"/>
    <mergeCell ref="LNA3:LNB3"/>
    <mergeCell ref="LNC3:LND3"/>
    <mergeCell ref="LKO3:LKP3"/>
    <mergeCell ref="LKQ3:LKR3"/>
    <mergeCell ref="LKS3:LKT3"/>
    <mergeCell ref="LKU3:LKV3"/>
    <mergeCell ref="LKW3:LKX3"/>
    <mergeCell ref="LKY3:LKZ3"/>
    <mergeCell ref="LLA3:LLB3"/>
    <mergeCell ref="LLC3:LLD3"/>
    <mergeCell ref="LLE3:LLF3"/>
    <mergeCell ref="LLG3:LLH3"/>
    <mergeCell ref="LLI3:LLJ3"/>
    <mergeCell ref="LLK3:LLL3"/>
    <mergeCell ref="LLM3:LLN3"/>
    <mergeCell ref="LLO3:LLP3"/>
    <mergeCell ref="LLQ3:LLR3"/>
    <mergeCell ref="LLS3:LLT3"/>
    <mergeCell ref="LLU3:LLV3"/>
    <mergeCell ref="LJG3:LJH3"/>
    <mergeCell ref="LJI3:LJJ3"/>
    <mergeCell ref="LJK3:LJL3"/>
    <mergeCell ref="LJM3:LJN3"/>
    <mergeCell ref="LJO3:LJP3"/>
    <mergeCell ref="LJQ3:LJR3"/>
    <mergeCell ref="LJS3:LJT3"/>
    <mergeCell ref="LJU3:LJV3"/>
    <mergeCell ref="LJW3:LJX3"/>
    <mergeCell ref="LJY3:LJZ3"/>
    <mergeCell ref="LKA3:LKB3"/>
    <mergeCell ref="LKC3:LKD3"/>
    <mergeCell ref="LKE3:LKF3"/>
    <mergeCell ref="LKG3:LKH3"/>
    <mergeCell ref="LKI3:LKJ3"/>
    <mergeCell ref="LKK3:LKL3"/>
    <mergeCell ref="LKM3:LKN3"/>
    <mergeCell ref="LHY3:LHZ3"/>
    <mergeCell ref="LIA3:LIB3"/>
    <mergeCell ref="LIC3:LID3"/>
    <mergeCell ref="LIE3:LIF3"/>
    <mergeCell ref="LIG3:LIH3"/>
    <mergeCell ref="LII3:LIJ3"/>
    <mergeCell ref="LIK3:LIL3"/>
    <mergeCell ref="LIM3:LIN3"/>
    <mergeCell ref="LIO3:LIP3"/>
    <mergeCell ref="LIQ3:LIR3"/>
    <mergeCell ref="LIS3:LIT3"/>
    <mergeCell ref="LIU3:LIV3"/>
    <mergeCell ref="LIW3:LIX3"/>
    <mergeCell ref="LIY3:LIZ3"/>
    <mergeCell ref="LJA3:LJB3"/>
    <mergeCell ref="LJC3:LJD3"/>
    <mergeCell ref="LJE3:LJF3"/>
    <mergeCell ref="LGQ3:LGR3"/>
    <mergeCell ref="LGS3:LGT3"/>
    <mergeCell ref="LGU3:LGV3"/>
    <mergeCell ref="LGW3:LGX3"/>
    <mergeCell ref="LGY3:LGZ3"/>
    <mergeCell ref="LHA3:LHB3"/>
    <mergeCell ref="LHC3:LHD3"/>
    <mergeCell ref="LHE3:LHF3"/>
    <mergeCell ref="LHG3:LHH3"/>
    <mergeCell ref="LHI3:LHJ3"/>
    <mergeCell ref="LHK3:LHL3"/>
    <mergeCell ref="LHM3:LHN3"/>
    <mergeCell ref="LHO3:LHP3"/>
    <mergeCell ref="LHQ3:LHR3"/>
    <mergeCell ref="LHS3:LHT3"/>
    <mergeCell ref="LHU3:LHV3"/>
    <mergeCell ref="LHW3:LHX3"/>
    <mergeCell ref="LFI3:LFJ3"/>
    <mergeCell ref="LFK3:LFL3"/>
    <mergeCell ref="LFM3:LFN3"/>
    <mergeCell ref="LFO3:LFP3"/>
    <mergeCell ref="LFQ3:LFR3"/>
    <mergeCell ref="LFS3:LFT3"/>
    <mergeCell ref="LFU3:LFV3"/>
    <mergeCell ref="LFW3:LFX3"/>
    <mergeCell ref="LFY3:LFZ3"/>
    <mergeCell ref="LGA3:LGB3"/>
    <mergeCell ref="LGC3:LGD3"/>
    <mergeCell ref="LGE3:LGF3"/>
    <mergeCell ref="LGG3:LGH3"/>
    <mergeCell ref="LGI3:LGJ3"/>
    <mergeCell ref="LGK3:LGL3"/>
    <mergeCell ref="LGM3:LGN3"/>
    <mergeCell ref="LGO3:LGP3"/>
    <mergeCell ref="LEA3:LEB3"/>
    <mergeCell ref="LEC3:LED3"/>
    <mergeCell ref="LEE3:LEF3"/>
    <mergeCell ref="LEG3:LEH3"/>
    <mergeCell ref="LEI3:LEJ3"/>
    <mergeCell ref="LEK3:LEL3"/>
    <mergeCell ref="LEM3:LEN3"/>
    <mergeCell ref="LEO3:LEP3"/>
    <mergeCell ref="LEQ3:LER3"/>
    <mergeCell ref="LES3:LET3"/>
    <mergeCell ref="LEU3:LEV3"/>
    <mergeCell ref="LEW3:LEX3"/>
    <mergeCell ref="LEY3:LEZ3"/>
    <mergeCell ref="LFA3:LFB3"/>
    <mergeCell ref="LFC3:LFD3"/>
    <mergeCell ref="LFE3:LFF3"/>
    <mergeCell ref="LFG3:LFH3"/>
    <mergeCell ref="LCS3:LCT3"/>
    <mergeCell ref="LCU3:LCV3"/>
    <mergeCell ref="LCW3:LCX3"/>
    <mergeCell ref="LCY3:LCZ3"/>
    <mergeCell ref="LDA3:LDB3"/>
    <mergeCell ref="LDC3:LDD3"/>
    <mergeCell ref="LDE3:LDF3"/>
    <mergeCell ref="LDG3:LDH3"/>
    <mergeCell ref="LDI3:LDJ3"/>
    <mergeCell ref="LDK3:LDL3"/>
    <mergeCell ref="LDM3:LDN3"/>
    <mergeCell ref="LDO3:LDP3"/>
    <mergeCell ref="LDQ3:LDR3"/>
    <mergeCell ref="LDS3:LDT3"/>
    <mergeCell ref="LDU3:LDV3"/>
    <mergeCell ref="LDW3:LDX3"/>
    <mergeCell ref="LDY3:LDZ3"/>
    <mergeCell ref="LBK3:LBL3"/>
    <mergeCell ref="LBM3:LBN3"/>
    <mergeCell ref="LBO3:LBP3"/>
    <mergeCell ref="LBQ3:LBR3"/>
    <mergeCell ref="LBS3:LBT3"/>
    <mergeCell ref="LBU3:LBV3"/>
    <mergeCell ref="LBW3:LBX3"/>
    <mergeCell ref="LBY3:LBZ3"/>
    <mergeCell ref="LCA3:LCB3"/>
    <mergeCell ref="LCC3:LCD3"/>
    <mergeCell ref="LCE3:LCF3"/>
    <mergeCell ref="LCG3:LCH3"/>
    <mergeCell ref="LCI3:LCJ3"/>
    <mergeCell ref="LCK3:LCL3"/>
    <mergeCell ref="LCM3:LCN3"/>
    <mergeCell ref="LCO3:LCP3"/>
    <mergeCell ref="LCQ3:LCR3"/>
    <mergeCell ref="LAC3:LAD3"/>
    <mergeCell ref="LAE3:LAF3"/>
    <mergeCell ref="LAG3:LAH3"/>
    <mergeCell ref="LAI3:LAJ3"/>
    <mergeCell ref="LAK3:LAL3"/>
    <mergeCell ref="LAM3:LAN3"/>
    <mergeCell ref="LAO3:LAP3"/>
    <mergeCell ref="LAQ3:LAR3"/>
    <mergeCell ref="LAS3:LAT3"/>
    <mergeCell ref="LAU3:LAV3"/>
    <mergeCell ref="LAW3:LAX3"/>
    <mergeCell ref="LAY3:LAZ3"/>
    <mergeCell ref="LBA3:LBB3"/>
    <mergeCell ref="LBC3:LBD3"/>
    <mergeCell ref="LBE3:LBF3"/>
    <mergeCell ref="LBG3:LBH3"/>
    <mergeCell ref="LBI3:LBJ3"/>
    <mergeCell ref="KYU3:KYV3"/>
    <mergeCell ref="KYW3:KYX3"/>
    <mergeCell ref="KYY3:KYZ3"/>
    <mergeCell ref="KZA3:KZB3"/>
    <mergeCell ref="KZC3:KZD3"/>
    <mergeCell ref="KZE3:KZF3"/>
    <mergeCell ref="KZG3:KZH3"/>
    <mergeCell ref="KZI3:KZJ3"/>
    <mergeCell ref="KZK3:KZL3"/>
    <mergeCell ref="KZM3:KZN3"/>
    <mergeCell ref="KZO3:KZP3"/>
    <mergeCell ref="KZQ3:KZR3"/>
    <mergeCell ref="KZS3:KZT3"/>
    <mergeCell ref="KZU3:KZV3"/>
    <mergeCell ref="KZW3:KZX3"/>
    <mergeCell ref="KZY3:KZZ3"/>
    <mergeCell ref="LAA3:LAB3"/>
    <mergeCell ref="KXM3:KXN3"/>
    <mergeCell ref="KXO3:KXP3"/>
    <mergeCell ref="KXQ3:KXR3"/>
    <mergeCell ref="KXS3:KXT3"/>
    <mergeCell ref="KXU3:KXV3"/>
    <mergeCell ref="KXW3:KXX3"/>
    <mergeCell ref="KXY3:KXZ3"/>
    <mergeCell ref="KYA3:KYB3"/>
    <mergeCell ref="KYC3:KYD3"/>
    <mergeCell ref="KYE3:KYF3"/>
    <mergeCell ref="KYG3:KYH3"/>
    <mergeCell ref="KYI3:KYJ3"/>
    <mergeCell ref="KYK3:KYL3"/>
    <mergeCell ref="KYM3:KYN3"/>
    <mergeCell ref="KYO3:KYP3"/>
    <mergeCell ref="KYQ3:KYR3"/>
    <mergeCell ref="KYS3:KYT3"/>
    <mergeCell ref="KWE3:KWF3"/>
    <mergeCell ref="KWG3:KWH3"/>
    <mergeCell ref="KWI3:KWJ3"/>
    <mergeCell ref="KWK3:KWL3"/>
    <mergeCell ref="KWM3:KWN3"/>
    <mergeCell ref="KWO3:KWP3"/>
    <mergeCell ref="KWQ3:KWR3"/>
    <mergeCell ref="KWS3:KWT3"/>
    <mergeCell ref="KWU3:KWV3"/>
    <mergeCell ref="KWW3:KWX3"/>
    <mergeCell ref="KWY3:KWZ3"/>
    <mergeCell ref="KXA3:KXB3"/>
    <mergeCell ref="KXC3:KXD3"/>
    <mergeCell ref="KXE3:KXF3"/>
    <mergeCell ref="KXG3:KXH3"/>
    <mergeCell ref="KXI3:KXJ3"/>
    <mergeCell ref="KXK3:KXL3"/>
    <mergeCell ref="KUW3:KUX3"/>
    <mergeCell ref="KUY3:KUZ3"/>
    <mergeCell ref="KVA3:KVB3"/>
    <mergeCell ref="KVC3:KVD3"/>
    <mergeCell ref="KVE3:KVF3"/>
    <mergeCell ref="KVG3:KVH3"/>
    <mergeCell ref="KVI3:KVJ3"/>
    <mergeCell ref="KVK3:KVL3"/>
    <mergeCell ref="KVM3:KVN3"/>
    <mergeCell ref="KVO3:KVP3"/>
    <mergeCell ref="KVQ3:KVR3"/>
    <mergeCell ref="KVS3:KVT3"/>
    <mergeCell ref="KVU3:KVV3"/>
    <mergeCell ref="KVW3:KVX3"/>
    <mergeCell ref="KVY3:KVZ3"/>
    <mergeCell ref="KWA3:KWB3"/>
    <mergeCell ref="KWC3:KWD3"/>
    <mergeCell ref="KTO3:KTP3"/>
    <mergeCell ref="KTQ3:KTR3"/>
    <mergeCell ref="KTS3:KTT3"/>
    <mergeCell ref="KTU3:KTV3"/>
    <mergeCell ref="KTW3:KTX3"/>
    <mergeCell ref="KTY3:KTZ3"/>
    <mergeCell ref="KUA3:KUB3"/>
    <mergeCell ref="KUC3:KUD3"/>
    <mergeCell ref="KUE3:KUF3"/>
    <mergeCell ref="KUG3:KUH3"/>
    <mergeCell ref="KUI3:KUJ3"/>
    <mergeCell ref="KUK3:KUL3"/>
    <mergeCell ref="KUM3:KUN3"/>
    <mergeCell ref="KUO3:KUP3"/>
    <mergeCell ref="KUQ3:KUR3"/>
    <mergeCell ref="KUS3:KUT3"/>
    <mergeCell ref="KUU3:KUV3"/>
    <mergeCell ref="KSG3:KSH3"/>
    <mergeCell ref="KSI3:KSJ3"/>
    <mergeCell ref="KSK3:KSL3"/>
    <mergeCell ref="KSM3:KSN3"/>
    <mergeCell ref="KSO3:KSP3"/>
    <mergeCell ref="KSQ3:KSR3"/>
    <mergeCell ref="KSS3:KST3"/>
    <mergeCell ref="KSU3:KSV3"/>
    <mergeCell ref="KSW3:KSX3"/>
    <mergeCell ref="KSY3:KSZ3"/>
    <mergeCell ref="KTA3:KTB3"/>
    <mergeCell ref="KTC3:KTD3"/>
    <mergeCell ref="KTE3:KTF3"/>
    <mergeCell ref="KTG3:KTH3"/>
    <mergeCell ref="KTI3:KTJ3"/>
    <mergeCell ref="KTK3:KTL3"/>
    <mergeCell ref="KTM3:KTN3"/>
    <mergeCell ref="KQY3:KQZ3"/>
    <mergeCell ref="KRA3:KRB3"/>
    <mergeCell ref="KRC3:KRD3"/>
    <mergeCell ref="KRE3:KRF3"/>
    <mergeCell ref="KRG3:KRH3"/>
    <mergeCell ref="KRI3:KRJ3"/>
    <mergeCell ref="KRK3:KRL3"/>
    <mergeCell ref="KRM3:KRN3"/>
    <mergeCell ref="KRO3:KRP3"/>
    <mergeCell ref="KRQ3:KRR3"/>
    <mergeCell ref="KRS3:KRT3"/>
    <mergeCell ref="KRU3:KRV3"/>
    <mergeCell ref="KRW3:KRX3"/>
    <mergeCell ref="KRY3:KRZ3"/>
    <mergeCell ref="KSA3:KSB3"/>
    <mergeCell ref="KSC3:KSD3"/>
    <mergeCell ref="KSE3:KSF3"/>
    <mergeCell ref="KPQ3:KPR3"/>
    <mergeCell ref="KPS3:KPT3"/>
    <mergeCell ref="KPU3:KPV3"/>
    <mergeCell ref="KPW3:KPX3"/>
    <mergeCell ref="KPY3:KPZ3"/>
    <mergeCell ref="KQA3:KQB3"/>
    <mergeCell ref="KQC3:KQD3"/>
    <mergeCell ref="KQE3:KQF3"/>
    <mergeCell ref="KQG3:KQH3"/>
    <mergeCell ref="KQI3:KQJ3"/>
    <mergeCell ref="KQK3:KQL3"/>
    <mergeCell ref="KQM3:KQN3"/>
    <mergeCell ref="KQO3:KQP3"/>
    <mergeCell ref="KQQ3:KQR3"/>
    <mergeCell ref="KQS3:KQT3"/>
    <mergeCell ref="KQU3:KQV3"/>
    <mergeCell ref="KQW3:KQX3"/>
    <mergeCell ref="KOI3:KOJ3"/>
    <mergeCell ref="KOK3:KOL3"/>
    <mergeCell ref="KOM3:KON3"/>
    <mergeCell ref="KOO3:KOP3"/>
    <mergeCell ref="KOQ3:KOR3"/>
    <mergeCell ref="KOS3:KOT3"/>
    <mergeCell ref="KOU3:KOV3"/>
    <mergeCell ref="KOW3:KOX3"/>
    <mergeCell ref="KOY3:KOZ3"/>
    <mergeCell ref="KPA3:KPB3"/>
    <mergeCell ref="KPC3:KPD3"/>
    <mergeCell ref="KPE3:KPF3"/>
    <mergeCell ref="KPG3:KPH3"/>
    <mergeCell ref="KPI3:KPJ3"/>
    <mergeCell ref="KPK3:KPL3"/>
    <mergeCell ref="KPM3:KPN3"/>
    <mergeCell ref="KPO3:KPP3"/>
    <mergeCell ref="KNA3:KNB3"/>
    <mergeCell ref="KNC3:KND3"/>
    <mergeCell ref="KNE3:KNF3"/>
    <mergeCell ref="KNG3:KNH3"/>
    <mergeCell ref="KNI3:KNJ3"/>
    <mergeCell ref="KNK3:KNL3"/>
    <mergeCell ref="KNM3:KNN3"/>
    <mergeCell ref="KNO3:KNP3"/>
    <mergeCell ref="KNQ3:KNR3"/>
    <mergeCell ref="KNS3:KNT3"/>
    <mergeCell ref="KNU3:KNV3"/>
    <mergeCell ref="KNW3:KNX3"/>
    <mergeCell ref="KNY3:KNZ3"/>
    <mergeCell ref="KOA3:KOB3"/>
    <mergeCell ref="KOC3:KOD3"/>
    <mergeCell ref="KOE3:KOF3"/>
    <mergeCell ref="KOG3:KOH3"/>
    <mergeCell ref="KLS3:KLT3"/>
    <mergeCell ref="KLU3:KLV3"/>
    <mergeCell ref="KLW3:KLX3"/>
    <mergeCell ref="KLY3:KLZ3"/>
    <mergeCell ref="KMA3:KMB3"/>
    <mergeCell ref="KMC3:KMD3"/>
    <mergeCell ref="KME3:KMF3"/>
    <mergeCell ref="KMG3:KMH3"/>
    <mergeCell ref="KMI3:KMJ3"/>
    <mergeCell ref="KMK3:KML3"/>
    <mergeCell ref="KMM3:KMN3"/>
    <mergeCell ref="KMO3:KMP3"/>
    <mergeCell ref="KMQ3:KMR3"/>
    <mergeCell ref="KMS3:KMT3"/>
    <mergeCell ref="KMU3:KMV3"/>
    <mergeCell ref="KMW3:KMX3"/>
    <mergeCell ref="KMY3:KMZ3"/>
    <mergeCell ref="KKK3:KKL3"/>
    <mergeCell ref="KKM3:KKN3"/>
    <mergeCell ref="KKO3:KKP3"/>
    <mergeCell ref="KKQ3:KKR3"/>
    <mergeCell ref="KKS3:KKT3"/>
    <mergeCell ref="KKU3:KKV3"/>
    <mergeCell ref="KKW3:KKX3"/>
    <mergeCell ref="KKY3:KKZ3"/>
    <mergeCell ref="KLA3:KLB3"/>
    <mergeCell ref="KLC3:KLD3"/>
    <mergeCell ref="KLE3:KLF3"/>
    <mergeCell ref="KLG3:KLH3"/>
    <mergeCell ref="KLI3:KLJ3"/>
    <mergeCell ref="KLK3:KLL3"/>
    <mergeCell ref="KLM3:KLN3"/>
    <mergeCell ref="KLO3:KLP3"/>
    <mergeCell ref="KLQ3:KLR3"/>
    <mergeCell ref="KJC3:KJD3"/>
    <mergeCell ref="KJE3:KJF3"/>
    <mergeCell ref="KJG3:KJH3"/>
    <mergeCell ref="KJI3:KJJ3"/>
    <mergeCell ref="KJK3:KJL3"/>
    <mergeCell ref="KJM3:KJN3"/>
    <mergeCell ref="KJO3:KJP3"/>
    <mergeCell ref="KJQ3:KJR3"/>
    <mergeCell ref="KJS3:KJT3"/>
    <mergeCell ref="KJU3:KJV3"/>
    <mergeCell ref="KJW3:KJX3"/>
    <mergeCell ref="KJY3:KJZ3"/>
    <mergeCell ref="KKA3:KKB3"/>
    <mergeCell ref="KKC3:KKD3"/>
    <mergeCell ref="KKE3:KKF3"/>
    <mergeCell ref="KKG3:KKH3"/>
    <mergeCell ref="KKI3:KKJ3"/>
    <mergeCell ref="KHU3:KHV3"/>
    <mergeCell ref="KHW3:KHX3"/>
    <mergeCell ref="KHY3:KHZ3"/>
    <mergeCell ref="KIA3:KIB3"/>
    <mergeCell ref="KIC3:KID3"/>
    <mergeCell ref="KIE3:KIF3"/>
    <mergeCell ref="KIG3:KIH3"/>
    <mergeCell ref="KII3:KIJ3"/>
    <mergeCell ref="KIK3:KIL3"/>
    <mergeCell ref="KIM3:KIN3"/>
    <mergeCell ref="KIO3:KIP3"/>
    <mergeCell ref="KIQ3:KIR3"/>
    <mergeCell ref="KIS3:KIT3"/>
    <mergeCell ref="KIU3:KIV3"/>
    <mergeCell ref="KIW3:KIX3"/>
    <mergeCell ref="KIY3:KIZ3"/>
    <mergeCell ref="KJA3:KJB3"/>
    <mergeCell ref="KGM3:KGN3"/>
    <mergeCell ref="KGO3:KGP3"/>
    <mergeCell ref="KGQ3:KGR3"/>
    <mergeCell ref="KGS3:KGT3"/>
    <mergeCell ref="KGU3:KGV3"/>
    <mergeCell ref="KGW3:KGX3"/>
    <mergeCell ref="KGY3:KGZ3"/>
    <mergeCell ref="KHA3:KHB3"/>
    <mergeCell ref="KHC3:KHD3"/>
    <mergeCell ref="KHE3:KHF3"/>
    <mergeCell ref="KHG3:KHH3"/>
    <mergeCell ref="KHI3:KHJ3"/>
    <mergeCell ref="KHK3:KHL3"/>
    <mergeCell ref="KHM3:KHN3"/>
    <mergeCell ref="KHO3:KHP3"/>
    <mergeCell ref="KHQ3:KHR3"/>
    <mergeCell ref="KHS3:KHT3"/>
    <mergeCell ref="KFE3:KFF3"/>
    <mergeCell ref="KFG3:KFH3"/>
    <mergeCell ref="KFI3:KFJ3"/>
    <mergeCell ref="KFK3:KFL3"/>
    <mergeCell ref="KFM3:KFN3"/>
    <mergeCell ref="KFO3:KFP3"/>
    <mergeCell ref="KFQ3:KFR3"/>
    <mergeCell ref="KFS3:KFT3"/>
    <mergeCell ref="KFU3:KFV3"/>
    <mergeCell ref="KFW3:KFX3"/>
    <mergeCell ref="KFY3:KFZ3"/>
    <mergeCell ref="KGA3:KGB3"/>
    <mergeCell ref="KGC3:KGD3"/>
    <mergeCell ref="KGE3:KGF3"/>
    <mergeCell ref="KGG3:KGH3"/>
    <mergeCell ref="KGI3:KGJ3"/>
    <mergeCell ref="KGK3:KGL3"/>
    <mergeCell ref="KDW3:KDX3"/>
    <mergeCell ref="KDY3:KDZ3"/>
    <mergeCell ref="KEA3:KEB3"/>
    <mergeCell ref="KEC3:KED3"/>
    <mergeCell ref="KEE3:KEF3"/>
    <mergeCell ref="KEG3:KEH3"/>
    <mergeCell ref="KEI3:KEJ3"/>
    <mergeCell ref="KEK3:KEL3"/>
    <mergeCell ref="KEM3:KEN3"/>
    <mergeCell ref="KEO3:KEP3"/>
    <mergeCell ref="KEQ3:KER3"/>
    <mergeCell ref="KES3:KET3"/>
    <mergeCell ref="KEU3:KEV3"/>
    <mergeCell ref="KEW3:KEX3"/>
    <mergeCell ref="KEY3:KEZ3"/>
    <mergeCell ref="KFA3:KFB3"/>
    <mergeCell ref="KFC3:KFD3"/>
    <mergeCell ref="KCO3:KCP3"/>
    <mergeCell ref="KCQ3:KCR3"/>
    <mergeCell ref="KCS3:KCT3"/>
    <mergeCell ref="KCU3:KCV3"/>
    <mergeCell ref="KCW3:KCX3"/>
    <mergeCell ref="KCY3:KCZ3"/>
    <mergeCell ref="KDA3:KDB3"/>
    <mergeCell ref="KDC3:KDD3"/>
    <mergeCell ref="KDE3:KDF3"/>
    <mergeCell ref="KDG3:KDH3"/>
    <mergeCell ref="KDI3:KDJ3"/>
    <mergeCell ref="KDK3:KDL3"/>
    <mergeCell ref="KDM3:KDN3"/>
    <mergeCell ref="KDO3:KDP3"/>
    <mergeCell ref="KDQ3:KDR3"/>
    <mergeCell ref="KDS3:KDT3"/>
    <mergeCell ref="KDU3:KDV3"/>
    <mergeCell ref="KBG3:KBH3"/>
    <mergeCell ref="KBI3:KBJ3"/>
    <mergeCell ref="KBK3:KBL3"/>
    <mergeCell ref="KBM3:KBN3"/>
    <mergeCell ref="KBO3:KBP3"/>
    <mergeCell ref="KBQ3:KBR3"/>
    <mergeCell ref="KBS3:KBT3"/>
    <mergeCell ref="KBU3:KBV3"/>
    <mergeCell ref="KBW3:KBX3"/>
    <mergeCell ref="KBY3:KBZ3"/>
    <mergeCell ref="KCA3:KCB3"/>
    <mergeCell ref="KCC3:KCD3"/>
    <mergeCell ref="KCE3:KCF3"/>
    <mergeCell ref="KCG3:KCH3"/>
    <mergeCell ref="KCI3:KCJ3"/>
    <mergeCell ref="KCK3:KCL3"/>
    <mergeCell ref="KCM3:KCN3"/>
    <mergeCell ref="JZY3:JZZ3"/>
    <mergeCell ref="KAA3:KAB3"/>
    <mergeCell ref="KAC3:KAD3"/>
    <mergeCell ref="KAE3:KAF3"/>
    <mergeCell ref="KAG3:KAH3"/>
    <mergeCell ref="KAI3:KAJ3"/>
    <mergeCell ref="KAK3:KAL3"/>
    <mergeCell ref="KAM3:KAN3"/>
    <mergeCell ref="KAO3:KAP3"/>
    <mergeCell ref="KAQ3:KAR3"/>
    <mergeCell ref="KAS3:KAT3"/>
    <mergeCell ref="KAU3:KAV3"/>
    <mergeCell ref="KAW3:KAX3"/>
    <mergeCell ref="KAY3:KAZ3"/>
    <mergeCell ref="KBA3:KBB3"/>
    <mergeCell ref="KBC3:KBD3"/>
    <mergeCell ref="KBE3:KBF3"/>
    <mergeCell ref="JYQ3:JYR3"/>
    <mergeCell ref="JYS3:JYT3"/>
    <mergeCell ref="JYU3:JYV3"/>
    <mergeCell ref="JYW3:JYX3"/>
    <mergeCell ref="JYY3:JYZ3"/>
    <mergeCell ref="JZA3:JZB3"/>
    <mergeCell ref="JZC3:JZD3"/>
    <mergeCell ref="JZE3:JZF3"/>
    <mergeCell ref="JZG3:JZH3"/>
    <mergeCell ref="JZI3:JZJ3"/>
    <mergeCell ref="JZK3:JZL3"/>
    <mergeCell ref="JZM3:JZN3"/>
    <mergeCell ref="JZO3:JZP3"/>
    <mergeCell ref="JZQ3:JZR3"/>
    <mergeCell ref="JZS3:JZT3"/>
    <mergeCell ref="JZU3:JZV3"/>
    <mergeCell ref="JZW3:JZX3"/>
    <mergeCell ref="JXI3:JXJ3"/>
    <mergeCell ref="JXK3:JXL3"/>
    <mergeCell ref="JXM3:JXN3"/>
    <mergeCell ref="JXO3:JXP3"/>
    <mergeCell ref="JXQ3:JXR3"/>
    <mergeCell ref="JXS3:JXT3"/>
    <mergeCell ref="JXU3:JXV3"/>
    <mergeCell ref="JXW3:JXX3"/>
    <mergeCell ref="JXY3:JXZ3"/>
    <mergeCell ref="JYA3:JYB3"/>
    <mergeCell ref="JYC3:JYD3"/>
    <mergeCell ref="JYE3:JYF3"/>
    <mergeCell ref="JYG3:JYH3"/>
    <mergeCell ref="JYI3:JYJ3"/>
    <mergeCell ref="JYK3:JYL3"/>
    <mergeCell ref="JYM3:JYN3"/>
    <mergeCell ref="JYO3:JYP3"/>
    <mergeCell ref="JWA3:JWB3"/>
    <mergeCell ref="JWC3:JWD3"/>
    <mergeCell ref="JWE3:JWF3"/>
    <mergeCell ref="JWG3:JWH3"/>
    <mergeCell ref="JWI3:JWJ3"/>
    <mergeCell ref="JWK3:JWL3"/>
    <mergeCell ref="JWM3:JWN3"/>
    <mergeCell ref="JWO3:JWP3"/>
    <mergeCell ref="JWQ3:JWR3"/>
    <mergeCell ref="JWS3:JWT3"/>
    <mergeCell ref="JWU3:JWV3"/>
    <mergeCell ref="JWW3:JWX3"/>
    <mergeCell ref="JWY3:JWZ3"/>
    <mergeCell ref="JXA3:JXB3"/>
    <mergeCell ref="JXC3:JXD3"/>
    <mergeCell ref="JXE3:JXF3"/>
    <mergeCell ref="JXG3:JXH3"/>
    <mergeCell ref="JUS3:JUT3"/>
    <mergeCell ref="JUU3:JUV3"/>
    <mergeCell ref="JUW3:JUX3"/>
    <mergeCell ref="JUY3:JUZ3"/>
    <mergeCell ref="JVA3:JVB3"/>
    <mergeCell ref="JVC3:JVD3"/>
    <mergeCell ref="JVE3:JVF3"/>
    <mergeCell ref="JVG3:JVH3"/>
    <mergeCell ref="JVI3:JVJ3"/>
    <mergeCell ref="JVK3:JVL3"/>
    <mergeCell ref="JVM3:JVN3"/>
    <mergeCell ref="JVO3:JVP3"/>
    <mergeCell ref="JVQ3:JVR3"/>
    <mergeCell ref="JVS3:JVT3"/>
    <mergeCell ref="JVU3:JVV3"/>
    <mergeCell ref="JVW3:JVX3"/>
    <mergeCell ref="JVY3:JVZ3"/>
    <mergeCell ref="JTK3:JTL3"/>
    <mergeCell ref="JTM3:JTN3"/>
    <mergeCell ref="JTO3:JTP3"/>
    <mergeCell ref="JTQ3:JTR3"/>
    <mergeCell ref="JTS3:JTT3"/>
    <mergeCell ref="JTU3:JTV3"/>
    <mergeCell ref="JTW3:JTX3"/>
    <mergeCell ref="JTY3:JTZ3"/>
    <mergeCell ref="JUA3:JUB3"/>
    <mergeCell ref="JUC3:JUD3"/>
    <mergeCell ref="JUE3:JUF3"/>
    <mergeCell ref="JUG3:JUH3"/>
    <mergeCell ref="JUI3:JUJ3"/>
    <mergeCell ref="JUK3:JUL3"/>
    <mergeCell ref="JUM3:JUN3"/>
    <mergeCell ref="JUO3:JUP3"/>
    <mergeCell ref="JUQ3:JUR3"/>
    <mergeCell ref="JSC3:JSD3"/>
    <mergeCell ref="JSE3:JSF3"/>
    <mergeCell ref="JSG3:JSH3"/>
    <mergeCell ref="JSI3:JSJ3"/>
    <mergeCell ref="JSK3:JSL3"/>
    <mergeCell ref="JSM3:JSN3"/>
    <mergeCell ref="JSO3:JSP3"/>
    <mergeCell ref="JSQ3:JSR3"/>
    <mergeCell ref="JSS3:JST3"/>
    <mergeCell ref="JSU3:JSV3"/>
    <mergeCell ref="JSW3:JSX3"/>
    <mergeCell ref="JSY3:JSZ3"/>
    <mergeCell ref="JTA3:JTB3"/>
    <mergeCell ref="JTC3:JTD3"/>
    <mergeCell ref="JTE3:JTF3"/>
    <mergeCell ref="JTG3:JTH3"/>
    <mergeCell ref="JTI3:JTJ3"/>
    <mergeCell ref="JQU3:JQV3"/>
    <mergeCell ref="JQW3:JQX3"/>
    <mergeCell ref="JQY3:JQZ3"/>
    <mergeCell ref="JRA3:JRB3"/>
    <mergeCell ref="JRC3:JRD3"/>
    <mergeCell ref="JRE3:JRF3"/>
    <mergeCell ref="JRG3:JRH3"/>
    <mergeCell ref="JRI3:JRJ3"/>
    <mergeCell ref="JRK3:JRL3"/>
    <mergeCell ref="JRM3:JRN3"/>
    <mergeCell ref="JRO3:JRP3"/>
    <mergeCell ref="JRQ3:JRR3"/>
    <mergeCell ref="JRS3:JRT3"/>
    <mergeCell ref="JRU3:JRV3"/>
    <mergeCell ref="JRW3:JRX3"/>
    <mergeCell ref="JRY3:JRZ3"/>
    <mergeCell ref="JSA3:JSB3"/>
    <mergeCell ref="JPM3:JPN3"/>
    <mergeCell ref="JPO3:JPP3"/>
    <mergeCell ref="JPQ3:JPR3"/>
    <mergeCell ref="JPS3:JPT3"/>
    <mergeCell ref="JPU3:JPV3"/>
    <mergeCell ref="JPW3:JPX3"/>
    <mergeCell ref="JPY3:JPZ3"/>
    <mergeCell ref="JQA3:JQB3"/>
    <mergeCell ref="JQC3:JQD3"/>
    <mergeCell ref="JQE3:JQF3"/>
    <mergeCell ref="JQG3:JQH3"/>
    <mergeCell ref="JQI3:JQJ3"/>
    <mergeCell ref="JQK3:JQL3"/>
    <mergeCell ref="JQM3:JQN3"/>
    <mergeCell ref="JQO3:JQP3"/>
    <mergeCell ref="JQQ3:JQR3"/>
    <mergeCell ref="JQS3:JQT3"/>
    <mergeCell ref="JOE3:JOF3"/>
    <mergeCell ref="JOG3:JOH3"/>
    <mergeCell ref="JOI3:JOJ3"/>
    <mergeCell ref="JOK3:JOL3"/>
    <mergeCell ref="JOM3:JON3"/>
    <mergeCell ref="JOO3:JOP3"/>
    <mergeCell ref="JOQ3:JOR3"/>
    <mergeCell ref="JOS3:JOT3"/>
    <mergeCell ref="JOU3:JOV3"/>
    <mergeCell ref="JOW3:JOX3"/>
    <mergeCell ref="JOY3:JOZ3"/>
    <mergeCell ref="JPA3:JPB3"/>
    <mergeCell ref="JPC3:JPD3"/>
    <mergeCell ref="JPE3:JPF3"/>
    <mergeCell ref="JPG3:JPH3"/>
    <mergeCell ref="JPI3:JPJ3"/>
    <mergeCell ref="JPK3:JPL3"/>
    <mergeCell ref="JMW3:JMX3"/>
    <mergeCell ref="JMY3:JMZ3"/>
    <mergeCell ref="JNA3:JNB3"/>
    <mergeCell ref="JNC3:JND3"/>
    <mergeCell ref="JNE3:JNF3"/>
    <mergeCell ref="JNG3:JNH3"/>
    <mergeCell ref="JNI3:JNJ3"/>
    <mergeCell ref="JNK3:JNL3"/>
    <mergeCell ref="JNM3:JNN3"/>
    <mergeCell ref="JNO3:JNP3"/>
    <mergeCell ref="JNQ3:JNR3"/>
    <mergeCell ref="JNS3:JNT3"/>
    <mergeCell ref="JNU3:JNV3"/>
    <mergeCell ref="JNW3:JNX3"/>
    <mergeCell ref="JNY3:JNZ3"/>
    <mergeCell ref="JOA3:JOB3"/>
    <mergeCell ref="JOC3:JOD3"/>
    <mergeCell ref="JLO3:JLP3"/>
    <mergeCell ref="JLQ3:JLR3"/>
    <mergeCell ref="JLS3:JLT3"/>
    <mergeCell ref="JLU3:JLV3"/>
    <mergeCell ref="JLW3:JLX3"/>
    <mergeCell ref="JLY3:JLZ3"/>
    <mergeCell ref="JMA3:JMB3"/>
    <mergeCell ref="JMC3:JMD3"/>
    <mergeCell ref="JME3:JMF3"/>
    <mergeCell ref="JMG3:JMH3"/>
    <mergeCell ref="JMI3:JMJ3"/>
    <mergeCell ref="JMK3:JML3"/>
    <mergeCell ref="JMM3:JMN3"/>
    <mergeCell ref="JMO3:JMP3"/>
    <mergeCell ref="JMQ3:JMR3"/>
    <mergeCell ref="JMS3:JMT3"/>
    <mergeCell ref="JMU3:JMV3"/>
    <mergeCell ref="JKG3:JKH3"/>
    <mergeCell ref="JKI3:JKJ3"/>
    <mergeCell ref="JKK3:JKL3"/>
    <mergeCell ref="JKM3:JKN3"/>
    <mergeCell ref="JKO3:JKP3"/>
    <mergeCell ref="JKQ3:JKR3"/>
    <mergeCell ref="JKS3:JKT3"/>
    <mergeCell ref="JKU3:JKV3"/>
    <mergeCell ref="JKW3:JKX3"/>
    <mergeCell ref="JKY3:JKZ3"/>
    <mergeCell ref="JLA3:JLB3"/>
    <mergeCell ref="JLC3:JLD3"/>
    <mergeCell ref="JLE3:JLF3"/>
    <mergeCell ref="JLG3:JLH3"/>
    <mergeCell ref="JLI3:JLJ3"/>
    <mergeCell ref="JLK3:JLL3"/>
    <mergeCell ref="JLM3:JLN3"/>
    <mergeCell ref="JIY3:JIZ3"/>
    <mergeCell ref="JJA3:JJB3"/>
    <mergeCell ref="JJC3:JJD3"/>
    <mergeCell ref="JJE3:JJF3"/>
    <mergeCell ref="JJG3:JJH3"/>
    <mergeCell ref="JJI3:JJJ3"/>
    <mergeCell ref="JJK3:JJL3"/>
    <mergeCell ref="JJM3:JJN3"/>
    <mergeCell ref="JJO3:JJP3"/>
    <mergeCell ref="JJQ3:JJR3"/>
    <mergeCell ref="JJS3:JJT3"/>
    <mergeCell ref="JJU3:JJV3"/>
    <mergeCell ref="JJW3:JJX3"/>
    <mergeCell ref="JJY3:JJZ3"/>
    <mergeCell ref="JKA3:JKB3"/>
    <mergeCell ref="JKC3:JKD3"/>
    <mergeCell ref="JKE3:JKF3"/>
    <mergeCell ref="JHQ3:JHR3"/>
    <mergeCell ref="JHS3:JHT3"/>
    <mergeCell ref="JHU3:JHV3"/>
    <mergeCell ref="JHW3:JHX3"/>
    <mergeCell ref="JHY3:JHZ3"/>
    <mergeCell ref="JIA3:JIB3"/>
    <mergeCell ref="JIC3:JID3"/>
    <mergeCell ref="JIE3:JIF3"/>
    <mergeCell ref="JIG3:JIH3"/>
    <mergeCell ref="JII3:JIJ3"/>
    <mergeCell ref="JIK3:JIL3"/>
    <mergeCell ref="JIM3:JIN3"/>
    <mergeCell ref="JIO3:JIP3"/>
    <mergeCell ref="JIQ3:JIR3"/>
    <mergeCell ref="JIS3:JIT3"/>
    <mergeCell ref="JIU3:JIV3"/>
    <mergeCell ref="JIW3:JIX3"/>
    <mergeCell ref="JGI3:JGJ3"/>
    <mergeCell ref="JGK3:JGL3"/>
    <mergeCell ref="JGM3:JGN3"/>
    <mergeCell ref="JGO3:JGP3"/>
    <mergeCell ref="JGQ3:JGR3"/>
    <mergeCell ref="JGS3:JGT3"/>
    <mergeCell ref="JGU3:JGV3"/>
    <mergeCell ref="JGW3:JGX3"/>
    <mergeCell ref="JGY3:JGZ3"/>
    <mergeCell ref="JHA3:JHB3"/>
    <mergeCell ref="JHC3:JHD3"/>
    <mergeCell ref="JHE3:JHF3"/>
    <mergeCell ref="JHG3:JHH3"/>
    <mergeCell ref="JHI3:JHJ3"/>
    <mergeCell ref="JHK3:JHL3"/>
    <mergeCell ref="JHM3:JHN3"/>
    <mergeCell ref="JHO3:JHP3"/>
    <mergeCell ref="JFA3:JFB3"/>
    <mergeCell ref="JFC3:JFD3"/>
    <mergeCell ref="JFE3:JFF3"/>
    <mergeCell ref="JFG3:JFH3"/>
    <mergeCell ref="JFI3:JFJ3"/>
    <mergeCell ref="JFK3:JFL3"/>
    <mergeCell ref="JFM3:JFN3"/>
    <mergeCell ref="JFO3:JFP3"/>
    <mergeCell ref="JFQ3:JFR3"/>
    <mergeCell ref="JFS3:JFT3"/>
    <mergeCell ref="JFU3:JFV3"/>
    <mergeCell ref="JFW3:JFX3"/>
    <mergeCell ref="JFY3:JFZ3"/>
    <mergeCell ref="JGA3:JGB3"/>
    <mergeCell ref="JGC3:JGD3"/>
    <mergeCell ref="JGE3:JGF3"/>
    <mergeCell ref="JGG3:JGH3"/>
    <mergeCell ref="JDS3:JDT3"/>
    <mergeCell ref="JDU3:JDV3"/>
    <mergeCell ref="JDW3:JDX3"/>
    <mergeCell ref="JDY3:JDZ3"/>
    <mergeCell ref="JEA3:JEB3"/>
    <mergeCell ref="JEC3:JED3"/>
    <mergeCell ref="JEE3:JEF3"/>
    <mergeCell ref="JEG3:JEH3"/>
    <mergeCell ref="JEI3:JEJ3"/>
    <mergeCell ref="JEK3:JEL3"/>
    <mergeCell ref="JEM3:JEN3"/>
    <mergeCell ref="JEO3:JEP3"/>
    <mergeCell ref="JEQ3:JER3"/>
    <mergeCell ref="JES3:JET3"/>
    <mergeCell ref="JEU3:JEV3"/>
    <mergeCell ref="JEW3:JEX3"/>
    <mergeCell ref="JEY3:JEZ3"/>
    <mergeCell ref="JCK3:JCL3"/>
    <mergeCell ref="JCM3:JCN3"/>
    <mergeCell ref="JCO3:JCP3"/>
    <mergeCell ref="JCQ3:JCR3"/>
    <mergeCell ref="JCS3:JCT3"/>
    <mergeCell ref="JCU3:JCV3"/>
    <mergeCell ref="JCW3:JCX3"/>
    <mergeCell ref="JCY3:JCZ3"/>
    <mergeCell ref="JDA3:JDB3"/>
    <mergeCell ref="JDC3:JDD3"/>
    <mergeCell ref="JDE3:JDF3"/>
    <mergeCell ref="JDG3:JDH3"/>
    <mergeCell ref="JDI3:JDJ3"/>
    <mergeCell ref="JDK3:JDL3"/>
    <mergeCell ref="JDM3:JDN3"/>
    <mergeCell ref="JDO3:JDP3"/>
    <mergeCell ref="JDQ3:JDR3"/>
    <mergeCell ref="JBC3:JBD3"/>
    <mergeCell ref="JBE3:JBF3"/>
    <mergeCell ref="JBG3:JBH3"/>
    <mergeCell ref="JBI3:JBJ3"/>
    <mergeCell ref="JBK3:JBL3"/>
    <mergeCell ref="JBM3:JBN3"/>
    <mergeCell ref="JBO3:JBP3"/>
    <mergeCell ref="JBQ3:JBR3"/>
    <mergeCell ref="JBS3:JBT3"/>
    <mergeCell ref="JBU3:JBV3"/>
    <mergeCell ref="JBW3:JBX3"/>
    <mergeCell ref="JBY3:JBZ3"/>
    <mergeCell ref="JCA3:JCB3"/>
    <mergeCell ref="JCC3:JCD3"/>
    <mergeCell ref="JCE3:JCF3"/>
    <mergeCell ref="JCG3:JCH3"/>
    <mergeCell ref="JCI3:JCJ3"/>
    <mergeCell ref="IZU3:IZV3"/>
    <mergeCell ref="IZW3:IZX3"/>
    <mergeCell ref="IZY3:IZZ3"/>
    <mergeCell ref="JAA3:JAB3"/>
    <mergeCell ref="JAC3:JAD3"/>
    <mergeCell ref="JAE3:JAF3"/>
    <mergeCell ref="JAG3:JAH3"/>
    <mergeCell ref="JAI3:JAJ3"/>
    <mergeCell ref="JAK3:JAL3"/>
    <mergeCell ref="JAM3:JAN3"/>
    <mergeCell ref="JAO3:JAP3"/>
    <mergeCell ref="JAQ3:JAR3"/>
    <mergeCell ref="JAS3:JAT3"/>
    <mergeCell ref="JAU3:JAV3"/>
    <mergeCell ref="JAW3:JAX3"/>
    <mergeCell ref="JAY3:JAZ3"/>
    <mergeCell ref="JBA3:JBB3"/>
    <mergeCell ref="IYM3:IYN3"/>
    <mergeCell ref="IYO3:IYP3"/>
    <mergeCell ref="IYQ3:IYR3"/>
    <mergeCell ref="IYS3:IYT3"/>
    <mergeCell ref="IYU3:IYV3"/>
    <mergeCell ref="IYW3:IYX3"/>
    <mergeCell ref="IYY3:IYZ3"/>
    <mergeCell ref="IZA3:IZB3"/>
    <mergeCell ref="IZC3:IZD3"/>
    <mergeCell ref="IZE3:IZF3"/>
    <mergeCell ref="IZG3:IZH3"/>
    <mergeCell ref="IZI3:IZJ3"/>
    <mergeCell ref="IZK3:IZL3"/>
    <mergeCell ref="IZM3:IZN3"/>
    <mergeCell ref="IZO3:IZP3"/>
    <mergeCell ref="IZQ3:IZR3"/>
    <mergeCell ref="IZS3:IZT3"/>
    <mergeCell ref="IXE3:IXF3"/>
    <mergeCell ref="IXG3:IXH3"/>
    <mergeCell ref="IXI3:IXJ3"/>
    <mergeCell ref="IXK3:IXL3"/>
    <mergeCell ref="IXM3:IXN3"/>
    <mergeCell ref="IXO3:IXP3"/>
    <mergeCell ref="IXQ3:IXR3"/>
    <mergeCell ref="IXS3:IXT3"/>
    <mergeCell ref="IXU3:IXV3"/>
    <mergeCell ref="IXW3:IXX3"/>
    <mergeCell ref="IXY3:IXZ3"/>
    <mergeCell ref="IYA3:IYB3"/>
    <mergeCell ref="IYC3:IYD3"/>
    <mergeCell ref="IYE3:IYF3"/>
    <mergeCell ref="IYG3:IYH3"/>
    <mergeCell ref="IYI3:IYJ3"/>
    <mergeCell ref="IYK3:IYL3"/>
    <mergeCell ref="IVW3:IVX3"/>
    <mergeCell ref="IVY3:IVZ3"/>
    <mergeCell ref="IWA3:IWB3"/>
    <mergeCell ref="IWC3:IWD3"/>
    <mergeCell ref="IWE3:IWF3"/>
    <mergeCell ref="IWG3:IWH3"/>
    <mergeCell ref="IWI3:IWJ3"/>
    <mergeCell ref="IWK3:IWL3"/>
    <mergeCell ref="IWM3:IWN3"/>
    <mergeCell ref="IWO3:IWP3"/>
    <mergeCell ref="IWQ3:IWR3"/>
    <mergeCell ref="IWS3:IWT3"/>
    <mergeCell ref="IWU3:IWV3"/>
    <mergeCell ref="IWW3:IWX3"/>
    <mergeCell ref="IWY3:IWZ3"/>
    <mergeCell ref="IXA3:IXB3"/>
    <mergeCell ref="IXC3:IXD3"/>
    <mergeCell ref="IUO3:IUP3"/>
    <mergeCell ref="IUQ3:IUR3"/>
    <mergeCell ref="IUS3:IUT3"/>
    <mergeCell ref="IUU3:IUV3"/>
    <mergeCell ref="IUW3:IUX3"/>
    <mergeCell ref="IUY3:IUZ3"/>
    <mergeCell ref="IVA3:IVB3"/>
    <mergeCell ref="IVC3:IVD3"/>
    <mergeCell ref="IVE3:IVF3"/>
    <mergeCell ref="IVG3:IVH3"/>
    <mergeCell ref="IVI3:IVJ3"/>
    <mergeCell ref="IVK3:IVL3"/>
    <mergeCell ref="IVM3:IVN3"/>
    <mergeCell ref="IVO3:IVP3"/>
    <mergeCell ref="IVQ3:IVR3"/>
    <mergeCell ref="IVS3:IVT3"/>
    <mergeCell ref="IVU3:IVV3"/>
    <mergeCell ref="ITG3:ITH3"/>
    <mergeCell ref="ITI3:ITJ3"/>
    <mergeCell ref="ITK3:ITL3"/>
    <mergeCell ref="ITM3:ITN3"/>
    <mergeCell ref="ITO3:ITP3"/>
    <mergeCell ref="ITQ3:ITR3"/>
    <mergeCell ref="ITS3:ITT3"/>
    <mergeCell ref="ITU3:ITV3"/>
    <mergeCell ref="ITW3:ITX3"/>
    <mergeCell ref="ITY3:ITZ3"/>
    <mergeCell ref="IUA3:IUB3"/>
    <mergeCell ref="IUC3:IUD3"/>
    <mergeCell ref="IUE3:IUF3"/>
    <mergeCell ref="IUG3:IUH3"/>
    <mergeCell ref="IUI3:IUJ3"/>
    <mergeCell ref="IUK3:IUL3"/>
    <mergeCell ref="IUM3:IUN3"/>
    <mergeCell ref="IRY3:IRZ3"/>
    <mergeCell ref="ISA3:ISB3"/>
    <mergeCell ref="ISC3:ISD3"/>
    <mergeCell ref="ISE3:ISF3"/>
    <mergeCell ref="ISG3:ISH3"/>
    <mergeCell ref="ISI3:ISJ3"/>
    <mergeCell ref="ISK3:ISL3"/>
    <mergeCell ref="ISM3:ISN3"/>
    <mergeCell ref="ISO3:ISP3"/>
    <mergeCell ref="ISQ3:ISR3"/>
    <mergeCell ref="ISS3:IST3"/>
    <mergeCell ref="ISU3:ISV3"/>
    <mergeCell ref="ISW3:ISX3"/>
    <mergeCell ref="ISY3:ISZ3"/>
    <mergeCell ref="ITA3:ITB3"/>
    <mergeCell ref="ITC3:ITD3"/>
    <mergeCell ref="ITE3:ITF3"/>
    <mergeCell ref="IQQ3:IQR3"/>
    <mergeCell ref="IQS3:IQT3"/>
    <mergeCell ref="IQU3:IQV3"/>
    <mergeCell ref="IQW3:IQX3"/>
    <mergeCell ref="IQY3:IQZ3"/>
    <mergeCell ref="IRA3:IRB3"/>
    <mergeCell ref="IRC3:IRD3"/>
    <mergeCell ref="IRE3:IRF3"/>
    <mergeCell ref="IRG3:IRH3"/>
    <mergeCell ref="IRI3:IRJ3"/>
    <mergeCell ref="IRK3:IRL3"/>
    <mergeCell ref="IRM3:IRN3"/>
    <mergeCell ref="IRO3:IRP3"/>
    <mergeCell ref="IRQ3:IRR3"/>
    <mergeCell ref="IRS3:IRT3"/>
    <mergeCell ref="IRU3:IRV3"/>
    <mergeCell ref="IRW3:IRX3"/>
    <mergeCell ref="IPI3:IPJ3"/>
    <mergeCell ref="IPK3:IPL3"/>
    <mergeCell ref="IPM3:IPN3"/>
    <mergeCell ref="IPO3:IPP3"/>
    <mergeCell ref="IPQ3:IPR3"/>
    <mergeCell ref="IPS3:IPT3"/>
    <mergeCell ref="IPU3:IPV3"/>
    <mergeCell ref="IPW3:IPX3"/>
    <mergeCell ref="IPY3:IPZ3"/>
    <mergeCell ref="IQA3:IQB3"/>
    <mergeCell ref="IQC3:IQD3"/>
    <mergeCell ref="IQE3:IQF3"/>
    <mergeCell ref="IQG3:IQH3"/>
    <mergeCell ref="IQI3:IQJ3"/>
    <mergeCell ref="IQK3:IQL3"/>
    <mergeCell ref="IQM3:IQN3"/>
    <mergeCell ref="IQO3:IQP3"/>
    <mergeCell ref="IOA3:IOB3"/>
    <mergeCell ref="IOC3:IOD3"/>
    <mergeCell ref="IOE3:IOF3"/>
    <mergeCell ref="IOG3:IOH3"/>
    <mergeCell ref="IOI3:IOJ3"/>
    <mergeCell ref="IOK3:IOL3"/>
    <mergeCell ref="IOM3:ION3"/>
    <mergeCell ref="IOO3:IOP3"/>
    <mergeCell ref="IOQ3:IOR3"/>
    <mergeCell ref="IOS3:IOT3"/>
    <mergeCell ref="IOU3:IOV3"/>
    <mergeCell ref="IOW3:IOX3"/>
    <mergeCell ref="IOY3:IOZ3"/>
    <mergeCell ref="IPA3:IPB3"/>
    <mergeCell ref="IPC3:IPD3"/>
    <mergeCell ref="IPE3:IPF3"/>
    <mergeCell ref="IPG3:IPH3"/>
    <mergeCell ref="IMS3:IMT3"/>
    <mergeCell ref="IMU3:IMV3"/>
    <mergeCell ref="IMW3:IMX3"/>
    <mergeCell ref="IMY3:IMZ3"/>
    <mergeCell ref="INA3:INB3"/>
    <mergeCell ref="INC3:IND3"/>
    <mergeCell ref="INE3:INF3"/>
    <mergeCell ref="ING3:INH3"/>
    <mergeCell ref="INI3:INJ3"/>
    <mergeCell ref="INK3:INL3"/>
    <mergeCell ref="INM3:INN3"/>
    <mergeCell ref="INO3:INP3"/>
    <mergeCell ref="INQ3:INR3"/>
    <mergeCell ref="INS3:INT3"/>
    <mergeCell ref="INU3:INV3"/>
    <mergeCell ref="INW3:INX3"/>
    <mergeCell ref="INY3:INZ3"/>
    <mergeCell ref="ILK3:ILL3"/>
    <mergeCell ref="ILM3:ILN3"/>
    <mergeCell ref="ILO3:ILP3"/>
    <mergeCell ref="ILQ3:ILR3"/>
    <mergeCell ref="ILS3:ILT3"/>
    <mergeCell ref="ILU3:ILV3"/>
    <mergeCell ref="ILW3:ILX3"/>
    <mergeCell ref="ILY3:ILZ3"/>
    <mergeCell ref="IMA3:IMB3"/>
    <mergeCell ref="IMC3:IMD3"/>
    <mergeCell ref="IME3:IMF3"/>
    <mergeCell ref="IMG3:IMH3"/>
    <mergeCell ref="IMI3:IMJ3"/>
    <mergeCell ref="IMK3:IML3"/>
    <mergeCell ref="IMM3:IMN3"/>
    <mergeCell ref="IMO3:IMP3"/>
    <mergeCell ref="IMQ3:IMR3"/>
    <mergeCell ref="IKC3:IKD3"/>
    <mergeCell ref="IKE3:IKF3"/>
    <mergeCell ref="IKG3:IKH3"/>
    <mergeCell ref="IKI3:IKJ3"/>
    <mergeCell ref="IKK3:IKL3"/>
    <mergeCell ref="IKM3:IKN3"/>
    <mergeCell ref="IKO3:IKP3"/>
    <mergeCell ref="IKQ3:IKR3"/>
    <mergeCell ref="IKS3:IKT3"/>
    <mergeCell ref="IKU3:IKV3"/>
    <mergeCell ref="IKW3:IKX3"/>
    <mergeCell ref="IKY3:IKZ3"/>
    <mergeCell ref="ILA3:ILB3"/>
    <mergeCell ref="ILC3:ILD3"/>
    <mergeCell ref="ILE3:ILF3"/>
    <mergeCell ref="ILG3:ILH3"/>
    <mergeCell ref="ILI3:ILJ3"/>
    <mergeCell ref="IIU3:IIV3"/>
    <mergeCell ref="IIW3:IIX3"/>
    <mergeCell ref="IIY3:IIZ3"/>
    <mergeCell ref="IJA3:IJB3"/>
    <mergeCell ref="IJC3:IJD3"/>
    <mergeCell ref="IJE3:IJF3"/>
    <mergeCell ref="IJG3:IJH3"/>
    <mergeCell ref="IJI3:IJJ3"/>
    <mergeCell ref="IJK3:IJL3"/>
    <mergeCell ref="IJM3:IJN3"/>
    <mergeCell ref="IJO3:IJP3"/>
    <mergeCell ref="IJQ3:IJR3"/>
    <mergeCell ref="IJS3:IJT3"/>
    <mergeCell ref="IJU3:IJV3"/>
    <mergeCell ref="IJW3:IJX3"/>
    <mergeCell ref="IJY3:IJZ3"/>
    <mergeCell ref="IKA3:IKB3"/>
    <mergeCell ref="IHM3:IHN3"/>
    <mergeCell ref="IHO3:IHP3"/>
    <mergeCell ref="IHQ3:IHR3"/>
    <mergeCell ref="IHS3:IHT3"/>
    <mergeCell ref="IHU3:IHV3"/>
    <mergeCell ref="IHW3:IHX3"/>
    <mergeCell ref="IHY3:IHZ3"/>
    <mergeCell ref="IIA3:IIB3"/>
    <mergeCell ref="IIC3:IID3"/>
    <mergeCell ref="IIE3:IIF3"/>
    <mergeCell ref="IIG3:IIH3"/>
    <mergeCell ref="III3:IIJ3"/>
    <mergeCell ref="IIK3:IIL3"/>
    <mergeCell ref="IIM3:IIN3"/>
    <mergeCell ref="IIO3:IIP3"/>
    <mergeCell ref="IIQ3:IIR3"/>
    <mergeCell ref="IIS3:IIT3"/>
    <mergeCell ref="IGE3:IGF3"/>
    <mergeCell ref="IGG3:IGH3"/>
    <mergeCell ref="IGI3:IGJ3"/>
    <mergeCell ref="IGK3:IGL3"/>
    <mergeCell ref="IGM3:IGN3"/>
    <mergeCell ref="IGO3:IGP3"/>
    <mergeCell ref="IGQ3:IGR3"/>
    <mergeCell ref="IGS3:IGT3"/>
    <mergeCell ref="IGU3:IGV3"/>
    <mergeCell ref="IGW3:IGX3"/>
    <mergeCell ref="IGY3:IGZ3"/>
    <mergeCell ref="IHA3:IHB3"/>
    <mergeCell ref="IHC3:IHD3"/>
    <mergeCell ref="IHE3:IHF3"/>
    <mergeCell ref="IHG3:IHH3"/>
    <mergeCell ref="IHI3:IHJ3"/>
    <mergeCell ref="IHK3:IHL3"/>
    <mergeCell ref="IEW3:IEX3"/>
    <mergeCell ref="IEY3:IEZ3"/>
    <mergeCell ref="IFA3:IFB3"/>
    <mergeCell ref="IFC3:IFD3"/>
    <mergeCell ref="IFE3:IFF3"/>
    <mergeCell ref="IFG3:IFH3"/>
    <mergeCell ref="IFI3:IFJ3"/>
    <mergeCell ref="IFK3:IFL3"/>
    <mergeCell ref="IFM3:IFN3"/>
    <mergeCell ref="IFO3:IFP3"/>
    <mergeCell ref="IFQ3:IFR3"/>
    <mergeCell ref="IFS3:IFT3"/>
    <mergeCell ref="IFU3:IFV3"/>
    <mergeCell ref="IFW3:IFX3"/>
    <mergeCell ref="IFY3:IFZ3"/>
    <mergeCell ref="IGA3:IGB3"/>
    <mergeCell ref="IGC3:IGD3"/>
    <mergeCell ref="IDO3:IDP3"/>
    <mergeCell ref="IDQ3:IDR3"/>
    <mergeCell ref="IDS3:IDT3"/>
    <mergeCell ref="IDU3:IDV3"/>
    <mergeCell ref="IDW3:IDX3"/>
    <mergeCell ref="IDY3:IDZ3"/>
    <mergeCell ref="IEA3:IEB3"/>
    <mergeCell ref="IEC3:IED3"/>
    <mergeCell ref="IEE3:IEF3"/>
    <mergeCell ref="IEG3:IEH3"/>
    <mergeCell ref="IEI3:IEJ3"/>
    <mergeCell ref="IEK3:IEL3"/>
    <mergeCell ref="IEM3:IEN3"/>
    <mergeCell ref="IEO3:IEP3"/>
    <mergeCell ref="IEQ3:IER3"/>
    <mergeCell ref="IES3:IET3"/>
    <mergeCell ref="IEU3:IEV3"/>
    <mergeCell ref="ICG3:ICH3"/>
    <mergeCell ref="ICI3:ICJ3"/>
    <mergeCell ref="ICK3:ICL3"/>
    <mergeCell ref="ICM3:ICN3"/>
    <mergeCell ref="ICO3:ICP3"/>
    <mergeCell ref="ICQ3:ICR3"/>
    <mergeCell ref="ICS3:ICT3"/>
    <mergeCell ref="ICU3:ICV3"/>
    <mergeCell ref="ICW3:ICX3"/>
    <mergeCell ref="ICY3:ICZ3"/>
    <mergeCell ref="IDA3:IDB3"/>
    <mergeCell ref="IDC3:IDD3"/>
    <mergeCell ref="IDE3:IDF3"/>
    <mergeCell ref="IDG3:IDH3"/>
    <mergeCell ref="IDI3:IDJ3"/>
    <mergeCell ref="IDK3:IDL3"/>
    <mergeCell ref="IDM3:IDN3"/>
    <mergeCell ref="IAY3:IAZ3"/>
    <mergeCell ref="IBA3:IBB3"/>
    <mergeCell ref="IBC3:IBD3"/>
    <mergeCell ref="IBE3:IBF3"/>
    <mergeCell ref="IBG3:IBH3"/>
    <mergeCell ref="IBI3:IBJ3"/>
    <mergeCell ref="IBK3:IBL3"/>
    <mergeCell ref="IBM3:IBN3"/>
    <mergeCell ref="IBO3:IBP3"/>
    <mergeCell ref="IBQ3:IBR3"/>
    <mergeCell ref="IBS3:IBT3"/>
    <mergeCell ref="IBU3:IBV3"/>
    <mergeCell ref="IBW3:IBX3"/>
    <mergeCell ref="IBY3:IBZ3"/>
    <mergeCell ref="ICA3:ICB3"/>
    <mergeCell ref="ICC3:ICD3"/>
    <mergeCell ref="ICE3:ICF3"/>
    <mergeCell ref="HZQ3:HZR3"/>
    <mergeCell ref="HZS3:HZT3"/>
    <mergeCell ref="HZU3:HZV3"/>
    <mergeCell ref="HZW3:HZX3"/>
    <mergeCell ref="HZY3:HZZ3"/>
    <mergeCell ref="IAA3:IAB3"/>
    <mergeCell ref="IAC3:IAD3"/>
    <mergeCell ref="IAE3:IAF3"/>
    <mergeCell ref="IAG3:IAH3"/>
    <mergeCell ref="IAI3:IAJ3"/>
    <mergeCell ref="IAK3:IAL3"/>
    <mergeCell ref="IAM3:IAN3"/>
    <mergeCell ref="IAO3:IAP3"/>
    <mergeCell ref="IAQ3:IAR3"/>
    <mergeCell ref="IAS3:IAT3"/>
    <mergeCell ref="IAU3:IAV3"/>
    <mergeCell ref="IAW3:IAX3"/>
    <mergeCell ref="HYI3:HYJ3"/>
    <mergeCell ref="HYK3:HYL3"/>
    <mergeCell ref="HYM3:HYN3"/>
    <mergeCell ref="HYO3:HYP3"/>
    <mergeCell ref="HYQ3:HYR3"/>
    <mergeCell ref="HYS3:HYT3"/>
    <mergeCell ref="HYU3:HYV3"/>
    <mergeCell ref="HYW3:HYX3"/>
    <mergeCell ref="HYY3:HYZ3"/>
    <mergeCell ref="HZA3:HZB3"/>
    <mergeCell ref="HZC3:HZD3"/>
    <mergeCell ref="HZE3:HZF3"/>
    <mergeCell ref="HZG3:HZH3"/>
    <mergeCell ref="HZI3:HZJ3"/>
    <mergeCell ref="HZK3:HZL3"/>
    <mergeCell ref="HZM3:HZN3"/>
    <mergeCell ref="HZO3:HZP3"/>
    <mergeCell ref="HXA3:HXB3"/>
    <mergeCell ref="HXC3:HXD3"/>
    <mergeCell ref="HXE3:HXF3"/>
    <mergeCell ref="HXG3:HXH3"/>
    <mergeCell ref="HXI3:HXJ3"/>
    <mergeCell ref="HXK3:HXL3"/>
    <mergeCell ref="HXM3:HXN3"/>
    <mergeCell ref="HXO3:HXP3"/>
    <mergeCell ref="HXQ3:HXR3"/>
    <mergeCell ref="HXS3:HXT3"/>
    <mergeCell ref="HXU3:HXV3"/>
    <mergeCell ref="HXW3:HXX3"/>
    <mergeCell ref="HXY3:HXZ3"/>
    <mergeCell ref="HYA3:HYB3"/>
    <mergeCell ref="HYC3:HYD3"/>
    <mergeCell ref="HYE3:HYF3"/>
    <mergeCell ref="HYG3:HYH3"/>
    <mergeCell ref="HVS3:HVT3"/>
    <mergeCell ref="HVU3:HVV3"/>
    <mergeCell ref="HVW3:HVX3"/>
    <mergeCell ref="HVY3:HVZ3"/>
    <mergeCell ref="HWA3:HWB3"/>
    <mergeCell ref="HWC3:HWD3"/>
    <mergeCell ref="HWE3:HWF3"/>
    <mergeCell ref="HWG3:HWH3"/>
    <mergeCell ref="HWI3:HWJ3"/>
    <mergeCell ref="HWK3:HWL3"/>
    <mergeCell ref="HWM3:HWN3"/>
    <mergeCell ref="HWO3:HWP3"/>
    <mergeCell ref="HWQ3:HWR3"/>
    <mergeCell ref="HWS3:HWT3"/>
    <mergeCell ref="HWU3:HWV3"/>
    <mergeCell ref="HWW3:HWX3"/>
    <mergeCell ref="HWY3:HWZ3"/>
    <mergeCell ref="HUK3:HUL3"/>
    <mergeCell ref="HUM3:HUN3"/>
    <mergeCell ref="HUO3:HUP3"/>
    <mergeCell ref="HUQ3:HUR3"/>
    <mergeCell ref="HUS3:HUT3"/>
    <mergeCell ref="HUU3:HUV3"/>
    <mergeCell ref="HUW3:HUX3"/>
    <mergeCell ref="HUY3:HUZ3"/>
    <mergeCell ref="HVA3:HVB3"/>
    <mergeCell ref="HVC3:HVD3"/>
    <mergeCell ref="HVE3:HVF3"/>
    <mergeCell ref="HVG3:HVH3"/>
    <mergeCell ref="HVI3:HVJ3"/>
    <mergeCell ref="HVK3:HVL3"/>
    <mergeCell ref="HVM3:HVN3"/>
    <mergeCell ref="HVO3:HVP3"/>
    <mergeCell ref="HVQ3:HVR3"/>
    <mergeCell ref="HTC3:HTD3"/>
    <mergeCell ref="HTE3:HTF3"/>
    <mergeCell ref="HTG3:HTH3"/>
    <mergeCell ref="HTI3:HTJ3"/>
    <mergeCell ref="HTK3:HTL3"/>
    <mergeCell ref="HTM3:HTN3"/>
    <mergeCell ref="HTO3:HTP3"/>
    <mergeCell ref="HTQ3:HTR3"/>
    <mergeCell ref="HTS3:HTT3"/>
    <mergeCell ref="HTU3:HTV3"/>
    <mergeCell ref="HTW3:HTX3"/>
    <mergeCell ref="HTY3:HTZ3"/>
    <mergeCell ref="HUA3:HUB3"/>
    <mergeCell ref="HUC3:HUD3"/>
    <mergeCell ref="HUE3:HUF3"/>
    <mergeCell ref="HUG3:HUH3"/>
    <mergeCell ref="HUI3:HUJ3"/>
    <mergeCell ref="HRU3:HRV3"/>
    <mergeCell ref="HRW3:HRX3"/>
    <mergeCell ref="HRY3:HRZ3"/>
    <mergeCell ref="HSA3:HSB3"/>
    <mergeCell ref="HSC3:HSD3"/>
    <mergeCell ref="HSE3:HSF3"/>
    <mergeCell ref="HSG3:HSH3"/>
    <mergeCell ref="HSI3:HSJ3"/>
    <mergeCell ref="HSK3:HSL3"/>
    <mergeCell ref="HSM3:HSN3"/>
    <mergeCell ref="HSO3:HSP3"/>
    <mergeCell ref="HSQ3:HSR3"/>
    <mergeCell ref="HSS3:HST3"/>
    <mergeCell ref="HSU3:HSV3"/>
    <mergeCell ref="HSW3:HSX3"/>
    <mergeCell ref="HSY3:HSZ3"/>
    <mergeCell ref="HTA3:HTB3"/>
    <mergeCell ref="HQM3:HQN3"/>
    <mergeCell ref="HQO3:HQP3"/>
    <mergeCell ref="HQQ3:HQR3"/>
    <mergeCell ref="HQS3:HQT3"/>
    <mergeCell ref="HQU3:HQV3"/>
    <mergeCell ref="HQW3:HQX3"/>
    <mergeCell ref="HQY3:HQZ3"/>
    <mergeCell ref="HRA3:HRB3"/>
    <mergeCell ref="HRC3:HRD3"/>
    <mergeCell ref="HRE3:HRF3"/>
    <mergeCell ref="HRG3:HRH3"/>
    <mergeCell ref="HRI3:HRJ3"/>
    <mergeCell ref="HRK3:HRL3"/>
    <mergeCell ref="HRM3:HRN3"/>
    <mergeCell ref="HRO3:HRP3"/>
    <mergeCell ref="HRQ3:HRR3"/>
    <mergeCell ref="HRS3:HRT3"/>
    <mergeCell ref="HPE3:HPF3"/>
    <mergeCell ref="HPG3:HPH3"/>
    <mergeCell ref="HPI3:HPJ3"/>
    <mergeCell ref="HPK3:HPL3"/>
    <mergeCell ref="HPM3:HPN3"/>
    <mergeCell ref="HPO3:HPP3"/>
    <mergeCell ref="HPQ3:HPR3"/>
    <mergeCell ref="HPS3:HPT3"/>
    <mergeCell ref="HPU3:HPV3"/>
    <mergeCell ref="HPW3:HPX3"/>
    <mergeCell ref="HPY3:HPZ3"/>
    <mergeCell ref="HQA3:HQB3"/>
    <mergeCell ref="HQC3:HQD3"/>
    <mergeCell ref="HQE3:HQF3"/>
    <mergeCell ref="HQG3:HQH3"/>
    <mergeCell ref="HQI3:HQJ3"/>
    <mergeCell ref="HQK3:HQL3"/>
    <mergeCell ref="HNW3:HNX3"/>
    <mergeCell ref="HNY3:HNZ3"/>
    <mergeCell ref="HOA3:HOB3"/>
    <mergeCell ref="HOC3:HOD3"/>
    <mergeCell ref="HOE3:HOF3"/>
    <mergeCell ref="HOG3:HOH3"/>
    <mergeCell ref="HOI3:HOJ3"/>
    <mergeCell ref="HOK3:HOL3"/>
    <mergeCell ref="HOM3:HON3"/>
    <mergeCell ref="HOO3:HOP3"/>
    <mergeCell ref="HOQ3:HOR3"/>
    <mergeCell ref="HOS3:HOT3"/>
    <mergeCell ref="HOU3:HOV3"/>
    <mergeCell ref="HOW3:HOX3"/>
    <mergeCell ref="HOY3:HOZ3"/>
    <mergeCell ref="HPA3:HPB3"/>
    <mergeCell ref="HPC3:HPD3"/>
    <mergeCell ref="HMO3:HMP3"/>
    <mergeCell ref="HMQ3:HMR3"/>
    <mergeCell ref="HMS3:HMT3"/>
    <mergeCell ref="HMU3:HMV3"/>
    <mergeCell ref="HMW3:HMX3"/>
    <mergeCell ref="HMY3:HMZ3"/>
    <mergeCell ref="HNA3:HNB3"/>
    <mergeCell ref="HNC3:HND3"/>
    <mergeCell ref="HNE3:HNF3"/>
    <mergeCell ref="HNG3:HNH3"/>
    <mergeCell ref="HNI3:HNJ3"/>
    <mergeCell ref="HNK3:HNL3"/>
    <mergeCell ref="HNM3:HNN3"/>
    <mergeCell ref="HNO3:HNP3"/>
    <mergeCell ref="HNQ3:HNR3"/>
    <mergeCell ref="HNS3:HNT3"/>
    <mergeCell ref="HNU3:HNV3"/>
    <mergeCell ref="HLG3:HLH3"/>
    <mergeCell ref="HLI3:HLJ3"/>
    <mergeCell ref="HLK3:HLL3"/>
    <mergeCell ref="HLM3:HLN3"/>
    <mergeCell ref="HLO3:HLP3"/>
    <mergeCell ref="HLQ3:HLR3"/>
    <mergeCell ref="HLS3:HLT3"/>
    <mergeCell ref="HLU3:HLV3"/>
    <mergeCell ref="HLW3:HLX3"/>
    <mergeCell ref="HLY3:HLZ3"/>
    <mergeCell ref="HMA3:HMB3"/>
    <mergeCell ref="HMC3:HMD3"/>
    <mergeCell ref="HME3:HMF3"/>
    <mergeCell ref="HMG3:HMH3"/>
    <mergeCell ref="HMI3:HMJ3"/>
    <mergeCell ref="HMK3:HML3"/>
    <mergeCell ref="HMM3:HMN3"/>
    <mergeCell ref="HJY3:HJZ3"/>
    <mergeCell ref="HKA3:HKB3"/>
    <mergeCell ref="HKC3:HKD3"/>
    <mergeCell ref="HKE3:HKF3"/>
    <mergeCell ref="HKG3:HKH3"/>
    <mergeCell ref="HKI3:HKJ3"/>
    <mergeCell ref="HKK3:HKL3"/>
    <mergeCell ref="HKM3:HKN3"/>
    <mergeCell ref="HKO3:HKP3"/>
    <mergeCell ref="HKQ3:HKR3"/>
    <mergeCell ref="HKS3:HKT3"/>
    <mergeCell ref="HKU3:HKV3"/>
    <mergeCell ref="HKW3:HKX3"/>
    <mergeCell ref="HKY3:HKZ3"/>
    <mergeCell ref="HLA3:HLB3"/>
    <mergeCell ref="HLC3:HLD3"/>
    <mergeCell ref="HLE3:HLF3"/>
    <mergeCell ref="HIQ3:HIR3"/>
    <mergeCell ref="HIS3:HIT3"/>
    <mergeCell ref="HIU3:HIV3"/>
    <mergeCell ref="HIW3:HIX3"/>
    <mergeCell ref="HIY3:HIZ3"/>
    <mergeCell ref="HJA3:HJB3"/>
    <mergeCell ref="HJC3:HJD3"/>
    <mergeCell ref="HJE3:HJF3"/>
    <mergeCell ref="HJG3:HJH3"/>
    <mergeCell ref="HJI3:HJJ3"/>
    <mergeCell ref="HJK3:HJL3"/>
    <mergeCell ref="HJM3:HJN3"/>
    <mergeCell ref="HJO3:HJP3"/>
    <mergeCell ref="HJQ3:HJR3"/>
    <mergeCell ref="HJS3:HJT3"/>
    <mergeCell ref="HJU3:HJV3"/>
    <mergeCell ref="HJW3:HJX3"/>
    <mergeCell ref="HHI3:HHJ3"/>
    <mergeCell ref="HHK3:HHL3"/>
    <mergeCell ref="HHM3:HHN3"/>
    <mergeCell ref="HHO3:HHP3"/>
    <mergeCell ref="HHQ3:HHR3"/>
    <mergeCell ref="HHS3:HHT3"/>
    <mergeCell ref="HHU3:HHV3"/>
    <mergeCell ref="HHW3:HHX3"/>
    <mergeCell ref="HHY3:HHZ3"/>
    <mergeCell ref="HIA3:HIB3"/>
    <mergeCell ref="HIC3:HID3"/>
    <mergeCell ref="HIE3:HIF3"/>
    <mergeCell ref="HIG3:HIH3"/>
    <mergeCell ref="HII3:HIJ3"/>
    <mergeCell ref="HIK3:HIL3"/>
    <mergeCell ref="HIM3:HIN3"/>
    <mergeCell ref="HIO3:HIP3"/>
    <mergeCell ref="HGA3:HGB3"/>
    <mergeCell ref="HGC3:HGD3"/>
    <mergeCell ref="HGE3:HGF3"/>
    <mergeCell ref="HGG3:HGH3"/>
    <mergeCell ref="HGI3:HGJ3"/>
    <mergeCell ref="HGK3:HGL3"/>
    <mergeCell ref="HGM3:HGN3"/>
    <mergeCell ref="HGO3:HGP3"/>
    <mergeCell ref="HGQ3:HGR3"/>
    <mergeCell ref="HGS3:HGT3"/>
    <mergeCell ref="HGU3:HGV3"/>
    <mergeCell ref="HGW3:HGX3"/>
    <mergeCell ref="HGY3:HGZ3"/>
    <mergeCell ref="HHA3:HHB3"/>
    <mergeCell ref="HHC3:HHD3"/>
    <mergeCell ref="HHE3:HHF3"/>
    <mergeCell ref="HHG3:HHH3"/>
    <mergeCell ref="HES3:HET3"/>
    <mergeCell ref="HEU3:HEV3"/>
    <mergeCell ref="HEW3:HEX3"/>
    <mergeCell ref="HEY3:HEZ3"/>
    <mergeCell ref="HFA3:HFB3"/>
    <mergeCell ref="HFC3:HFD3"/>
    <mergeCell ref="HFE3:HFF3"/>
    <mergeCell ref="HFG3:HFH3"/>
    <mergeCell ref="HFI3:HFJ3"/>
    <mergeCell ref="HFK3:HFL3"/>
    <mergeCell ref="HFM3:HFN3"/>
    <mergeCell ref="HFO3:HFP3"/>
    <mergeCell ref="HFQ3:HFR3"/>
    <mergeCell ref="HFS3:HFT3"/>
    <mergeCell ref="HFU3:HFV3"/>
    <mergeCell ref="HFW3:HFX3"/>
    <mergeCell ref="HFY3:HFZ3"/>
    <mergeCell ref="HDK3:HDL3"/>
    <mergeCell ref="HDM3:HDN3"/>
    <mergeCell ref="HDO3:HDP3"/>
    <mergeCell ref="HDQ3:HDR3"/>
    <mergeCell ref="HDS3:HDT3"/>
    <mergeCell ref="HDU3:HDV3"/>
    <mergeCell ref="HDW3:HDX3"/>
    <mergeCell ref="HDY3:HDZ3"/>
    <mergeCell ref="HEA3:HEB3"/>
    <mergeCell ref="HEC3:HED3"/>
    <mergeCell ref="HEE3:HEF3"/>
    <mergeCell ref="HEG3:HEH3"/>
    <mergeCell ref="HEI3:HEJ3"/>
    <mergeCell ref="HEK3:HEL3"/>
    <mergeCell ref="HEM3:HEN3"/>
    <mergeCell ref="HEO3:HEP3"/>
    <mergeCell ref="HEQ3:HER3"/>
    <mergeCell ref="HCC3:HCD3"/>
    <mergeCell ref="HCE3:HCF3"/>
    <mergeCell ref="HCG3:HCH3"/>
    <mergeCell ref="HCI3:HCJ3"/>
    <mergeCell ref="HCK3:HCL3"/>
    <mergeCell ref="HCM3:HCN3"/>
    <mergeCell ref="HCO3:HCP3"/>
    <mergeCell ref="HCQ3:HCR3"/>
    <mergeCell ref="HCS3:HCT3"/>
    <mergeCell ref="HCU3:HCV3"/>
    <mergeCell ref="HCW3:HCX3"/>
    <mergeCell ref="HCY3:HCZ3"/>
    <mergeCell ref="HDA3:HDB3"/>
    <mergeCell ref="HDC3:HDD3"/>
    <mergeCell ref="HDE3:HDF3"/>
    <mergeCell ref="HDG3:HDH3"/>
    <mergeCell ref="HDI3:HDJ3"/>
    <mergeCell ref="HAU3:HAV3"/>
    <mergeCell ref="HAW3:HAX3"/>
    <mergeCell ref="HAY3:HAZ3"/>
    <mergeCell ref="HBA3:HBB3"/>
    <mergeCell ref="HBC3:HBD3"/>
    <mergeCell ref="HBE3:HBF3"/>
    <mergeCell ref="HBG3:HBH3"/>
    <mergeCell ref="HBI3:HBJ3"/>
    <mergeCell ref="HBK3:HBL3"/>
    <mergeCell ref="HBM3:HBN3"/>
    <mergeCell ref="HBO3:HBP3"/>
    <mergeCell ref="HBQ3:HBR3"/>
    <mergeCell ref="HBS3:HBT3"/>
    <mergeCell ref="HBU3:HBV3"/>
    <mergeCell ref="HBW3:HBX3"/>
    <mergeCell ref="HBY3:HBZ3"/>
    <mergeCell ref="HCA3:HCB3"/>
    <mergeCell ref="GZM3:GZN3"/>
    <mergeCell ref="GZO3:GZP3"/>
    <mergeCell ref="GZQ3:GZR3"/>
    <mergeCell ref="GZS3:GZT3"/>
    <mergeCell ref="GZU3:GZV3"/>
    <mergeCell ref="GZW3:GZX3"/>
    <mergeCell ref="GZY3:GZZ3"/>
    <mergeCell ref="HAA3:HAB3"/>
    <mergeCell ref="HAC3:HAD3"/>
    <mergeCell ref="HAE3:HAF3"/>
    <mergeCell ref="HAG3:HAH3"/>
    <mergeCell ref="HAI3:HAJ3"/>
    <mergeCell ref="HAK3:HAL3"/>
    <mergeCell ref="HAM3:HAN3"/>
    <mergeCell ref="HAO3:HAP3"/>
    <mergeCell ref="HAQ3:HAR3"/>
    <mergeCell ref="HAS3:HAT3"/>
    <mergeCell ref="GYE3:GYF3"/>
    <mergeCell ref="GYG3:GYH3"/>
    <mergeCell ref="GYI3:GYJ3"/>
    <mergeCell ref="GYK3:GYL3"/>
    <mergeCell ref="GYM3:GYN3"/>
    <mergeCell ref="GYO3:GYP3"/>
    <mergeCell ref="GYQ3:GYR3"/>
    <mergeCell ref="GYS3:GYT3"/>
    <mergeCell ref="GYU3:GYV3"/>
    <mergeCell ref="GYW3:GYX3"/>
    <mergeCell ref="GYY3:GYZ3"/>
    <mergeCell ref="GZA3:GZB3"/>
    <mergeCell ref="GZC3:GZD3"/>
    <mergeCell ref="GZE3:GZF3"/>
    <mergeCell ref="GZG3:GZH3"/>
    <mergeCell ref="GZI3:GZJ3"/>
    <mergeCell ref="GZK3:GZL3"/>
    <mergeCell ref="GWW3:GWX3"/>
    <mergeCell ref="GWY3:GWZ3"/>
    <mergeCell ref="GXA3:GXB3"/>
    <mergeCell ref="GXC3:GXD3"/>
    <mergeCell ref="GXE3:GXF3"/>
    <mergeCell ref="GXG3:GXH3"/>
    <mergeCell ref="GXI3:GXJ3"/>
    <mergeCell ref="GXK3:GXL3"/>
    <mergeCell ref="GXM3:GXN3"/>
    <mergeCell ref="GXO3:GXP3"/>
    <mergeCell ref="GXQ3:GXR3"/>
    <mergeCell ref="GXS3:GXT3"/>
    <mergeCell ref="GXU3:GXV3"/>
    <mergeCell ref="GXW3:GXX3"/>
    <mergeCell ref="GXY3:GXZ3"/>
    <mergeCell ref="GYA3:GYB3"/>
    <mergeCell ref="GYC3:GYD3"/>
    <mergeCell ref="GVO3:GVP3"/>
    <mergeCell ref="GVQ3:GVR3"/>
    <mergeCell ref="GVS3:GVT3"/>
    <mergeCell ref="GVU3:GVV3"/>
    <mergeCell ref="GVW3:GVX3"/>
    <mergeCell ref="GVY3:GVZ3"/>
    <mergeCell ref="GWA3:GWB3"/>
    <mergeCell ref="GWC3:GWD3"/>
    <mergeCell ref="GWE3:GWF3"/>
    <mergeCell ref="GWG3:GWH3"/>
    <mergeCell ref="GWI3:GWJ3"/>
    <mergeCell ref="GWK3:GWL3"/>
    <mergeCell ref="GWM3:GWN3"/>
    <mergeCell ref="GWO3:GWP3"/>
    <mergeCell ref="GWQ3:GWR3"/>
    <mergeCell ref="GWS3:GWT3"/>
    <mergeCell ref="GWU3:GWV3"/>
    <mergeCell ref="GUG3:GUH3"/>
    <mergeCell ref="GUI3:GUJ3"/>
    <mergeCell ref="GUK3:GUL3"/>
    <mergeCell ref="GUM3:GUN3"/>
    <mergeCell ref="GUO3:GUP3"/>
    <mergeCell ref="GUQ3:GUR3"/>
    <mergeCell ref="GUS3:GUT3"/>
    <mergeCell ref="GUU3:GUV3"/>
    <mergeCell ref="GUW3:GUX3"/>
    <mergeCell ref="GUY3:GUZ3"/>
    <mergeCell ref="GVA3:GVB3"/>
    <mergeCell ref="GVC3:GVD3"/>
    <mergeCell ref="GVE3:GVF3"/>
    <mergeCell ref="GVG3:GVH3"/>
    <mergeCell ref="GVI3:GVJ3"/>
    <mergeCell ref="GVK3:GVL3"/>
    <mergeCell ref="GVM3:GVN3"/>
    <mergeCell ref="GSY3:GSZ3"/>
    <mergeCell ref="GTA3:GTB3"/>
    <mergeCell ref="GTC3:GTD3"/>
    <mergeCell ref="GTE3:GTF3"/>
    <mergeCell ref="GTG3:GTH3"/>
    <mergeCell ref="GTI3:GTJ3"/>
    <mergeCell ref="GTK3:GTL3"/>
    <mergeCell ref="GTM3:GTN3"/>
    <mergeCell ref="GTO3:GTP3"/>
    <mergeCell ref="GTQ3:GTR3"/>
    <mergeCell ref="GTS3:GTT3"/>
    <mergeCell ref="GTU3:GTV3"/>
    <mergeCell ref="GTW3:GTX3"/>
    <mergeCell ref="GTY3:GTZ3"/>
    <mergeCell ref="GUA3:GUB3"/>
    <mergeCell ref="GUC3:GUD3"/>
    <mergeCell ref="GUE3:GUF3"/>
    <mergeCell ref="GRQ3:GRR3"/>
    <mergeCell ref="GRS3:GRT3"/>
    <mergeCell ref="GRU3:GRV3"/>
    <mergeCell ref="GRW3:GRX3"/>
    <mergeCell ref="GRY3:GRZ3"/>
    <mergeCell ref="GSA3:GSB3"/>
    <mergeCell ref="GSC3:GSD3"/>
    <mergeCell ref="GSE3:GSF3"/>
    <mergeCell ref="GSG3:GSH3"/>
    <mergeCell ref="GSI3:GSJ3"/>
    <mergeCell ref="GSK3:GSL3"/>
    <mergeCell ref="GSM3:GSN3"/>
    <mergeCell ref="GSO3:GSP3"/>
    <mergeCell ref="GSQ3:GSR3"/>
    <mergeCell ref="GSS3:GST3"/>
    <mergeCell ref="GSU3:GSV3"/>
    <mergeCell ref="GSW3:GSX3"/>
    <mergeCell ref="GQI3:GQJ3"/>
    <mergeCell ref="GQK3:GQL3"/>
    <mergeCell ref="GQM3:GQN3"/>
    <mergeCell ref="GQO3:GQP3"/>
    <mergeCell ref="GQQ3:GQR3"/>
    <mergeCell ref="GQS3:GQT3"/>
    <mergeCell ref="GQU3:GQV3"/>
    <mergeCell ref="GQW3:GQX3"/>
    <mergeCell ref="GQY3:GQZ3"/>
    <mergeCell ref="GRA3:GRB3"/>
    <mergeCell ref="GRC3:GRD3"/>
    <mergeCell ref="GRE3:GRF3"/>
    <mergeCell ref="GRG3:GRH3"/>
    <mergeCell ref="GRI3:GRJ3"/>
    <mergeCell ref="GRK3:GRL3"/>
    <mergeCell ref="GRM3:GRN3"/>
    <mergeCell ref="GRO3:GRP3"/>
    <mergeCell ref="GPA3:GPB3"/>
    <mergeCell ref="GPC3:GPD3"/>
    <mergeCell ref="GPE3:GPF3"/>
    <mergeCell ref="GPG3:GPH3"/>
    <mergeCell ref="GPI3:GPJ3"/>
    <mergeCell ref="GPK3:GPL3"/>
    <mergeCell ref="GPM3:GPN3"/>
    <mergeCell ref="GPO3:GPP3"/>
    <mergeCell ref="GPQ3:GPR3"/>
    <mergeCell ref="GPS3:GPT3"/>
    <mergeCell ref="GPU3:GPV3"/>
    <mergeCell ref="GPW3:GPX3"/>
    <mergeCell ref="GPY3:GPZ3"/>
    <mergeCell ref="GQA3:GQB3"/>
    <mergeCell ref="GQC3:GQD3"/>
    <mergeCell ref="GQE3:GQF3"/>
    <mergeCell ref="GQG3:GQH3"/>
    <mergeCell ref="GNS3:GNT3"/>
    <mergeCell ref="GNU3:GNV3"/>
    <mergeCell ref="GNW3:GNX3"/>
    <mergeCell ref="GNY3:GNZ3"/>
    <mergeCell ref="GOA3:GOB3"/>
    <mergeCell ref="GOC3:GOD3"/>
    <mergeCell ref="GOE3:GOF3"/>
    <mergeCell ref="GOG3:GOH3"/>
    <mergeCell ref="GOI3:GOJ3"/>
    <mergeCell ref="GOK3:GOL3"/>
    <mergeCell ref="GOM3:GON3"/>
    <mergeCell ref="GOO3:GOP3"/>
    <mergeCell ref="GOQ3:GOR3"/>
    <mergeCell ref="GOS3:GOT3"/>
    <mergeCell ref="GOU3:GOV3"/>
    <mergeCell ref="GOW3:GOX3"/>
    <mergeCell ref="GOY3:GOZ3"/>
    <mergeCell ref="GMK3:GML3"/>
    <mergeCell ref="GMM3:GMN3"/>
    <mergeCell ref="GMO3:GMP3"/>
    <mergeCell ref="GMQ3:GMR3"/>
    <mergeCell ref="GMS3:GMT3"/>
    <mergeCell ref="GMU3:GMV3"/>
    <mergeCell ref="GMW3:GMX3"/>
    <mergeCell ref="GMY3:GMZ3"/>
    <mergeCell ref="GNA3:GNB3"/>
    <mergeCell ref="GNC3:GND3"/>
    <mergeCell ref="GNE3:GNF3"/>
    <mergeCell ref="GNG3:GNH3"/>
    <mergeCell ref="GNI3:GNJ3"/>
    <mergeCell ref="GNK3:GNL3"/>
    <mergeCell ref="GNM3:GNN3"/>
    <mergeCell ref="GNO3:GNP3"/>
    <mergeCell ref="GNQ3:GNR3"/>
    <mergeCell ref="GLC3:GLD3"/>
    <mergeCell ref="GLE3:GLF3"/>
    <mergeCell ref="GLG3:GLH3"/>
    <mergeCell ref="GLI3:GLJ3"/>
    <mergeCell ref="GLK3:GLL3"/>
    <mergeCell ref="GLM3:GLN3"/>
    <mergeCell ref="GLO3:GLP3"/>
    <mergeCell ref="GLQ3:GLR3"/>
    <mergeCell ref="GLS3:GLT3"/>
    <mergeCell ref="GLU3:GLV3"/>
    <mergeCell ref="GLW3:GLX3"/>
    <mergeCell ref="GLY3:GLZ3"/>
    <mergeCell ref="GMA3:GMB3"/>
    <mergeCell ref="GMC3:GMD3"/>
    <mergeCell ref="GME3:GMF3"/>
    <mergeCell ref="GMG3:GMH3"/>
    <mergeCell ref="GMI3:GMJ3"/>
    <mergeCell ref="GJU3:GJV3"/>
    <mergeCell ref="GJW3:GJX3"/>
    <mergeCell ref="GJY3:GJZ3"/>
    <mergeCell ref="GKA3:GKB3"/>
    <mergeCell ref="GKC3:GKD3"/>
    <mergeCell ref="GKE3:GKF3"/>
    <mergeCell ref="GKG3:GKH3"/>
    <mergeCell ref="GKI3:GKJ3"/>
    <mergeCell ref="GKK3:GKL3"/>
    <mergeCell ref="GKM3:GKN3"/>
    <mergeCell ref="GKO3:GKP3"/>
    <mergeCell ref="GKQ3:GKR3"/>
    <mergeCell ref="GKS3:GKT3"/>
    <mergeCell ref="GKU3:GKV3"/>
    <mergeCell ref="GKW3:GKX3"/>
    <mergeCell ref="GKY3:GKZ3"/>
    <mergeCell ref="GLA3:GLB3"/>
    <mergeCell ref="GIM3:GIN3"/>
    <mergeCell ref="GIO3:GIP3"/>
    <mergeCell ref="GIQ3:GIR3"/>
    <mergeCell ref="GIS3:GIT3"/>
    <mergeCell ref="GIU3:GIV3"/>
    <mergeCell ref="GIW3:GIX3"/>
    <mergeCell ref="GIY3:GIZ3"/>
    <mergeCell ref="GJA3:GJB3"/>
    <mergeCell ref="GJC3:GJD3"/>
    <mergeCell ref="GJE3:GJF3"/>
    <mergeCell ref="GJG3:GJH3"/>
    <mergeCell ref="GJI3:GJJ3"/>
    <mergeCell ref="GJK3:GJL3"/>
    <mergeCell ref="GJM3:GJN3"/>
    <mergeCell ref="GJO3:GJP3"/>
    <mergeCell ref="GJQ3:GJR3"/>
    <mergeCell ref="GJS3:GJT3"/>
    <mergeCell ref="GHE3:GHF3"/>
    <mergeCell ref="GHG3:GHH3"/>
    <mergeCell ref="GHI3:GHJ3"/>
    <mergeCell ref="GHK3:GHL3"/>
    <mergeCell ref="GHM3:GHN3"/>
    <mergeCell ref="GHO3:GHP3"/>
    <mergeCell ref="GHQ3:GHR3"/>
    <mergeCell ref="GHS3:GHT3"/>
    <mergeCell ref="GHU3:GHV3"/>
    <mergeCell ref="GHW3:GHX3"/>
    <mergeCell ref="GHY3:GHZ3"/>
    <mergeCell ref="GIA3:GIB3"/>
    <mergeCell ref="GIC3:GID3"/>
    <mergeCell ref="GIE3:GIF3"/>
    <mergeCell ref="GIG3:GIH3"/>
    <mergeCell ref="GII3:GIJ3"/>
    <mergeCell ref="GIK3:GIL3"/>
    <mergeCell ref="GFW3:GFX3"/>
    <mergeCell ref="GFY3:GFZ3"/>
    <mergeCell ref="GGA3:GGB3"/>
    <mergeCell ref="GGC3:GGD3"/>
    <mergeCell ref="GGE3:GGF3"/>
    <mergeCell ref="GGG3:GGH3"/>
    <mergeCell ref="GGI3:GGJ3"/>
    <mergeCell ref="GGK3:GGL3"/>
    <mergeCell ref="GGM3:GGN3"/>
    <mergeCell ref="GGO3:GGP3"/>
    <mergeCell ref="GGQ3:GGR3"/>
    <mergeCell ref="GGS3:GGT3"/>
    <mergeCell ref="GGU3:GGV3"/>
    <mergeCell ref="GGW3:GGX3"/>
    <mergeCell ref="GGY3:GGZ3"/>
    <mergeCell ref="GHA3:GHB3"/>
    <mergeCell ref="GHC3:GHD3"/>
    <mergeCell ref="GEO3:GEP3"/>
    <mergeCell ref="GEQ3:GER3"/>
    <mergeCell ref="GES3:GET3"/>
    <mergeCell ref="GEU3:GEV3"/>
    <mergeCell ref="GEW3:GEX3"/>
    <mergeCell ref="GEY3:GEZ3"/>
    <mergeCell ref="GFA3:GFB3"/>
    <mergeCell ref="GFC3:GFD3"/>
    <mergeCell ref="GFE3:GFF3"/>
    <mergeCell ref="GFG3:GFH3"/>
    <mergeCell ref="GFI3:GFJ3"/>
    <mergeCell ref="GFK3:GFL3"/>
    <mergeCell ref="GFM3:GFN3"/>
    <mergeCell ref="GFO3:GFP3"/>
    <mergeCell ref="GFQ3:GFR3"/>
    <mergeCell ref="GFS3:GFT3"/>
    <mergeCell ref="GFU3:GFV3"/>
    <mergeCell ref="GDG3:GDH3"/>
    <mergeCell ref="GDI3:GDJ3"/>
    <mergeCell ref="GDK3:GDL3"/>
    <mergeCell ref="GDM3:GDN3"/>
    <mergeCell ref="GDO3:GDP3"/>
    <mergeCell ref="GDQ3:GDR3"/>
    <mergeCell ref="GDS3:GDT3"/>
    <mergeCell ref="GDU3:GDV3"/>
    <mergeCell ref="GDW3:GDX3"/>
    <mergeCell ref="GDY3:GDZ3"/>
    <mergeCell ref="GEA3:GEB3"/>
    <mergeCell ref="GEC3:GED3"/>
    <mergeCell ref="GEE3:GEF3"/>
    <mergeCell ref="GEG3:GEH3"/>
    <mergeCell ref="GEI3:GEJ3"/>
    <mergeCell ref="GEK3:GEL3"/>
    <mergeCell ref="GEM3:GEN3"/>
    <mergeCell ref="GBY3:GBZ3"/>
    <mergeCell ref="GCA3:GCB3"/>
    <mergeCell ref="GCC3:GCD3"/>
    <mergeCell ref="GCE3:GCF3"/>
    <mergeCell ref="GCG3:GCH3"/>
    <mergeCell ref="GCI3:GCJ3"/>
    <mergeCell ref="GCK3:GCL3"/>
    <mergeCell ref="GCM3:GCN3"/>
    <mergeCell ref="GCO3:GCP3"/>
    <mergeCell ref="GCQ3:GCR3"/>
    <mergeCell ref="GCS3:GCT3"/>
    <mergeCell ref="GCU3:GCV3"/>
    <mergeCell ref="GCW3:GCX3"/>
    <mergeCell ref="GCY3:GCZ3"/>
    <mergeCell ref="GDA3:GDB3"/>
    <mergeCell ref="GDC3:GDD3"/>
    <mergeCell ref="GDE3:GDF3"/>
    <mergeCell ref="GAQ3:GAR3"/>
    <mergeCell ref="GAS3:GAT3"/>
    <mergeCell ref="GAU3:GAV3"/>
    <mergeCell ref="GAW3:GAX3"/>
    <mergeCell ref="GAY3:GAZ3"/>
    <mergeCell ref="GBA3:GBB3"/>
    <mergeCell ref="GBC3:GBD3"/>
    <mergeCell ref="GBE3:GBF3"/>
    <mergeCell ref="GBG3:GBH3"/>
    <mergeCell ref="GBI3:GBJ3"/>
    <mergeCell ref="GBK3:GBL3"/>
    <mergeCell ref="GBM3:GBN3"/>
    <mergeCell ref="GBO3:GBP3"/>
    <mergeCell ref="GBQ3:GBR3"/>
    <mergeCell ref="GBS3:GBT3"/>
    <mergeCell ref="GBU3:GBV3"/>
    <mergeCell ref="GBW3:GBX3"/>
    <mergeCell ref="FZI3:FZJ3"/>
    <mergeCell ref="FZK3:FZL3"/>
    <mergeCell ref="FZM3:FZN3"/>
    <mergeCell ref="FZO3:FZP3"/>
    <mergeCell ref="FZQ3:FZR3"/>
    <mergeCell ref="FZS3:FZT3"/>
    <mergeCell ref="FZU3:FZV3"/>
    <mergeCell ref="FZW3:FZX3"/>
    <mergeCell ref="FZY3:FZZ3"/>
    <mergeCell ref="GAA3:GAB3"/>
    <mergeCell ref="GAC3:GAD3"/>
    <mergeCell ref="GAE3:GAF3"/>
    <mergeCell ref="GAG3:GAH3"/>
    <mergeCell ref="GAI3:GAJ3"/>
    <mergeCell ref="GAK3:GAL3"/>
    <mergeCell ref="GAM3:GAN3"/>
    <mergeCell ref="GAO3:GAP3"/>
    <mergeCell ref="FYA3:FYB3"/>
    <mergeCell ref="FYC3:FYD3"/>
    <mergeCell ref="FYE3:FYF3"/>
    <mergeCell ref="FYG3:FYH3"/>
    <mergeCell ref="FYI3:FYJ3"/>
    <mergeCell ref="FYK3:FYL3"/>
    <mergeCell ref="FYM3:FYN3"/>
    <mergeCell ref="FYO3:FYP3"/>
    <mergeCell ref="FYQ3:FYR3"/>
    <mergeCell ref="FYS3:FYT3"/>
    <mergeCell ref="FYU3:FYV3"/>
    <mergeCell ref="FYW3:FYX3"/>
    <mergeCell ref="FYY3:FYZ3"/>
    <mergeCell ref="FZA3:FZB3"/>
    <mergeCell ref="FZC3:FZD3"/>
    <mergeCell ref="FZE3:FZF3"/>
    <mergeCell ref="FZG3:FZH3"/>
    <mergeCell ref="FWS3:FWT3"/>
    <mergeCell ref="FWU3:FWV3"/>
    <mergeCell ref="FWW3:FWX3"/>
    <mergeCell ref="FWY3:FWZ3"/>
    <mergeCell ref="FXA3:FXB3"/>
    <mergeCell ref="FXC3:FXD3"/>
    <mergeCell ref="FXE3:FXF3"/>
    <mergeCell ref="FXG3:FXH3"/>
    <mergeCell ref="FXI3:FXJ3"/>
    <mergeCell ref="FXK3:FXL3"/>
    <mergeCell ref="FXM3:FXN3"/>
    <mergeCell ref="FXO3:FXP3"/>
    <mergeCell ref="FXQ3:FXR3"/>
    <mergeCell ref="FXS3:FXT3"/>
    <mergeCell ref="FXU3:FXV3"/>
    <mergeCell ref="FXW3:FXX3"/>
    <mergeCell ref="FXY3:FXZ3"/>
    <mergeCell ref="FVK3:FVL3"/>
    <mergeCell ref="FVM3:FVN3"/>
    <mergeCell ref="FVO3:FVP3"/>
    <mergeCell ref="FVQ3:FVR3"/>
    <mergeCell ref="FVS3:FVT3"/>
    <mergeCell ref="FVU3:FVV3"/>
    <mergeCell ref="FVW3:FVX3"/>
    <mergeCell ref="FVY3:FVZ3"/>
    <mergeCell ref="FWA3:FWB3"/>
    <mergeCell ref="FWC3:FWD3"/>
    <mergeCell ref="FWE3:FWF3"/>
    <mergeCell ref="FWG3:FWH3"/>
    <mergeCell ref="FWI3:FWJ3"/>
    <mergeCell ref="FWK3:FWL3"/>
    <mergeCell ref="FWM3:FWN3"/>
    <mergeCell ref="FWO3:FWP3"/>
    <mergeCell ref="FWQ3:FWR3"/>
    <mergeCell ref="FUC3:FUD3"/>
    <mergeCell ref="FUE3:FUF3"/>
    <mergeCell ref="FUG3:FUH3"/>
    <mergeCell ref="FUI3:FUJ3"/>
    <mergeCell ref="FUK3:FUL3"/>
    <mergeCell ref="FUM3:FUN3"/>
    <mergeCell ref="FUO3:FUP3"/>
    <mergeCell ref="FUQ3:FUR3"/>
    <mergeCell ref="FUS3:FUT3"/>
    <mergeCell ref="FUU3:FUV3"/>
    <mergeCell ref="FUW3:FUX3"/>
    <mergeCell ref="FUY3:FUZ3"/>
    <mergeCell ref="FVA3:FVB3"/>
    <mergeCell ref="FVC3:FVD3"/>
    <mergeCell ref="FVE3:FVF3"/>
    <mergeCell ref="FVG3:FVH3"/>
    <mergeCell ref="FVI3:FVJ3"/>
    <mergeCell ref="FSU3:FSV3"/>
    <mergeCell ref="FSW3:FSX3"/>
    <mergeCell ref="FSY3:FSZ3"/>
    <mergeCell ref="FTA3:FTB3"/>
    <mergeCell ref="FTC3:FTD3"/>
    <mergeCell ref="FTE3:FTF3"/>
    <mergeCell ref="FTG3:FTH3"/>
    <mergeCell ref="FTI3:FTJ3"/>
    <mergeCell ref="FTK3:FTL3"/>
    <mergeCell ref="FTM3:FTN3"/>
    <mergeCell ref="FTO3:FTP3"/>
    <mergeCell ref="FTQ3:FTR3"/>
    <mergeCell ref="FTS3:FTT3"/>
    <mergeCell ref="FTU3:FTV3"/>
    <mergeCell ref="FTW3:FTX3"/>
    <mergeCell ref="FTY3:FTZ3"/>
    <mergeCell ref="FUA3:FUB3"/>
    <mergeCell ref="FRM3:FRN3"/>
    <mergeCell ref="FRO3:FRP3"/>
    <mergeCell ref="FRQ3:FRR3"/>
    <mergeCell ref="FRS3:FRT3"/>
    <mergeCell ref="FRU3:FRV3"/>
    <mergeCell ref="FRW3:FRX3"/>
    <mergeCell ref="FRY3:FRZ3"/>
    <mergeCell ref="FSA3:FSB3"/>
    <mergeCell ref="FSC3:FSD3"/>
    <mergeCell ref="FSE3:FSF3"/>
    <mergeCell ref="FSG3:FSH3"/>
    <mergeCell ref="FSI3:FSJ3"/>
    <mergeCell ref="FSK3:FSL3"/>
    <mergeCell ref="FSM3:FSN3"/>
    <mergeCell ref="FSO3:FSP3"/>
    <mergeCell ref="FSQ3:FSR3"/>
    <mergeCell ref="FSS3:FST3"/>
    <mergeCell ref="FQE3:FQF3"/>
    <mergeCell ref="FQG3:FQH3"/>
    <mergeCell ref="FQI3:FQJ3"/>
    <mergeCell ref="FQK3:FQL3"/>
    <mergeCell ref="FQM3:FQN3"/>
    <mergeCell ref="FQO3:FQP3"/>
    <mergeCell ref="FQQ3:FQR3"/>
    <mergeCell ref="FQS3:FQT3"/>
    <mergeCell ref="FQU3:FQV3"/>
    <mergeCell ref="FQW3:FQX3"/>
    <mergeCell ref="FQY3:FQZ3"/>
    <mergeCell ref="FRA3:FRB3"/>
    <mergeCell ref="FRC3:FRD3"/>
    <mergeCell ref="FRE3:FRF3"/>
    <mergeCell ref="FRG3:FRH3"/>
    <mergeCell ref="FRI3:FRJ3"/>
    <mergeCell ref="FRK3:FRL3"/>
    <mergeCell ref="FOW3:FOX3"/>
    <mergeCell ref="FOY3:FOZ3"/>
    <mergeCell ref="FPA3:FPB3"/>
    <mergeCell ref="FPC3:FPD3"/>
    <mergeCell ref="FPE3:FPF3"/>
    <mergeCell ref="FPG3:FPH3"/>
    <mergeCell ref="FPI3:FPJ3"/>
    <mergeCell ref="FPK3:FPL3"/>
    <mergeCell ref="FPM3:FPN3"/>
    <mergeCell ref="FPO3:FPP3"/>
    <mergeCell ref="FPQ3:FPR3"/>
    <mergeCell ref="FPS3:FPT3"/>
    <mergeCell ref="FPU3:FPV3"/>
    <mergeCell ref="FPW3:FPX3"/>
    <mergeCell ref="FPY3:FPZ3"/>
    <mergeCell ref="FQA3:FQB3"/>
    <mergeCell ref="FQC3:FQD3"/>
    <mergeCell ref="FNO3:FNP3"/>
    <mergeCell ref="FNQ3:FNR3"/>
    <mergeCell ref="FNS3:FNT3"/>
    <mergeCell ref="FNU3:FNV3"/>
    <mergeCell ref="FNW3:FNX3"/>
    <mergeCell ref="FNY3:FNZ3"/>
    <mergeCell ref="FOA3:FOB3"/>
    <mergeCell ref="FOC3:FOD3"/>
    <mergeCell ref="FOE3:FOF3"/>
    <mergeCell ref="FOG3:FOH3"/>
    <mergeCell ref="FOI3:FOJ3"/>
    <mergeCell ref="FOK3:FOL3"/>
    <mergeCell ref="FOM3:FON3"/>
    <mergeCell ref="FOO3:FOP3"/>
    <mergeCell ref="FOQ3:FOR3"/>
    <mergeCell ref="FOS3:FOT3"/>
    <mergeCell ref="FOU3:FOV3"/>
    <mergeCell ref="FMG3:FMH3"/>
    <mergeCell ref="FMI3:FMJ3"/>
    <mergeCell ref="FMK3:FML3"/>
    <mergeCell ref="FMM3:FMN3"/>
    <mergeCell ref="FMO3:FMP3"/>
    <mergeCell ref="FMQ3:FMR3"/>
    <mergeCell ref="FMS3:FMT3"/>
    <mergeCell ref="FMU3:FMV3"/>
    <mergeCell ref="FMW3:FMX3"/>
    <mergeCell ref="FMY3:FMZ3"/>
    <mergeCell ref="FNA3:FNB3"/>
    <mergeCell ref="FNC3:FND3"/>
    <mergeCell ref="FNE3:FNF3"/>
    <mergeCell ref="FNG3:FNH3"/>
    <mergeCell ref="FNI3:FNJ3"/>
    <mergeCell ref="FNK3:FNL3"/>
    <mergeCell ref="FNM3:FNN3"/>
    <mergeCell ref="FKY3:FKZ3"/>
    <mergeCell ref="FLA3:FLB3"/>
    <mergeCell ref="FLC3:FLD3"/>
    <mergeCell ref="FLE3:FLF3"/>
    <mergeCell ref="FLG3:FLH3"/>
    <mergeCell ref="FLI3:FLJ3"/>
    <mergeCell ref="FLK3:FLL3"/>
    <mergeCell ref="FLM3:FLN3"/>
    <mergeCell ref="FLO3:FLP3"/>
    <mergeCell ref="FLQ3:FLR3"/>
    <mergeCell ref="FLS3:FLT3"/>
    <mergeCell ref="FLU3:FLV3"/>
    <mergeCell ref="FLW3:FLX3"/>
    <mergeCell ref="FLY3:FLZ3"/>
    <mergeCell ref="FMA3:FMB3"/>
    <mergeCell ref="FMC3:FMD3"/>
    <mergeCell ref="FME3:FMF3"/>
    <mergeCell ref="FJQ3:FJR3"/>
    <mergeCell ref="FJS3:FJT3"/>
    <mergeCell ref="FJU3:FJV3"/>
    <mergeCell ref="FJW3:FJX3"/>
    <mergeCell ref="FJY3:FJZ3"/>
    <mergeCell ref="FKA3:FKB3"/>
    <mergeCell ref="FKC3:FKD3"/>
    <mergeCell ref="FKE3:FKF3"/>
    <mergeCell ref="FKG3:FKH3"/>
    <mergeCell ref="FKI3:FKJ3"/>
    <mergeCell ref="FKK3:FKL3"/>
    <mergeCell ref="FKM3:FKN3"/>
    <mergeCell ref="FKO3:FKP3"/>
    <mergeCell ref="FKQ3:FKR3"/>
    <mergeCell ref="FKS3:FKT3"/>
    <mergeCell ref="FKU3:FKV3"/>
    <mergeCell ref="FKW3:FKX3"/>
    <mergeCell ref="FII3:FIJ3"/>
    <mergeCell ref="FIK3:FIL3"/>
    <mergeCell ref="FIM3:FIN3"/>
    <mergeCell ref="FIO3:FIP3"/>
    <mergeCell ref="FIQ3:FIR3"/>
    <mergeCell ref="FIS3:FIT3"/>
    <mergeCell ref="FIU3:FIV3"/>
    <mergeCell ref="FIW3:FIX3"/>
    <mergeCell ref="FIY3:FIZ3"/>
    <mergeCell ref="FJA3:FJB3"/>
    <mergeCell ref="FJC3:FJD3"/>
    <mergeCell ref="FJE3:FJF3"/>
    <mergeCell ref="FJG3:FJH3"/>
    <mergeCell ref="FJI3:FJJ3"/>
    <mergeCell ref="FJK3:FJL3"/>
    <mergeCell ref="FJM3:FJN3"/>
    <mergeCell ref="FJO3:FJP3"/>
    <mergeCell ref="FHA3:FHB3"/>
    <mergeCell ref="FHC3:FHD3"/>
    <mergeCell ref="FHE3:FHF3"/>
    <mergeCell ref="FHG3:FHH3"/>
    <mergeCell ref="FHI3:FHJ3"/>
    <mergeCell ref="FHK3:FHL3"/>
    <mergeCell ref="FHM3:FHN3"/>
    <mergeCell ref="FHO3:FHP3"/>
    <mergeCell ref="FHQ3:FHR3"/>
    <mergeCell ref="FHS3:FHT3"/>
    <mergeCell ref="FHU3:FHV3"/>
    <mergeCell ref="FHW3:FHX3"/>
    <mergeCell ref="FHY3:FHZ3"/>
    <mergeCell ref="FIA3:FIB3"/>
    <mergeCell ref="FIC3:FID3"/>
    <mergeCell ref="FIE3:FIF3"/>
    <mergeCell ref="FIG3:FIH3"/>
    <mergeCell ref="FFS3:FFT3"/>
    <mergeCell ref="FFU3:FFV3"/>
    <mergeCell ref="FFW3:FFX3"/>
    <mergeCell ref="FFY3:FFZ3"/>
    <mergeCell ref="FGA3:FGB3"/>
    <mergeCell ref="FGC3:FGD3"/>
    <mergeCell ref="FGE3:FGF3"/>
    <mergeCell ref="FGG3:FGH3"/>
    <mergeCell ref="FGI3:FGJ3"/>
    <mergeCell ref="FGK3:FGL3"/>
    <mergeCell ref="FGM3:FGN3"/>
    <mergeCell ref="FGO3:FGP3"/>
    <mergeCell ref="FGQ3:FGR3"/>
    <mergeCell ref="FGS3:FGT3"/>
    <mergeCell ref="FGU3:FGV3"/>
    <mergeCell ref="FGW3:FGX3"/>
    <mergeCell ref="FGY3:FGZ3"/>
    <mergeCell ref="FEK3:FEL3"/>
    <mergeCell ref="FEM3:FEN3"/>
    <mergeCell ref="FEO3:FEP3"/>
    <mergeCell ref="FEQ3:FER3"/>
    <mergeCell ref="FES3:FET3"/>
    <mergeCell ref="FEU3:FEV3"/>
    <mergeCell ref="FEW3:FEX3"/>
    <mergeCell ref="FEY3:FEZ3"/>
    <mergeCell ref="FFA3:FFB3"/>
    <mergeCell ref="FFC3:FFD3"/>
    <mergeCell ref="FFE3:FFF3"/>
    <mergeCell ref="FFG3:FFH3"/>
    <mergeCell ref="FFI3:FFJ3"/>
    <mergeCell ref="FFK3:FFL3"/>
    <mergeCell ref="FFM3:FFN3"/>
    <mergeCell ref="FFO3:FFP3"/>
    <mergeCell ref="FFQ3:FFR3"/>
    <mergeCell ref="FDC3:FDD3"/>
    <mergeCell ref="FDE3:FDF3"/>
    <mergeCell ref="FDG3:FDH3"/>
    <mergeCell ref="FDI3:FDJ3"/>
    <mergeCell ref="FDK3:FDL3"/>
    <mergeCell ref="FDM3:FDN3"/>
    <mergeCell ref="FDO3:FDP3"/>
    <mergeCell ref="FDQ3:FDR3"/>
    <mergeCell ref="FDS3:FDT3"/>
    <mergeCell ref="FDU3:FDV3"/>
    <mergeCell ref="FDW3:FDX3"/>
    <mergeCell ref="FDY3:FDZ3"/>
    <mergeCell ref="FEA3:FEB3"/>
    <mergeCell ref="FEC3:FED3"/>
    <mergeCell ref="FEE3:FEF3"/>
    <mergeCell ref="FEG3:FEH3"/>
    <mergeCell ref="FEI3:FEJ3"/>
    <mergeCell ref="FBU3:FBV3"/>
    <mergeCell ref="FBW3:FBX3"/>
    <mergeCell ref="FBY3:FBZ3"/>
    <mergeCell ref="FCA3:FCB3"/>
    <mergeCell ref="FCC3:FCD3"/>
    <mergeCell ref="FCE3:FCF3"/>
    <mergeCell ref="FCG3:FCH3"/>
    <mergeCell ref="FCI3:FCJ3"/>
    <mergeCell ref="FCK3:FCL3"/>
    <mergeCell ref="FCM3:FCN3"/>
    <mergeCell ref="FCO3:FCP3"/>
    <mergeCell ref="FCQ3:FCR3"/>
    <mergeCell ref="FCS3:FCT3"/>
    <mergeCell ref="FCU3:FCV3"/>
    <mergeCell ref="FCW3:FCX3"/>
    <mergeCell ref="FCY3:FCZ3"/>
    <mergeCell ref="FDA3:FDB3"/>
    <mergeCell ref="FAM3:FAN3"/>
    <mergeCell ref="FAO3:FAP3"/>
    <mergeCell ref="FAQ3:FAR3"/>
    <mergeCell ref="FAS3:FAT3"/>
    <mergeCell ref="FAU3:FAV3"/>
    <mergeCell ref="FAW3:FAX3"/>
    <mergeCell ref="FAY3:FAZ3"/>
    <mergeCell ref="FBA3:FBB3"/>
    <mergeCell ref="FBC3:FBD3"/>
    <mergeCell ref="FBE3:FBF3"/>
    <mergeCell ref="FBG3:FBH3"/>
    <mergeCell ref="FBI3:FBJ3"/>
    <mergeCell ref="FBK3:FBL3"/>
    <mergeCell ref="FBM3:FBN3"/>
    <mergeCell ref="FBO3:FBP3"/>
    <mergeCell ref="FBQ3:FBR3"/>
    <mergeCell ref="FBS3:FBT3"/>
    <mergeCell ref="EZE3:EZF3"/>
    <mergeCell ref="EZG3:EZH3"/>
    <mergeCell ref="EZI3:EZJ3"/>
    <mergeCell ref="EZK3:EZL3"/>
    <mergeCell ref="EZM3:EZN3"/>
    <mergeCell ref="EZO3:EZP3"/>
    <mergeCell ref="EZQ3:EZR3"/>
    <mergeCell ref="EZS3:EZT3"/>
    <mergeCell ref="EZU3:EZV3"/>
    <mergeCell ref="EZW3:EZX3"/>
    <mergeCell ref="EZY3:EZZ3"/>
    <mergeCell ref="FAA3:FAB3"/>
    <mergeCell ref="FAC3:FAD3"/>
    <mergeCell ref="FAE3:FAF3"/>
    <mergeCell ref="FAG3:FAH3"/>
    <mergeCell ref="FAI3:FAJ3"/>
    <mergeCell ref="FAK3:FAL3"/>
    <mergeCell ref="EXW3:EXX3"/>
    <mergeCell ref="EXY3:EXZ3"/>
    <mergeCell ref="EYA3:EYB3"/>
    <mergeCell ref="EYC3:EYD3"/>
    <mergeCell ref="EYE3:EYF3"/>
    <mergeCell ref="EYG3:EYH3"/>
    <mergeCell ref="EYI3:EYJ3"/>
    <mergeCell ref="EYK3:EYL3"/>
    <mergeCell ref="EYM3:EYN3"/>
    <mergeCell ref="EYO3:EYP3"/>
    <mergeCell ref="EYQ3:EYR3"/>
    <mergeCell ref="EYS3:EYT3"/>
    <mergeCell ref="EYU3:EYV3"/>
    <mergeCell ref="EYW3:EYX3"/>
    <mergeCell ref="EYY3:EYZ3"/>
    <mergeCell ref="EZA3:EZB3"/>
    <mergeCell ref="EZC3:EZD3"/>
    <mergeCell ref="EWO3:EWP3"/>
    <mergeCell ref="EWQ3:EWR3"/>
    <mergeCell ref="EWS3:EWT3"/>
    <mergeCell ref="EWU3:EWV3"/>
    <mergeCell ref="EWW3:EWX3"/>
    <mergeCell ref="EWY3:EWZ3"/>
    <mergeCell ref="EXA3:EXB3"/>
    <mergeCell ref="EXC3:EXD3"/>
    <mergeCell ref="EXE3:EXF3"/>
    <mergeCell ref="EXG3:EXH3"/>
    <mergeCell ref="EXI3:EXJ3"/>
    <mergeCell ref="EXK3:EXL3"/>
    <mergeCell ref="EXM3:EXN3"/>
    <mergeCell ref="EXO3:EXP3"/>
    <mergeCell ref="EXQ3:EXR3"/>
    <mergeCell ref="EXS3:EXT3"/>
    <mergeCell ref="EXU3:EXV3"/>
    <mergeCell ref="EVG3:EVH3"/>
    <mergeCell ref="EVI3:EVJ3"/>
    <mergeCell ref="EVK3:EVL3"/>
    <mergeCell ref="EVM3:EVN3"/>
    <mergeCell ref="EVO3:EVP3"/>
    <mergeCell ref="EVQ3:EVR3"/>
    <mergeCell ref="EVS3:EVT3"/>
    <mergeCell ref="EVU3:EVV3"/>
    <mergeCell ref="EVW3:EVX3"/>
    <mergeCell ref="EVY3:EVZ3"/>
    <mergeCell ref="EWA3:EWB3"/>
    <mergeCell ref="EWC3:EWD3"/>
    <mergeCell ref="EWE3:EWF3"/>
    <mergeCell ref="EWG3:EWH3"/>
    <mergeCell ref="EWI3:EWJ3"/>
    <mergeCell ref="EWK3:EWL3"/>
    <mergeCell ref="EWM3:EWN3"/>
    <mergeCell ref="ETY3:ETZ3"/>
    <mergeCell ref="EUA3:EUB3"/>
    <mergeCell ref="EUC3:EUD3"/>
    <mergeCell ref="EUE3:EUF3"/>
    <mergeCell ref="EUG3:EUH3"/>
    <mergeCell ref="EUI3:EUJ3"/>
    <mergeCell ref="EUK3:EUL3"/>
    <mergeCell ref="EUM3:EUN3"/>
    <mergeCell ref="EUO3:EUP3"/>
    <mergeCell ref="EUQ3:EUR3"/>
    <mergeCell ref="EUS3:EUT3"/>
    <mergeCell ref="EUU3:EUV3"/>
    <mergeCell ref="EUW3:EUX3"/>
    <mergeCell ref="EUY3:EUZ3"/>
    <mergeCell ref="EVA3:EVB3"/>
    <mergeCell ref="EVC3:EVD3"/>
    <mergeCell ref="EVE3:EVF3"/>
    <mergeCell ref="ESQ3:ESR3"/>
    <mergeCell ref="ESS3:EST3"/>
    <mergeCell ref="ESU3:ESV3"/>
    <mergeCell ref="ESW3:ESX3"/>
    <mergeCell ref="ESY3:ESZ3"/>
    <mergeCell ref="ETA3:ETB3"/>
    <mergeCell ref="ETC3:ETD3"/>
    <mergeCell ref="ETE3:ETF3"/>
    <mergeCell ref="ETG3:ETH3"/>
    <mergeCell ref="ETI3:ETJ3"/>
    <mergeCell ref="ETK3:ETL3"/>
    <mergeCell ref="ETM3:ETN3"/>
    <mergeCell ref="ETO3:ETP3"/>
    <mergeCell ref="ETQ3:ETR3"/>
    <mergeCell ref="ETS3:ETT3"/>
    <mergeCell ref="ETU3:ETV3"/>
    <mergeCell ref="ETW3:ETX3"/>
    <mergeCell ref="ERI3:ERJ3"/>
    <mergeCell ref="ERK3:ERL3"/>
    <mergeCell ref="ERM3:ERN3"/>
    <mergeCell ref="ERO3:ERP3"/>
    <mergeCell ref="ERQ3:ERR3"/>
    <mergeCell ref="ERS3:ERT3"/>
    <mergeCell ref="ERU3:ERV3"/>
    <mergeCell ref="ERW3:ERX3"/>
    <mergeCell ref="ERY3:ERZ3"/>
    <mergeCell ref="ESA3:ESB3"/>
    <mergeCell ref="ESC3:ESD3"/>
    <mergeCell ref="ESE3:ESF3"/>
    <mergeCell ref="ESG3:ESH3"/>
    <mergeCell ref="ESI3:ESJ3"/>
    <mergeCell ref="ESK3:ESL3"/>
    <mergeCell ref="ESM3:ESN3"/>
    <mergeCell ref="ESO3:ESP3"/>
    <mergeCell ref="EQA3:EQB3"/>
    <mergeCell ref="EQC3:EQD3"/>
    <mergeCell ref="EQE3:EQF3"/>
    <mergeCell ref="EQG3:EQH3"/>
    <mergeCell ref="EQI3:EQJ3"/>
    <mergeCell ref="EQK3:EQL3"/>
    <mergeCell ref="EQM3:EQN3"/>
    <mergeCell ref="EQO3:EQP3"/>
    <mergeCell ref="EQQ3:EQR3"/>
    <mergeCell ref="EQS3:EQT3"/>
    <mergeCell ref="EQU3:EQV3"/>
    <mergeCell ref="EQW3:EQX3"/>
    <mergeCell ref="EQY3:EQZ3"/>
    <mergeCell ref="ERA3:ERB3"/>
    <mergeCell ref="ERC3:ERD3"/>
    <mergeCell ref="ERE3:ERF3"/>
    <mergeCell ref="ERG3:ERH3"/>
    <mergeCell ref="EOS3:EOT3"/>
    <mergeCell ref="EOU3:EOV3"/>
    <mergeCell ref="EOW3:EOX3"/>
    <mergeCell ref="EOY3:EOZ3"/>
    <mergeCell ref="EPA3:EPB3"/>
    <mergeCell ref="EPC3:EPD3"/>
    <mergeCell ref="EPE3:EPF3"/>
    <mergeCell ref="EPG3:EPH3"/>
    <mergeCell ref="EPI3:EPJ3"/>
    <mergeCell ref="EPK3:EPL3"/>
    <mergeCell ref="EPM3:EPN3"/>
    <mergeCell ref="EPO3:EPP3"/>
    <mergeCell ref="EPQ3:EPR3"/>
    <mergeCell ref="EPS3:EPT3"/>
    <mergeCell ref="EPU3:EPV3"/>
    <mergeCell ref="EPW3:EPX3"/>
    <mergeCell ref="EPY3:EPZ3"/>
    <mergeCell ref="ENK3:ENL3"/>
    <mergeCell ref="ENM3:ENN3"/>
    <mergeCell ref="ENO3:ENP3"/>
    <mergeCell ref="ENQ3:ENR3"/>
    <mergeCell ref="ENS3:ENT3"/>
    <mergeCell ref="ENU3:ENV3"/>
    <mergeCell ref="ENW3:ENX3"/>
    <mergeCell ref="ENY3:ENZ3"/>
    <mergeCell ref="EOA3:EOB3"/>
    <mergeCell ref="EOC3:EOD3"/>
    <mergeCell ref="EOE3:EOF3"/>
    <mergeCell ref="EOG3:EOH3"/>
    <mergeCell ref="EOI3:EOJ3"/>
    <mergeCell ref="EOK3:EOL3"/>
    <mergeCell ref="EOM3:EON3"/>
    <mergeCell ref="EOO3:EOP3"/>
    <mergeCell ref="EOQ3:EOR3"/>
    <mergeCell ref="EMC3:EMD3"/>
    <mergeCell ref="EME3:EMF3"/>
    <mergeCell ref="EMG3:EMH3"/>
    <mergeCell ref="EMI3:EMJ3"/>
    <mergeCell ref="EMK3:EML3"/>
    <mergeCell ref="EMM3:EMN3"/>
    <mergeCell ref="EMO3:EMP3"/>
    <mergeCell ref="EMQ3:EMR3"/>
    <mergeCell ref="EMS3:EMT3"/>
    <mergeCell ref="EMU3:EMV3"/>
    <mergeCell ref="EMW3:EMX3"/>
    <mergeCell ref="EMY3:EMZ3"/>
    <mergeCell ref="ENA3:ENB3"/>
    <mergeCell ref="ENC3:END3"/>
    <mergeCell ref="ENE3:ENF3"/>
    <mergeCell ref="ENG3:ENH3"/>
    <mergeCell ref="ENI3:ENJ3"/>
    <mergeCell ref="EKU3:EKV3"/>
    <mergeCell ref="EKW3:EKX3"/>
    <mergeCell ref="EKY3:EKZ3"/>
    <mergeCell ref="ELA3:ELB3"/>
    <mergeCell ref="ELC3:ELD3"/>
    <mergeCell ref="ELE3:ELF3"/>
    <mergeCell ref="ELG3:ELH3"/>
    <mergeCell ref="ELI3:ELJ3"/>
    <mergeCell ref="ELK3:ELL3"/>
    <mergeCell ref="ELM3:ELN3"/>
    <mergeCell ref="ELO3:ELP3"/>
    <mergeCell ref="ELQ3:ELR3"/>
    <mergeCell ref="ELS3:ELT3"/>
    <mergeCell ref="ELU3:ELV3"/>
    <mergeCell ref="ELW3:ELX3"/>
    <mergeCell ref="ELY3:ELZ3"/>
    <mergeCell ref="EMA3:EMB3"/>
    <mergeCell ref="EJM3:EJN3"/>
    <mergeCell ref="EJO3:EJP3"/>
    <mergeCell ref="EJQ3:EJR3"/>
    <mergeCell ref="EJS3:EJT3"/>
    <mergeCell ref="EJU3:EJV3"/>
    <mergeCell ref="EJW3:EJX3"/>
    <mergeCell ref="EJY3:EJZ3"/>
    <mergeCell ref="EKA3:EKB3"/>
    <mergeCell ref="EKC3:EKD3"/>
    <mergeCell ref="EKE3:EKF3"/>
    <mergeCell ref="EKG3:EKH3"/>
    <mergeCell ref="EKI3:EKJ3"/>
    <mergeCell ref="EKK3:EKL3"/>
    <mergeCell ref="EKM3:EKN3"/>
    <mergeCell ref="EKO3:EKP3"/>
    <mergeCell ref="EKQ3:EKR3"/>
    <mergeCell ref="EKS3:EKT3"/>
    <mergeCell ref="EIE3:EIF3"/>
    <mergeCell ref="EIG3:EIH3"/>
    <mergeCell ref="EII3:EIJ3"/>
    <mergeCell ref="EIK3:EIL3"/>
    <mergeCell ref="EIM3:EIN3"/>
    <mergeCell ref="EIO3:EIP3"/>
    <mergeCell ref="EIQ3:EIR3"/>
    <mergeCell ref="EIS3:EIT3"/>
    <mergeCell ref="EIU3:EIV3"/>
    <mergeCell ref="EIW3:EIX3"/>
    <mergeCell ref="EIY3:EIZ3"/>
    <mergeCell ref="EJA3:EJB3"/>
    <mergeCell ref="EJC3:EJD3"/>
    <mergeCell ref="EJE3:EJF3"/>
    <mergeCell ref="EJG3:EJH3"/>
    <mergeCell ref="EJI3:EJJ3"/>
    <mergeCell ref="EJK3:EJL3"/>
    <mergeCell ref="EGW3:EGX3"/>
    <mergeCell ref="EGY3:EGZ3"/>
    <mergeCell ref="EHA3:EHB3"/>
    <mergeCell ref="EHC3:EHD3"/>
    <mergeCell ref="EHE3:EHF3"/>
    <mergeCell ref="EHG3:EHH3"/>
    <mergeCell ref="EHI3:EHJ3"/>
    <mergeCell ref="EHK3:EHL3"/>
    <mergeCell ref="EHM3:EHN3"/>
    <mergeCell ref="EHO3:EHP3"/>
    <mergeCell ref="EHQ3:EHR3"/>
    <mergeCell ref="EHS3:EHT3"/>
    <mergeCell ref="EHU3:EHV3"/>
    <mergeCell ref="EHW3:EHX3"/>
    <mergeCell ref="EHY3:EHZ3"/>
    <mergeCell ref="EIA3:EIB3"/>
    <mergeCell ref="EIC3:EID3"/>
    <mergeCell ref="EFO3:EFP3"/>
    <mergeCell ref="EFQ3:EFR3"/>
    <mergeCell ref="EFS3:EFT3"/>
    <mergeCell ref="EFU3:EFV3"/>
    <mergeCell ref="EFW3:EFX3"/>
    <mergeCell ref="EFY3:EFZ3"/>
    <mergeCell ref="EGA3:EGB3"/>
    <mergeCell ref="EGC3:EGD3"/>
    <mergeCell ref="EGE3:EGF3"/>
    <mergeCell ref="EGG3:EGH3"/>
    <mergeCell ref="EGI3:EGJ3"/>
    <mergeCell ref="EGK3:EGL3"/>
    <mergeCell ref="EGM3:EGN3"/>
    <mergeCell ref="EGO3:EGP3"/>
    <mergeCell ref="EGQ3:EGR3"/>
    <mergeCell ref="EGS3:EGT3"/>
    <mergeCell ref="EGU3:EGV3"/>
    <mergeCell ref="EEG3:EEH3"/>
    <mergeCell ref="EEI3:EEJ3"/>
    <mergeCell ref="EEK3:EEL3"/>
    <mergeCell ref="EEM3:EEN3"/>
    <mergeCell ref="EEO3:EEP3"/>
    <mergeCell ref="EEQ3:EER3"/>
    <mergeCell ref="EES3:EET3"/>
    <mergeCell ref="EEU3:EEV3"/>
    <mergeCell ref="EEW3:EEX3"/>
    <mergeCell ref="EEY3:EEZ3"/>
    <mergeCell ref="EFA3:EFB3"/>
    <mergeCell ref="EFC3:EFD3"/>
    <mergeCell ref="EFE3:EFF3"/>
    <mergeCell ref="EFG3:EFH3"/>
    <mergeCell ref="EFI3:EFJ3"/>
    <mergeCell ref="EFK3:EFL3"/>
    <mergeCell ref="EFM3:EFN3"/>
    <mergeCell ref="ECY3:ECZ3"/>
    <mergeCell ref="EDA3:EDB3"/>
    <mergeCell ref="EDC3:EDD3"/>
    <mergeCell ref="EDE3:EDF3"/>
    <mergeCell ref="EDG3:EDH3"/>
    <mergeCell ref="EDI3:EDJ3"/>
    <mergeCell ref="EDK3:EDL3"/>
    <mergeCell ref="EDM3:EDN3"/>
    <mergeCell ref="EDO3:EDP3"/>
    <mergeCell ref="EDQ3:EDR3"/>
    <mergeCell ref="EDS3:EDT3"/>
    <mergeCell ref="EDU3:EDV3"/>
    <mergeCell ref="EDW3:EDX3"/>
    <mergeCell ref="EDY3:EDZ3"/>
    <mergeCell ref="EEA3:EEB3"/>
    <mergeCell ref="EEC3:EED3"/>
    <mergeCell ref="EEE3:EEF3"/>
    <mergeCell ref="EBQ3:EBR3"/>
    <mergeCell ref="EBS3:EBT3"/>
    <mergeCell ref="EBU3:EBV3"/>
    <mergeCell ref="EBW3:EBX3"/>
    <mergeCell ref="EBY3:EBZ3"/>
    <mergeCell ref="ECA3:ECB3"/>
    <mergeCell ref="ECC3:ECD3"/>
    <mergeCell ref="ECE3:ECF3"/>
    <mergeCell ref="ECG3:ECH3"/>
    <mergeCell ref="ECI3:ECJ3"/>
    <mergeCell ref="ECK3:ECL3"/>
    <mergeCell ref="ECM3:ECN3"/>
    <mergeCell ref="ECO3:ECP3"/>
    <mergeCell ref="ECQ3:ECR3"/>
    <mergeCell ref="ECS3:ECT3"/>
    <mergeCell ref="ECU3:ECV3"/>
    <mergeCell ref="ECW3:ECX3"/>
    <mergeCell ref="EAI3:EAJ3"/>
    <mergeCell ref="EAK3:EAL3"/>
    <mergeCell ref="EAM3:EAN3"/>
    <mergeCell ref="EAO3:EAP3"/>
    <mergeCell ref="EAQ3:EAR3"/>
    <mergeCell ref="EAS3:EAT3"/>
    <mergeCell ref="EAU3:EAV3"/>
    <mergeCell ref="EAW3:EAX3"/>
    <mergeCell ref="EAY3:EAZ3"/>
    <mergeCell ref="EBA3:EBB3"/>
    <mergeCell ref="EBC3:EBD3"/>
    <mergeCell ref="EBE3:EBF3"/>
    <mergeCell ref="EBG3:EBH3"/>
    <mergeCell ref="EBI3:EBJ3"/>
    <mergeCell ref="EBK3:EBL3"/>
    <mergeCell ref="EBM3:EBN3"/>
    <mergeCell ref="EBO3:EBP3"/>
    <mergeCell ref="DZA3:DZB3"/>
    <mergeCell ref="DZC3:DZD3"/>
    <mergeCell ref="DZE3:DZF3"/>
    <mergeCell ref="DZG3:DZH3"/>
    <mergeCell ref="DZI3:DZJ3"/>
    <mergeCell ref="DZK3:DZL3"/>
    <mergeCell ref="DZM3:DZN3"/>
    <mergeCell ref="DZO3:DZP3"/>
    <mergeCell ref="DZQ3:DZR3"/>
    <mergeCell ref="DZS3:DZT3"/>
    <mergeCell ref="DZU3:DZV3"/>
    <mergeCell ref="DZW3:DZX3"/>
    <mergeCell ref="DZY3:DZZ3"/>
    <mergeCell ref="EAA3:EAB3"/>
    <mergeCell ref="EAC3:EAD3"/>
    <mergeCell ref="EAE3:EAF3"/>
    <mergeCell ref="EAG3:EAH3"/>
    <mergeCell ref="DXS3:DXT3"/>
    <mergeCell ref="DXU3:DXV3"/>
    <mergeCell ref="DXW3:DXX3"/>
    <mergeCell ref="DXY3:DXZ3"/>
    <mergeCell ref="DYA3:DYB3"/>
    <mergeCell ref="DYC3:DYD3"/>
    <mergeCell ref="DYE3:DYF3"/>
    <mergeCell ref="DYG3:DYH3"/>
    <mergeCell ref="DYI3:DYJ3"/>
    <mergeCell ref="DYK3:DYL3"/>
    <mergeCell ref="DYM3:DYN3"/>
    <mergeCell ref="DYO3:DYP3"/>
    <mergeCell ref="DYQ3:DYR3"/>
    <mergeCell ref="DYS3:DYT3"/>
    <mergeCell ref="DYU3:DYV3"/>
    <mergeCell ref="DYW3:DYX3"/>
    <mergeCell ref="DYY3:DYZ3"/>
    <mergeCell ref="DWK3:DWL3"/>
    <mergeCell ref="DWM3:DWN3"/>
    <mergeCell ref="DWO3:DWP3"/>
    <mergeCell ref="DWQ3:DWR3"/>
    <mergeCell ref="DWS3:DWT3"/>
    <mergeCell ref="DWU3:DWV3"/>
    <mergeCell ref="DWW3:DWX3"/>
    <mergeCell ref="DWY3:DWZ3"/>
    <mergeCell ref="DXA3:DXB3"/>
    <mergeCell ref="DXC3:DXD3"/>
    <mergeCell ref="DXE3:DXF3"/>
    <mergeCell ref="DXG3:DXH3"/>
    <mergeCell ref="DXI3:DXJ3"/>
    <mergeCell ref="DXK3:DXL3"/>
    <mergeCell ref="DXM3:DXN3"/>
    <mergeCell ref="DXO3:DXP3"/>
    <mergeCell ref="DXQ3:DXR3"/>
    <mergeCell ref="DVC3:DVD3"/>
    <mergeCell ref="DVE3:DVF3"/>
    <mergeCell ref="DVG3:DVH3"/>
    <mergeCell ref="DVI3:DVJ3"/>
    <mergeCell ref="DVK3:DVL3"/>
    <mergeCell ref="DVM3:DVN3"/>
    <mergeCell ref="DVO3:DVP3"/>
    <mergeCell ref="DVQ3:DVR3"/>
    <mergeCell ref="DVS3:DVT3"/>
    <mergeCell ref="DVU3:DVV3"/>
    <mergeCell ref="DVW3:DVX3"/>
    <mergeCell ref="DVY3:DVZ3"/>
    <mergeCell ref="DWA3:DWB3"/>
    <mergeCell ref="DWC3:DWD3"/>
    <mergeCell ref="DWE3:DWF3"/>
    <mergeCell ref="DWG3:DWH3"/>
    <mergeCell ref="DWI3:DWJ3"/>
    <mergeCell ref="DTU3:DTV3"/>
    <mergeCell ref="DTW3:DTX3"/>
    <mergeCell ref="DTY3:DTZ3"/>
    <mergeCell ref="DUA3:DUB3"/>
    <mergeCell ref="DUC3:DUD3"/>
    <mergeCell ref="DUE3:DUF3"/>
    <mergeCell ref="DUG3:DUH3"/>
    <mergeCell ref="DUI3:DUJ3"/>
    <mergeCell ref="DUK3:DUL3"/>
    <mergeCell ref="DUM3:DUN3"/>
    <mergeCell ref="DUO3:DUP3"/>
    <mergeCell ref="DUQ3:DUR3"/>
    <mergeCell ref="DUS3:DUT3"/>
    <mergeCell ref="DUU3:DUV3"/>
    <mergeCell ref="DUW3:DUX3"/>
    <mergeCell ref="DUY3:DUZ3"/>
    <mergeCell ref="DVA3:DVB3"/>
    <mergeCell ref="DSM3:DSN3"/>
    <mergeCell ref="DSO3:DSP3"/>
    <mergeCell ref="DSQ3:DSR3"/>
    <mergeCell ref="DSS3:DST3"/>
    <mergeCell ref="DSU3:DSV3"/>
    <mergeCell ref="DSW3:DSX3"/>
    <mergeCell ref="DSY3:DSZ3"/>
    <mergeCell ref="DTA3:DTB3"/>
    <mergeCell ref="DTC3:DTD3"/>
    <mergeCell ref="DTE3:DTF3"/>
    <mergeCell ref="DTG3:DTH3"/>
    <mergeCell ref="DTI3:DTJ3"/>
    <mergeCell ref="DTK3:DTL3"/>
    <mergeCell ref="DTM3:DTN3"/>
    <mergeCell ref="DTO3:DTP3"/>
    <mergeCell ref="DTQ3:DTR3"/>
    <mergeCell ref="DTS3:DTT3"/>
    <mergeCell ref="DRE3:DRF3"/>
    <mergeCell ref="DRG3:DRH3"/>
    <mergeCell ref="DRI3:DRJ3"/>
    <mergeCell ref="DRK3:DRL3"/>
    <mergeCell ref="DRM3:DRN3"/>
    <mergeCell ref="DRO3:DRP3"/>
    <mergeCell ref="DRQ3:DRR3"/>
    <mergeCell ref="DRS3:DRT3"/>
    <mergeCell ref="DRU3:DRV3"/>
    <mergeCell ref="DRW3:DRX3"/>
    <mergeCell ref="DRY3:DRZ3"/>
    <mergeCell ref="DSA3:DSB3"/>
    <mergeCell ref="DSC3:DSD3"/>
    <mergeCell ref="DSE3:DSF3"/>
    <mergeCell ref="DSG3:DSH3"/>
    <mergeCell ref="DSI3:DSJ3"/>
    <mergeCell ref="DSK3:DSL3"/>
    <mergeCell ref="DPW3:DPX3"/>
    <mergeCell ref="DPY3:DPZ3"/>
    <mergeCell ref="DQA3:DQB3"/>
    <mergeCell ref="DQC3:DQD3"/>
    <mergeCell ref="DQE3:DQF3"/>
    <mergeCell ref="DQG3:DQH3"/>
    <mergeCell ref="DQI3:DQJ3"/>
    <mergeCell ref="DQK3:DQL3"/>
    <mergeCell ref="DQM3:DQN3"/>
    <mergeCell ref="DQO3:DQP3"/>
    <mergeCell ref="DQQ3:DQR3"/>
    <mergeCell ref="DQS3:DQT3"/>
    <mergeCell ref="DQU3:DQV3"/>
    <mergeCell ref="DQW3:DQX3"/>
    <mergeCell ref="DQY3:DQZ3"/>
    <mergeCell ref="DRA3:DRB3"/>
    <mergeCell ref="DRC3:DRD3"/>
    <mergeCell ref="DOO3:DOP3"/>
    <mergeCell ref="DOQ3:DOR3"/>
    <mergeCell ref="DOS3:DOT3"/>
    <mergeCell ref="DOU3:DOV3"/>
    <mergeCell ref="DOW3:DOX3"/>
    <mergeCell ref="DOY3:DOZ3"/>
    <mergeCell ref="DPA3:DPB3"/>
    <mergeCell ref="DPC3:DPD3"/>
    <mergeCell ref="DPE3:DPF3"/>
    <mergeCell ref="DPG3:DPH3"/>
    <mergeCell ref="DPI3:DPJ3"/>
    <mergeCell ref="DPK3:DPL3"/>
    <mergeCell ref="DPM3:DPN3"/>
    <mergeCell ref="DPO3:DPP3"/>
    <mergeCell ref="DPQ3:DPR3"/>
    <mergeCell ref="DPS3:DPT3"/>
    <mergeCell ref="DPU3:DPV3"/>
    <mergeCell ref="DNG3:DNH3"/>
    <mergeCell ref="DNI3:DNJ3"/>
    <mergeCell ref="DNK3:DNL3"/>
    <mergeCell ref="DNM3:DNN3"/>
    <mergeCell ref="DNO3:DNP3"/>
    <mergeCell ref="DNQ3:DNR3"/>
    <mergeCell ref="DNS3:DNT3"/>
    <mergeCell ref="DNU3:DNV3"/>
    <mergeCell ref="DNW3:DNX3"/>
    <mergeCell ref="DNY3:DNZ3"/>
    <mergeCell ref="DOA3:DOB3"/>
    <mergeCell ref="DOC3:DOD3"/>
    <mergeCell ref="DOE3:DOF3"/>
    <mergeCell ref="DOG3:DOH3"/>
    <mergeCell ref="DOI3:DOJ3"/>
    <mergeCell ref="DOK3:DOL3"/>
    <mergeCell ref="DOM3:DON3"/>
    <mergeCell ref="DLY3:DLZ3"/>
    <mergeCell ref="DMA3:DMB3"/>
    <mergeCell ref="DMC3:DMD3"/>
    <mergeCell ref="DME3:DMF3"/>
    <mergeCell ref="DMG3:DMH3"/>
    <mergeCell ref="DMI3:DMJ3"/>
    <mergeCell ref="DMK3:DML3"/>
    <mergeCell ref="DMM3:DMN3"/>
    <mergeCell ref="DMO3:DMP3"/>
    <mergeCell ref="DMQ3:DMR3"/>
    <mergeCell ref="DMS3:DMT3"/>
    <mergeCell ref="DMU3:DMV3"/>
    <mergeCell ref="DMW3:DMX3"/>
    <mergeCell ref="DMY3:DMZ3"/>
    <mergeCell ref="DNA3:DNB3"/>
    <mergeCell ref="DNC3:DND3"/>
    <mergeCell ref="DNE3:DNF3"/>
    <mergeCell ref="DKQ3:DKR3"/>
    <mergeCell ref="DKS3:DKT3"/>
    <mergeCell ref="DKU3:DKV3"/>
    <mergeCell ref="DKW3:DKX3"/>
    <mergeCell ref="DKY3:DKZ3"/>
    <mergeCell ref="DLA3:DLB3"/>
    <mergeCell ref="DLC3:DLD3"/>
    <mergeCell ref="DLE3:DLF3"/>
    <mergeCell ref="DLG3:DLH3"/>
    <mergeCell ref="DLI3:DLJ3"/>
    <mergeCell ref="DLK3:DLL3"/>
    <mergeCell ref="DLM3:DLN3"/>
    <mergeCell ref="DLO3:DLP3"/>
    <mergeCell ref="DLQ3:DLR3"/>
    <mergeCell ref="DLS3:DLT3"/>
    <mergeCell ref="DLU3:DLV3"/>
    <mergeCell ref="DLW3:DLX3"/>
    <mergeCell ref="DJI3:DJJ3"/>
    <mergeCell ref="DJK3:DJL3"/>
    <mergeCell ref="DJM3:DJN3"/>
    <mergeCell ref="DJO3:DJP3"/>
    <mergeCell ref="DJQ3:DJR3"/>
    <mergeCell ref="DJS3:DJT3"/>
    <mergeCell ref="DJU3:DJV3"/>
    <mergeCell ref="DJW3:DJX3"/>
    <mergeCell ref="DJY3:DJZ3"/>
    <mergeCell ref="DKA3:DKB3"/>
    <mergeCell ref="DKC3:DKD3"/>
    <mergeCell ref="DKE3:DKF3"/>
    <mergeCell ref="DKG3:DKH3"/>
    <mergeCell ref="DKI3:DKJ3"/>
    <mergeCell ref="DKK3:DKL3"/>
    <mergeCell ref="DKM3:DKN3"/>
    <mergeCell ref="DKO3:DKP3"/>
    <mergeCell ref="DIA3:DIB3"/>
    <mergeCell ref="DIC3:DID3"/>
    <mergeCell ref="DIE3:DIF3"/>
    <mergeCell ref="DIG3:DIH3"/>
    <mergeCell ref="DII3:DIJ3"/>
    <mergeCell ref="DIK3:DIL3"/>
    <mergeCell ref="DIM3:DIN3"/>
    <mergeCell ref="DIO3:DIP3"/>
    <mergeCell ref="DIQ3:DIR3"/>
    <mergeCell ref="DIS3:DIT3"/>
    <mergeCell ref="DIU3:DIV3"/>
    <mergeCell ref="DIW3:DIX3"/>
    <mergeCell ref="DIY3:DIZ3"/>
    <mergeCell ref="DJA3:DJB3"/>
    <mergeCell ref="DJC3:DJD3"/>
    <mergeCell ref="DJE3:DJF3"/>
    <mergeCell ref="DJG3:DJH3"/>
    <mergeCell ref="DGS3:DGT3"/>
    <mergeCell ref="DGU3:DGV3"/>
    <mergeCell ref="DGW3:DGX3"/>
    <mergeCell ref="DGY3:DGZ3"/>
    <mergeCell ref="DHA3:DHB3"/>
    <mergeCell ref="DHC3:DHD3"/>
    <mergeCell ref="DHE3:DHF3"/>
    <mergeCell ref="DHG3:DHH3"/>
    <mergeCell ref="DHI3:DHJ3"/>
    <mergeCell ref="DHK3:DHL3"/>
    <mergeCell ref="DHM3:DHN3"/>
    <mergeCell ref="DHO3:DHP3"/>
    <mergeCell ref="DHQ3:DHR3"/>
    <mergeCell ref="DHS3:DHT3"/>
    <mergeCell ref="DHU3:DHV3"/>
    <mergeCell ref="DHW3:DHX3"/>
    <mergeCell ref="DHY3:DHZ3"/>
    <mergeCell ref="DFK3:DFL3"/>
    <mergeCell ref="DFM3:DFN3"/>
    <mergeCell ref="DFO3:DFP3"/>
    <mergeCell ref="DFQ3:DFR3"/>
    <mergeCell ref="DFS3:DFT3"/>
    <mergeCell ref="DFU3:DFV3"/>
    <mergeCell ref="DFW3:DFX3"/>
    <mergeCell ref="DFY3:DFZ3"/>
    <mergeCell ref="DGA3:DGB3"/>
    <mergeCell ref="DGC3:DGD3"/>
    <mergeCell ref="DGE3:DGF3"/>
    <mergeCell ref="DGG3:DGH3"/>
    <mergeCell ref="DGI3:DGJ3"/>
    <mergeCell ref="DGK3:DGL3"/>
    <mergeCell ref="DGM3:DGN3"/>
    <mergeCell ref="DGO3:DGP3"/>
    <mergeCell ref="DGQ3:DGR3"/>
    <mergeCell ref="DEC3:DED3"/>
    <mergeCell ref="DEE3:DEF3"/>
    <mergeCell ref="DEG3:DEH3"/>
    <mergeCell ref="DEI3:DEJ3"/>
    <mergeCell ref="DEK3:DEL3"/>
    <mergeCell ref="DEM3:DEN3"/>
    <mergeCell ref="DEO3:DEP3"/>
    <mergeCell ref="DEQ3:DER3"/>
    <mergeCell ref="DES3:DET3"/>
    <mergeCell ref="DEU3:DEV3"/>
    <mergeCell ref="DEW3:DEX3"/>
    <mergeCell ref="DEY3:DEZ3"/>
    <mergeCell ref="DFA3:DFB3"/>
    <mergeCell ref="DFC3:DFD3"/>
    <mergeCell ref="DFE3:DFF3"/>
    <mergeCell ref="DFG3:DFH3"/>
    <mergeCell ref="DFI3:DFJ3"/>
    <mergeCell ref="DCU3:DCV3"/>
    <mergeCell ref="DCW3:DCX3"/>
    <mergeCell ref="DCY3:DCZ3"/>
    <mergeCell ref="DDA3:DDB3"/>
    <mergeCell ref="DDC3:DDD3"/>
    <mergeCell ref="DDE3:DDF3"/>
    <mergeCell ref="DDG3:DDH3"/>
    <mergeCell ref="DDI3:DDJ3"/>
    <mergeCell ref="DDK3:DDL3"/>
    <mergeCell ref="DDM3:DDN3"/>
    <mergeCell ref="DDO3:DDP3"/>
    <mergeCell ref="DDQ3:DDR3"/>
    <mergeCell ref="DDS3:DDT3"/>
    <mergeCell ref="DDU3:DDV3"/>
    <mergeCell ref="DDW3:DDX3"/>
    <mergeCell ref="DDY3:DDZ3"/>
    <mergeCell ref="DEA3:DEB3"/>
    <mergeCell ref="DBM3:DBN3"/>
    <mergeCell ref="DBO3:DBP3"/>
    <mergeCell ref="DBQ3:DBR3"/>
    <mergeCell ref="DBS3:DBT3"/>
    <mergeCell ref="DBU3:DBV3"/>
    <mergeCell ref="DBW3:DBX3"/>
    <mergeCell ref="DBY3:DBZ3"/>
    <mergeCell ref="DCA3:DCB3"/>
    <mergeCell ref="DCC3:DCD3"/>
    <mergeCell ref="DCE3:DCF3"/>
    <mergeCell ref="DCG3:DCH3"/>
    <mergeCell ref="DCI3:DCJ3"/>
    <mergeCell ref="DCK3:DCL3"/>
    <mergeCell ref="DCM3:DCN3"/>
    <mergeCell ref="DCO3:DCP3"/>
    <mergeCell ref="DCQ3:DCR3"/>
    <mergeCell ref="DCS3:DCT3"/>
    <mergeCell ref="DAE3:DAF3"/>
    <mergeCell ref="DAG3:DAH3"/>
    <mergeCell ref="DAI3:DAJ3"/>
    <mergeCell ref="DAK3:DAL3"/>
    <mergeCell ref="DAM3:DAN3"/>
    <mergeCell ref="DAO3:DAP3"/>
    <mergeCell ref="DAQ3:DAR3"/>
    <mergeCell ref="DAS3:DAT3"/>
    <mergeCell ref="DAU3:DAV3"/>
    <mergeCell ref="DAW3:DAX3"/>
    <mergeCell ref="DAY3:DAZ3"/>
    <mergeCell ref="DBA3:DBB3"/>
    <mergeCell ref="DBC3:DBD3"/>
    <mergeCell ref="DBE3:DBF3"/>
    <mergeCell ref="DBG3:DBH3"/>
    <mergeCell ref="DBI3:DBJ3"/>
    <mergeCell ref="DBK3:DBL3"/>
    <mergeCell ref="CYW3:CYX3"/>
    <mergeCell ref="CYY3:CYZ3"/>
    <mergeCell ref="CZA3:CZB3"/>
    <mergeCell ref="CZC3:CZD3"/>
    <mergeCell ref="CZE3:CZF3"/>
    <mergeCell ref="CZG3:CZH3"/>
    <mergeCell ref="CZI3:CZJ3"/>
    <mergeCell ref="CZK3:CZL3"/>
    <mergeCell ref="CZM3:CZN3"/>
    <mergeCell ref="CZO3:CZP3"/>
    <mergeCell ref="CZQ3:CZR3"/>
    <mergeCell ref="CZS3:CZT3"/>
    <mergeCell ref="CZU3:CZV3"/>
    <mergeCell ref="CZW3:CZX3"/>
    <mergeCell ref="CZY3:CZZ3"/>
    <mergeCell ref="DAA3:DAB3"/>
    <mergeCell ref="DAC3:DAD3"/>
    <mergeCell ref="CXO3:CXP3"/>
    <mergeCell ref="CXQ3:CXR3"/>
    <mergeCell ref="CXS3:CXT3"/>
    <mergeCell ref="CXU3:CXV3"/>
    <mergeCell ref="CXW3:CXX3"/>
    <mergeCell ref="CXY3:CXZ3"/>
    <mergeCell ref="CYA3:CYB3"/>
    <mergeCell ref="CYC3:CYD3"/>
    <mergeCell ref="CYE3:CYF3"/>
    <mergeCell ref="CYG3:CYH3"/>
    <mergeCell ref="CYI3:CYJ3"/>
    <mergeCell ref="CYK3:CYL3"/>
    <mergeCell ref="CYM3:CYN3"/>
    <mergeCell ref="CYO3:CYP3"/>
    <mergeCell ref="CYQ3:CYR3"/>
    <mergeCell ref="CYS3:CYT3"/>
    <mergeCell ref="CYU3:CYV3"/>
    <mergeCell ref="CWG3:CWH3"/>
    <mergeCell ref="CWI3:CWJ3"/>
    <mergeCell ref="CWK3:CWL3"/>
    <mergeCell ref="CWM3:CWN3"/>
    <mergeCell ref="CWO3:CWP3"/>
    <mergeCell ref="CWQ3:CWR3"/>
    <mergeCell ref="CWS3:CWT3"/>
    <mergeCell ref="CWU3:CWV3"/>
    <mergeCell ref="CWW3:CWX3"/>
    <mergeCell ref="CWY3:CWZ3"/>
    <mergeCell ref="CXA3:CXB3"/>
    <mergeCell ref="CXC3:CXD3"/>
    <mergeCell ref="CXE3:CXF3"/>
    <mergeCell ref="CXG3:CXH3"/>
    <mergeCell ref="CXI3:CXJ3"/>
    <mergeCell ref="CXK3:CXL3"/>
    <mergeCell ref="CXM3:CXN3"/>
    <mergeCell ref="CUY3:CUZ3"/>
    <mergeCell ref="CVA3:CVB3"/>
    <mergeCell ref="CVC3:CVD3"/>
    <mergeCell ref="CVE3:CVF3"/>
    <mergeCell ref="CVG3:CVH3"/>
    <mergeCell ref="CVI3:CVJ3"/>
    <mergeCell ref="CVK3:CVL3"/>
    <mergeCell ref="CVM3:CVN3"/>
    <mergeCell ref="CVO3:CVP3"/>
    <mergeCell ref="CVQ3:CVR3"/>
    <mergeCell ref="CVS3:CVT3"/>
    <mergeCell ref="CVU3:CVV3"/>
    <mergeCell ref="CVW3:CVX3"/>
    <mergeCell ref="CVY3:CVZ3"/>
    <mergeCell ref="CWA3:CWB3"/>
    <mergeCell ref="CWC3:CWD3"/>
    <mergeCell ref="CWE3:CWF3"/>
    <mergeCell ref="CTQ3:CTR3"/>
    <mergeCell ref="CTS3:CTT3"/>
    <mergeCell ref="CTU3:CTV3"/>
    <mergeCell ref="CTW3:CTX3"/>
    <mergeCell ref="CTY3:CTZ3"/>
    <mergeCell ref="CUA3:CUB3"/>
    <mergeCell ref="CUC3:CUD3"/>
    <mergeCell ref="CUE3:CUF3"/>
    <mergeCell ref="CUG3:CUH3"/>
    <mergeCell ref="CUI3:CUJ3"/>
    <mergeCell ref="CUK3:CUL3"/>
    <mergeCell ref="CUM3:CUN3"/>
    <mergeCell ref="CUO3:CUP3"/>
    <mergeCell ref="CUQ3:CUR3"/>
    <mergeCell ref="CUS3:CUT3"/>
    <mergeCell ref="CUU3:CUV3"/>
    <mergeCell ref="CUW3:CUX3"/>
    <mergeCell ref="CSI3:CSJ3"/>
    <mergeCell ref="CSK3:CSL3"/>
    <mergeCell ref="CSM3:CSN3"/>
    <mergeCell ref="CSO3:CSP3"/>
    <mergeCell ref="CSQ3:CSR3"/>
    <mergeCell ref="CSS3:CST3"/>
    <mergeCell ref="CSU3:CSV3"/>
    <mergeCell ref="CSW3:CSX3"/>
    <mergeCell ref="CSY3:CSZ3"/>
    <mergeCell ref="CTA3:CTB3"/>
    <mergeCell ref="CTC3:CTD3"/>
    <mergeCell ref="CTE3:CTF3"/>
    <mergeCell ref="CTG3:CTH3"/>
    <mergeCell ref="CTI3:CTJ3"/>
    <mergeCell ref="CTK3:CTL3"/>
    <mergeCell ref="CTM3:CTN3"/>
    <mergeCell ref="CTO3:CTP3"/>
    <mergeCell ref="CRA3:CRB3"/>
    <mergeCell ref="CRC3:CRD3"/>
    <mergeCell ref="CRE3:CRF3"/>
    <mergeCell ref="CRG3:CRH3"/>
    <mergeCell ref="CRI3:CRJ3"/>
    <mergeCell ref="CRK3:CRL3"/>
    <mergeCell ref="CRM3:CRN3"/>
    <mergeCell ref="CRO3:CRP3"/>
    <mergeCell ref="CRQ3:CRR3"/>
    <mergeCell ref="CRS3:CRT3"/>
    <mergeCell ref="CRU3:CRV3"/>
    <mergeCell ref="CRW3:CRX3"/>
    <mergeCell ref="CRY3:CRZ3"/>
    <mergeCell ref="CSA3:CSB3"/>
    <mergeCell ref="CSC3:CSD3"/>
    <mergeCell ref="CSE3:CSF3"/>
    <mergeCell ref="CSG3:CSH3"/>
    <mergeCell ref="CPS3:CPT3"/>
    <mergeCell ref="CPU3:CPV3"/>
    <mergeCell ref="CPW3:CPX3"/>
    <mergeCell ref="CPY3:CPZ3"/>
    <mergeCell ref="CQA3:CQB3"/>
    <mergeCell ref="CQC3:CQD3"/>
    <mergeCell ref="CQE3:CQF3"/>
    <mergeCell ref="CQG3:CQH3"/>
    <mergeCell ref="CQI3:CQJ3"/>
    <mergeCell ref="CQK3:CQL3"/>
    <mergeCell ref="CQM3:CQN3"/>
    <mergeCell ref="CQO3:CQP3"/>
    <mergeCell ref="CQQ3:CQR3"/>
    <mergeCell ref="CQS3:CQT3"/>
    <mergeCell ref="CQU3:CQV3"/>
    <mergeCell ref="CQW3:CQX3"/>
    <mergeCell ref="CQY3:CQZ3"/>
    <mergeCell ref="COK3:COL3"/>
    <mergeCell ref="COM3:CON3"/>
    <mergeCell ref="COO3:COP3"/>
    <mergeCell ref="COQ3:COR3"/>
    <mergeCell ref="COS3:COT3"/>
    <mergeCell ref="COU3:COV3"/>
    <mergeCell ref="COW3:COX3"/>
    <mergeCell ref="COY3:COZ3"/>
    <mergeCell ref="CPA3:CPB3"/>
    <mergeCell ref="CPC3:CPD3"/>
    <mergeCell ref="CPE3:CPF3"/>
    <mergeCell ref="CPG3:CPH3"/>
    <mergeCell ref="CPI3:CPJ3"/>
    <mergeCell ref="CPK3:CPL3"/>
    <mergeCell ref="CPM3:CPN3"/>
    <mergeCell ref="CPO3:CPP3"/>
    <mergeCell ref="CPQ3:CPR3"/>
    <mergeCell ref="CNC3:CND3"/>
    <mergeCell ref="CNE3:CNF3"/>
    <mergeCell ref="CNG3:CNH3"/>
    <mergeCell ref="CNI3:CNJ3"/>
    <mergeCell ref="CNK3:CNL3"/>
    <mergeCell ref="CNM3:CNN3"/>
    <mergeCell ref="CNO3:CNP3"/>
    <mergeCell ref="CNQ3:CNR3"/>
    <mergeCell ref="CNS3:CNT3"/>
    <mergeCell ref="CNU3:CNV3"/>
    <mergeCell ref="CNW3:CNX3"/>
    <mergeCell ref="CNY3:CNZ3"/>
    <mergeCell ref="COA3:COB3"/>
    <mergeCell ref="COC3:COD3"/>
    <mergeCell ref="COE3:COF3"/>
    <mergeCell ref="COG3:COH3"/>
    <mergeCell ref="COI3:COJ3"/>
    <mergeCell ref="CLU3:CLV3"/>
    <mergeCell ref="CLW3:CLX3"/>
    <mergeCell ref="CLY3:CLZ3"/>
    <mergeCell ref="CMA3:CMB3"/>
    <mergeCell ref="CMC3:CMD3"/>
    <mergeCell ref="CME3:CMF3"/>
    <mergeCell ref="CMG3:CMH3"/>
    <mergeCell ref="CMI3:CMJ3"/>
    <mergeCell ref="CMK3:CML3"/>
    <mergeCell ref="CMM3:CMN3"/>
    <mergeCell ref="CMO3:CMP3"/>
    <mergeCell ref="CMQ3:CMR3"/>
    <mergeCell ref="CMS3:CMT3"/>
    <mergeCell ref="CMU3:CMV3"/>
    <mergeCell ref="CMW3:CMX3"/>
    <mergeCell ref="CMY3:CMZ3"/>
    <mergeCell ref="CNA3:CNB3"/>
    <mergeCell ref="CKM3:CKN3"/>
    <mergeCell ref="CKO3:CKP3"/>
    <mergeCell ref="CKQ3:CKR3"/>
    <mergeCell ref="CKS3:CKT3"/>
    <mergeCell ref="CKU3:CKV3"/>
    <mergeCell ref="CKW3:CKX3"/>
    <mergeCell ref="CKY3:CKZ3"/>
    <mergeCell ref="CLA3:CLB3"/>
    <mergeCell ref="CLC3:CLD3"/>
    <mergeCell ref="CLE3:CLF3"/>
    <mergeCell ref="CLG3:CLH3"/>
    <mergeCell ref="CLI3:CLJ3"/>
    <mergeCell ref="CLK3:CLL3"/>
    <mergeCell ref="CLM3:CLN3"/>
    <mergeCell ref="CLO3:CLP3"/>
    <mergeCell ref="CLQ3:CLR3"/>
    <mergeCell ref="CLS3:CLT3"/>
    <mergeCell ref="CJE3:CJF3"/>
    <mergeCell ref="CJG3:CJH3"/>
    <mergeCell ref="CJI3:CJJ3"/>
    <mergeCell ref="CJK3:CJL3"/>
    <mergeCell ref="CJM3:CJN3"/>
    <mergeCell ref="CJO3:CJP3"/>
    <mergeCell ref="CJQ3:CJR3"/>
    <mergeCell ref="CJS3:CJT3"/>
    <mergeCell ref="CJU3:CJV3"/>
    <mergeCell ref="CJW3:CJX3"/>
    <mergeCell ref="CJY3:CJZ3"/>
    <mergeCell ref="CKA3:CKB3"/>
    <mergeCell ref="CKC3:CKD3"/>
    <mergeCell ref="CKE3:CKF3"/>
    <mergeCell ref="CKG3:CKH3"/>
    <mergeCell ref="CKI3:CKJ3"/>
    <mergeCell ref="CKK3:CKL3"/>
    <mergeCell ref="CHW3:CHX3"/>
    <mergeCell ref="CHY3:CHZ3"/>
    <mergeCell ref="CIA3:CIB3"/>
    <mergeCell ref="CIC3:CID3"/>
    <mergeCell ref="CIE3:CIF3"/>
    <mergeCell ref="CIG3:CIH3"/>
    <mergeCell ref="CII3:CIJ3"/>
    <mergeCell ref="CIK3:CIL3"/>
    <mergeCell ref="CIM3:CIN3"/>
    <mergeCell ref="CIO3:CIP3"/>
    <mergeCell ref="CIQ3:CIR3"/>
    <mergeCell ref="CIS3:CIT3"/>
    <mergeCell ref="CIU3:CIV3"/>
    <mergeCell ref="CIW3:CIX3"/>
    <mergeCell ref="CIY3:CIZ3"/>
    <mergeCell ref="CJA3:CJB3"/>
    <mergeCell ref="CJC3:CJD3"/>
    <mergeCell ref="CGO3:CGP3"/>
    <mergeCell ref="CGQ3:CGR3"/>
    <mergeCell ref="CGS3:CGT3"/>
    <mergeCell ref="CGU3:CGV3"/>
    <mergeCell ref="CGW3:CGX3"/>
    <mergeCell ref="CGY3:CGZ3"/>
    <mergeCell ref="CHA3:CHB3"/>
    <mergeCell ref="CHC3:CHD3"/>
    <mergeCell ref="CHE3:CHF3"/>
    <mergeCell ref="CHG3:CHH3"/>
    <mergeCell ref="CHI3:CHJ3"/>
    <mergeCell ref="CHK3:CHL3"/>
    <mergeCell ref="CHM3:CHN3"/>
    <mergeCell ref="CHO3:CHP3"/>
    <mergeCell ref="CHQ3:CHR3"/>
    <mergeCell ref="CHS3:CHT3"/>
    <mergeCell ref="CHU3:CHV3"/>
    <mergeCell ref="CFG3:CFH3"/>
    <mergeCell ref="CFI3:CFJ3"/>
    <mergeCell ref="CFK3:CFL3"/>
    <mergeCell ref="CFM3:CFN3"/>
    <mergeCell ref="CFO3:CFP3"/>
    <mergeCell ref="CFQ3:CFR3"/>
    <mergeCell ref="CFS3:CFT3"/>
    <mergeCell ref="CFU3:CFV3"/>
    <mergeCell ref="CFW3:CFX3"/>
    <mergeCell ref="CFY3:CFZ3"/>
    <mergeCell ref="CGA3:CGB3"/>
    <mergeCell ref="CGC3:CGD3"/>
    <mergeCell ref="CGE3:CGF3"/>
    <mergeCell ref="CGG3:CGH3"/>
    <mergeCell ref="CGI3:CGJ3"/>
    <mergeCell ref="CGK3:CGL3"/>
    <mergeCell ref="CGM3:CGN3"/>
    <mergeCell ref="CDY3:CDZ3"/>
    <mergeCell ref="CEA3:CEB3"/>
    <mergeCell ref="CEC3:CED3"/>
    <mergeCell ref="CEE3:CEF3"/>
    <mergeCell ref="CEG3:CEH3"/>
    <mergeCell ref="CEI3:CEJ3"/>
    <mergeCell ref="CEK3:CEL3"/>
    <mergeCell ref="CEM3:CEN3"/>
    <mergeCell ref="CEO3:CEP3"/>
    <mergeCell ref="CEQ3:CER3"/>
    <mergeCell ref="CES3:CET3"/>
    <mergeCell ref="CEU3:CEV3"/>
    <mergeCell ref="CEW3:CEX3"/>
    <mergeCell ref="CEY3:CEZ3"/>
    <mergeCell ref="CFA3:CFB3"/>
    <mergeCell ref="CFC3:CFD3"/>
    <mergeCell ref="CFE3:CFF3"/>
    <mergeCell ref="CCQ3:CCR3"/>
    <mergeCell ref="CCS3:CCT3"/>
    <mergeCell ref="CCU3:CCV3"/>
    <mergeCell ref="CCW3:CCX3"/>
    <mergeCell ref="CCY3:CCZ3"/>
    <mergeCell ref="CDA3:CDB3"/>
    <mergeCell ref="CDC3:CDD3"/>
    <mergeCell ref="CDE3:CDF3"/>
    <mergeCell ref="CDG3:CDH3"/>
    <mergeCell ref="CDI3:CDJ3"/>
    <mergeCell ref="CDK3:CDL3"/>
    <mergeCell ref="CDM3:CDN3"/>
    <mergeCell ref="CDO3:CDP3"/>
    <mergeCell ref="CDQ3:CDR3"/>
    <mergeCell ref="CDS3:CDT3"/>
    <mergeCell ref="CDU3:CDV3"/>
    <mergeCell ref="CDW3:CDX3"/>
    <mergeCell ref="CBI3:CBJ3"/>
    <mergeCell ref="CBK3:CBL3"/>
    <mergeCell ref="CBM3:CBN3"/>
    <mergeCell ref="CBO3:CBP3"/>
    <mergeCell ref="CBQ3:CBR3"/>
    <mergeCell ref="CBS3:CBT3"/>
    <mergeCell ref="CBU3:CBV3"/>
    <mergeCell ref="CBW3:CBX3"/>
    <mergeCell ref="CBY3:CBZ3"/>
    <mergeCell ref="CCA3:CCB3"/>
    <mergeCell ref="CCC3:CCD3"/>
    <mergeCell ref="CCE3:CCF3"/>
    <mergeCell ref="CCG3:CCH3"/>
    <mergeCell ref="CCI3:CCJ3"/>
    <mergeCell ref="CCK3:CCL3"/>
    <mergeCell ref="CCM3:CCN3"/>
    <mergeCell ref="CCO3:CCP3"/>
    <mergeCell ref="CAA3:CAB3"/>
    <mergeCell ref="CAC3:CAD3"/>
    <mergeCell ref="CAE3:CAF3"/>
    <mergeCell ref="CAG3:CAH3"/>
    <mergeCell ref="CAI3:CAJ3"/>
    <mergeCell ref="CAK3:CAL3"/>
    <mergeCell ref="CAM3:CAN3"/>
    <mergeCell ref="CAO3:CAP3"/>
    <mergeCell ref="CAQ3:CAR3"/>
    <mergeCell ref="CAS3:CAT3"/>
    <mergeCell ref="CAU3:CAV3"/>
    <mergeCell ref="CAW3:CAX3"/>
    <mergeCell ref="CAY3:CAZ3"/>
    <mergeCell ref="CBA3:CBB3"/>
    <mergeCell ref="CBC3:CBD3"/>
    <mergeCell ref="CBE3:CBF3"/>
    <mergeCell ref="CBG3:CBH3"/>
    <mergeCell ref="BYS3:BYT3"/>
    <mergeCell ref="BYU3:BYV3"/>
    <mergeCell ref="BYW3:BYX3"/>
    <mergeCell ref="BYY3:BYZ3"/>
    <mergeCell ref="BZA3:BZB3"/>
    <mergeCell ref="BZC3:BZD3"/>
    <mergeCell ref="BZE3:BZF3"/>
    <mergeCell ref="BZG3:BZH3"/>
    <mergeCell ref="BZI3:BZJ3"/>
    <mergeCell ref="BZK3:BZL3"/>
    <mergeCell ref="BZM3:BZN3"/>
    <mergeCell ref="BZO3:BZP3"/>
    <mergeCell ref="BZQ3:BZR3"/>
    <mergeCell ref="BZS3:BZT3"/>
    <mergeCell ref="BZU3:BZV3"/>
    <mergeCell ref="BZW3:BZX3"/>
    <mergeCell ref="BZY3:BZZ3"/>
    <mergeCell ref="BXK3:BXL3"/>
    <mergeCell ref="BXM3:BXN3"/>
    <mergeCell ref="BXO3:BXP3"/>
    <mergeCell ref="BXQ3:BXR3"/>
    <mergeCell ref="BXS3:BXT3"/>
    <mergeCell ref="BXU3:BXV3"/>
    <mergeCell ref="BXW3:BXX3"/>
    <mergeCell ref="BXY3:BXZ3"/>
    <mergeCell ref="BYA3:BYB3"/>
    <mergeCell ref="BYC3:BYD3"/>
    <mergeCell ref="BYE3:BYF3"/>
    <mergeCell ref="BYG3:BYH3"/>
    <mergeCell ref="BYI3:BYJ3"/>
    <mergeCell ref="BYK3:BYL3"/>
    <mergeCell ref="BYM3:BYN3"/>
    <mergeCell ref="BYO3:BYP3"/>
    <mergeCell ref="BYQ3:BYR3"/>
    <mergeCell ref="BWC3:BWD3"/>
    <mergeCell ref="BWE3:BWF3"/>
    <mergeCell ref="BWG3:BWH3"/>
    <mergeCell ref="BWI3:BWJ3"/>
    <mergeCell ref="BWK3:BWL3"/>
    <mergeCell ref="BWM3:BWN3"/>
    <mergeCell ref="BWO3:BWP3"/>
    <mergeCell ref="BWQ3:BWR3"/>
    <mergeCell ref="BWS3:BWT3"/>
    <mergeCell ref="BWU3:BWV3"/>
    <mergeCell ref="BWW3:BWX3"/>
    <mergeCell ref="BWY3:BWZ3"/>
    <mergeCell ref="BXA3:BXB3"/>
    <mergeCell ref="BXC3:BXD3"/>
    <mergeCell ref="BXE3:BXF3"/>
    <mergeCell ref="BXG3:BXH3"/>
    <mergeCell ref="BXI3:BXJ3"/>
    <mergeCell ref="BUU3:BUV3"/>
    <mergeCell ref="BUW3:BUX3"/>
    <mergeCell ref="BUY3:BUZ3"/>
    <mergeCell ref="BVA3:BVB3"/>
    <mergeCell ref="BVC3:BVD3"/>
    <mergeCell ref="BVE3:BVF3"/>
    <mergeCell ref="BVG3:BVH3"/>
    <mergeCell ref="BVI3:BVJ3"/>
    <mergeCell ref="BVK3:BVL3"/>
    <mergeCell ref="BVM3:BVN3"/>
    <mergeCell ref="BVO3:BVP3"/>
    <mergeCell ref="BVQ3:BVR3"/>
    <mergeCell ref="BVS3:BVT3"/>
    <mergeCell ref="BVU3:BVV3"/>
    <mergeCell ref="BVW3:BVX3"/>
    <mergeCell ref="BVY3:BVZ3"/>
    <mergeCell ref="BWA3:BWB3"/>
    <mergeCell ref="BTM3:BTN3"/>
    <mergeCell ref="BTO3:BTP3"/>
    <mergeCell ref="BTQ3:BTR3"/>
    <mergeCell ref="BTS3:BTT3"/>
    <mergeCell ref="BTU3:BTV3"/>
    <mergeCell ref="BTW3:BTX3"/>
    <mergeCell ref="BTY3:BTZ3"/>
    <mergeCell ref="BUA3:BUB3"/>
    <mergeCell ref="BUC3:BUD3"/>
    <mergeCell ref="BUE3:BUF3"/>
    <mergeCell ref="BUG3:BUH3"/>
    <mergeCell ref="BUI3:BUJ3"/>
    <mergeCell ref="BUK3:BUL3"/>
    <mergeCell ref="BUM3:BUN3"/>
    <mergeCell ref="BUO3:BUP3"/>
    <mergeCell ref="BUQ3:BUR3"/>
    <mergeCell ref="BUS3:BUT3"/>
    <mergeCell ref="BSE3:BSF3"/>
    <mergeCell ref="BSG3:BSH3"/>
    <mergeCell ref="BSI3:BSJ3"/>
    <mergeCell ref="BSK3:BSL3"/>
    <mergeCell ref="BSM3:BSN3"/>
    <mergeCell ref="BSO3:BSP3"/>
    <mergeCell ref="BSQ3:BSR3"/>
    <mergeCell ref="BSS3:BST3"/>
    <mergeCell ref="BSU3:BSV3"/>
    <mergeCell ref="BSW3:BSX3"/>
    <mergeCell ref="BSY3:BSZ3"/>
    <mergeCell ref="BTA3:BTB3"/>
    <mergeCell ref="BTC3:BTD3"/>
    <mergeCell ref="BTE3:BTF3"/>
    <mergeCell ref="BTG3:BTH3"/>
    <mergeCell ref="BTI3:BTJ3"/>
    <mergeCell ref="BTK3:BTL3"/>
    <mergeCell ref="BQW3:BQX3"/>
    <mergeCell ref="BQY3:BQZ3"/>
    <mergeCell ref="BRA3:BRB3"/>
    <mergeCell ref="BRC3:BRD3"/>
    <mergeCell ref="BRE3:BRF3"/>
    <mergeCell ref="BRG3:BRH3"/>
    <mergeCell ref="BRI3:BRJ3"/>
    <mergeCell ref="BRK3:BRL3"/>
    <mergeCell ref="BRM3:BRN3"/>
    <mergeCell ref="BRO3:BRP3"/>
    <mergeCell ref="BRQ3:BRR3"/>
    <mergeCell ref="BRS3:BRT3"/>
    <mergeCell ref="BRU3:BRV3"/>
    <mergeCell ref="BRW3:BRX3"/>
    <mergeCell ref="BRY3:BRZ3"/>
    <mergeCell ref="BSA3:BSB3"/>
    <mergeCell ref="BSC3:BSD3"/>
    <mergeCell ref="BPO3:BPP3"/>
    <mergeCell ref="BPQ3:BPR3"/>
    <mergeCell ref="BPS3:BPT3"/>
    <mergeCell ref="BPU3:BPV3"/>
    <mergeCell ref="BPW3:BPX3"/>
    <mergeCell ref="BPY3:BPZ3"/>
    <mergeCell ref="BQA3:BQB3"/>
    <mergeCell ref="BQC3:BQD3"/>
    <mergeCell ref="BQE3:BQF3"/>
    <mergeCell ref="BQG3:BQH3"/>
    <mergeCell ref="BQI3:BQJ3"/>
    <mergeCell ref="BQK3:BQL3"/>
    <mergeCell ref="BQM3:BQN3"/>
    <mergeCell ref="BQO3:BQP3"/>
    <mergeCell ref="BQQ3:BQR3"/>
    <mergeCell ref="BQS3:BQT3"/>
    <mergeCell ref="BQU3:BQV3"/>
    <mergeCell ref="BOG3:BOH3"/>
    <mergeCell ref="BOI3:BOJ3"/>
    <mergeCell ref="BOK3:BOL3"/>
    <mergeCell ref="BOM3:BON3"/>
    <mergeCell ref="BOO3:BOP3"/>
    <mergeCell ref="BOQ3:BOR3"/>
    <mergeCell ref="BOS3:BOT3"/>
    <mergeCell ref="BOU3:BOV3"/>
    <mergeCell ref="BOW3:BOX3"/>
    <mergeCell ref="BOY3:BOZ3"/>
    <mergeCell ref="BPA3:BPB3"/>
    <mergeCell ref="BPC3:BPD3"/>
    <mergeCell ref="BPE3:BPF3"/>
    <mergeCell ref="BPG3:BPH3"/>
    <mergeCell ref="BPI3:BPJ3"/>
    <mergeCell ref="BPK3:BPL3"/>
    <mergeCell ref="BPM3:BPN3"/>
    <mergeCell ref="BMY3:BMZ3"/>
    <mergeCell ref="BNA3:BNB3"/>
    <mergeCell ref="BNC3:BND3"/>
    <mergeCell ref="BNE3:BNF3"/>
    <mergeCell ref="BNG3:BNH3"/>
    <mergeCell ref="BNI3:BNJ3"/>
    <mergeCell ref="BNK3:BNL3"/>
    <mergeCell ref="BNM3:BNN3"/>
    <mergeCell ref="BNO3:BNP3"/>
    <mergeCell ref="BNQ3:BNR3"/>
    <mergeCell ref="BNS3:BNT3"/>
    <mergeCell ref="BNU3:BNV3"/>
    <mergeCell ref="BNW3:BNX3"/>
    <mergeCell ref="BNY3:BNZ3"/>
    <mergeCell ref="BOA3:BOB3"/>
    <mergeCell ref="BOC3:BOD3"/>
    <mergeCell ref="BOE3:BOF3"/>
    <mergeCell ref="BLQ3:BLR3"/>
    <mergeCell ref="BLS3:BLT3"/>
    <mergeCell ref="BLU3:BLV3"/>
    <mergeCell ref="BLW3:BLX3"/>
    <mergeCell ref="BLY3:BLZ3"/>
    <mergeCell ref="BMA3:BMB3"/>
    <mergeCell ref="BMC3:BMD3"/>
    <mergeCell ref="BME3:BMF3"/>
    <mergeCell ref="BMG3:BMH3"/>
    <mergeCell ref="BMI3:BMJ3"/>
    <mergeCell ref="BMK3:BML3"/>
    <mergeCell ref="BMM3:BMN3"/>
    <mergeCell ref="BMO3:BMP3"/>
    <mergeCell ref="BMQ3:BMR3"/>
    <mergeCell ref="BMS3:BMT3"/>
    <mergeCell ref="BMU3:BMV3"/>
    <mergeCell ref="BMW3:BMX3"/>
    <mergeCell ref="BKI3:BKJ3"/>
    <mergeCell ref="BKK3:BKL3"/>
    <mergeCell ref="BKM3:BKN3"/>
    <mergeCell ref="BKO3:BKP3"/>
    <mergeCell ref="BKQ3:BKR3"/>
    <mergeCell ref="BKS3:BKT3"/>
    <mergeCell ref="BKU3:BKV3"/>
    <mergeCell ref="BKW3:BKX3"/>
    <mergeCell ref="BKY3:BKZ3"/>
    <mergeCell ref="BLA3:BLB3"/>
    <mergeCell ref="BLC3:BLD3"/>
    <mergeCell ref="BLE3:BLF3"/>
    <mergeCell ref="BLG3:BLH3"/>
    <mergeCell ref="BLI3:BLJ3"/>
    <mergeCell ref="BLK3:BLL3"/>
    <mergeCell ref="BLM3:BLN3"/>
    <mergeCell ref="BLO3:BLP3"/>
    <mergeCell ref="BJA3:BJB3"/>
    <mergeCell ref="BJC3:BJD3"/>
    <mergeCell ref="BJE3:BJF3"/>
    <mergeCell ref="BJG3:BJH3"/>
    <mergeCell ref="BJI3:BJJ3"/>
    <mergeCell ref="BJK3:BJL3"/>
    <mergeCell ref="BJM3:BJN3"/>
    <mergeCell ref="BJO3:BJP3"/>
    <mergeCell ref="BJQ3:BJR3"/>
    <mergeCell ref="BJS3:BJT3"/>
    <mergeCell ref="BJU3:BJV3"/>
    <mergeCell ref="BJW3:BJX3"/>
    <mergeCell ref="BJY3:BJZ3"/>
    <mergeCell ref="BKA3:BKB3"/>
    <mergeCell ref="BKC3:BKD3"/>
    <mergeCell ref="BKE3:BKF3"/>
    <mergeCell ref="BKG3:BKH3"/>
    <mergeCell ref="BHS3:BHT3"/>
    <mergeCell ref="BHU3:BHV3"/>
    <mergeCell ref="BHW3:BHX3"/>
    <mergeCell ref="BHY3:BHZ3"/>
    <mergeCell ref="BIA3:BIB3"/>
    <mergeCell ref="BIC3:BID3"/>
    <mergeCell ref="BIE3:BIF3"/>
    <mergeCell ref="BIG3:BIH3"/>
    <mergeCell ref="BII3:BIJ3"/>
    <mergeCell ref="BIK3:BIL3"/>
    <mergeCell ref="BIM3:BIN3"/>
    <mergeCell ref="BIO3:BIP3"/>
    <mergeCell ref="BIQ3:BIR3"/>
    <mergeCell ref="BIS3:BIT3"/>
    <mergeCell ref="BIU3:BIV3"/>
    <mergeCell ref="BIW3:BIX3"/>
    <mergeCell ref="BIY3:BIZ3"/>
    <mergeCell ref="BGK3:BGL3"/>
    <mergeCell ref="BGM3:BGN3"/>
    <mergeCell ref="BGO3:BGP3"/>
    <mergeCell ref="BGQ3:BGR3"/>
    <mergeCell ref="BGS3:BGT3"/>
    <mergeCell ref="BGU3:BGV3"/>
    <mergeCell ref="BGW3:BGX3"/>
    <mergeCell ref="BGY3:BGZ3"/>
    <mergeCell ref="BHA3:BHB3"/>
    <mergeCell ref="BHC3:BHD3"/>
    <mergeCell ref="BHE3:BHF3"/>
    <mergeCell ref="BHG3:BHH3"/>
    <mergeCell ref="BHI3:BHJ3"/>
    <mergeCell ref="BHK3:BHL3"/>
    <mergeCell ref="BHM3:BHN3"/>
    <mergeCell ref="BHO3:BHP3"/>
    <mergeCell ref="BHQ3:BHR3"/>
    <mergeCell ref="BFC3:BFD3"/>
    <mergeCell ref="BFE3:BFF3"/>
    <mergeCell ref="BFG3:BFH3"/>
    <mergeCell ref="BFI3:BFJ3"/>
    <mergeCell ref="BFK3:BFL3"/>
    <mergeCell ref="BFM3:BFN3"/>
    <mergeCell ref="BFO3:BFP3"/>
    <mergeCell ref="BFQ3:BFR3"/>
    <mergeCell ref="BFS3:BFT3"/>
    <mergeCell ref="BFU3:BFV3"/>
    <mergeCell ref="BFW3:BFX3"/>
    <mergeCell ref="BFY3:BFZ3"/>
    <mergeCell ref="BGA3:BGB3"/>
    <mergeCell ref="BGC3:BGD3"/>
    <mergeCell ref="BGE3:BGF3"/>
    <mergeCell ref="BGG3:BGH3"/>
    <mergeCell ref="BGI3:BGJ3"/>
    <mergeCell ref="BDU3:BDV3"/>
    <mergeCell ref="BDW3:BDX3"/>
    <mergeCell ref="BDY3:BDZ3"/>
    <mergeCell ref="BEA3:BEB3"/>
    <mergeCell ref="BEC3:BED3"/>
    <mergeCell ref="BEE3:BEF3"/>
    <mergeCell ref="BEG3:BEH3"/>
    <mergeCell ref="BEI3:BEJ3"/>
    <mergeCell ref="BEK3:BEL3"/>
    <mergeCell ref="BEM3:BEN3"/>
    <mergeCell ref="BEO3:BEP3"/>
    <mergeCell ref="BEQ3:BER3"/>
    <mergeCell ref="BES3:BET3"/>
    <mergeCell ref="BEU3:BEV3"/>
    <mergeCell ref="BEW3:BEX3"/>
    <mergeCell ref="BEY3:BEZ3"/>
    <mergeCell ref="BFA3:BFB3"/>
    <mergeCell ref="BCM3:BCN3"/>
    <mergeCell ref="BCO3:BCP3"/>
    <mergeCell ref="BCQ3:BCR3"/>
    <mergeCell ref="BCS3:BCT3"/>
    <mergeCell ref="BCU3:BCV3"/>
    <mergeCell ref="BCW3:BCX3"/>
    <mergeCell ref="BCY3:BCZ3"/>
    <mergeCell ref="BDA3:BDB3"/>
    <mergeCell ref="BDC3:BDD3"/>
    <mergeCell ref="BDE3:BDF3"/>
    <mergeCell ref="BDG3:BDH3"/>
    <mergeCell ref="BDI3:BDJ3"/>
    <mergeCell ref="BDK3:BDL3"/>
    <mergeCell ref="BDM3:BDN3"/>
    <mergeCell ref="BDO3:BDP3"/>
    <mergeCell ref="BDQ3:BDR3"/>
    <mergeCell ref="BDS3:BDT3"/>
    <mergeCell ref="BBE3:BBF3"/>
    <mergeCell ref="BBG3:BBH3"/>
    <mergeCell ref="BBI3:BBJ3"/>
    <mergeCell ref="BBK3:BBL3"/>
    <mergeCell ref="BBM3:BBN3"/>
    <mergeCell ref="BBO3:BBP3"/>
    <mergeCell ref="BBQ3:BBR3"/>
    <mergeCell ref="BBS3:BBT3"/>
    <mergeCell ref="BBU3:BBV3"/>
    <mergeCell ref="BBW3:BBX3"/>
    <mergeCell ref="BBY3:BBZ3"/>
    <mergeCell ref="BCA3:BCB3"/>
    <mergeCell ref="BCC3:BCD3"/>
    <mergeCell ref="BCE3:BCF3"/>
    <mergeCell ref="BCG3:BCH3"/>
    <mergeCell ref="BCI3:BCJ3"/>
    <mergeCell ref="BCK3:BCL3"/>
    <mergeCell ref="AZW3:AZX3"/>
    <mergeCell ref="AZY3:AZZ3"/>
    <mergeCell ref="BAA3:BAB3"/>
    <mergeCell ref="BAC3:BAD3"/>
    <mergeCell ref="BAE3:BAF3"/>
    <mergeCell ref="BAG3:BAH3"/>
    <mergeCell ref="BAI3:BAJ3"/>
    <mergeCell ref="BAK3:BAL3"/>
    <mergeCell ref="BAM3:BAN3"/>
    <mergeCell ref="BAO3:BAP3"/>
    <mergeCell ref="BAQ3:BAR3"/>
    <mergeCell ref="BAS3:BAT3"/>
    <mergeCell ref="BAU3:BAV3"/>
    <mergeCell ref="BAW3:BAX3"/>
    <mergeCell ref="BAY3:BAZ3"/>
    <mergeCell ref="BBA3:BBB3"/>
    <mergeCell ref="BBC3:BBD3"/>
    <mergeCell ref="AYO3:AYP3"/>
    <mergeCell ref="AYQ3:AYR3"/>
    <mergeCell ref="AYS3:AYT3"/>
    <mergeCell ref="AYU3:AYV3"/>
    <mergeCell ref="AYW3:AYX3"/>
    <mergeCell ref="AYY3:AYZ3"/>
    <mergeCell ref="AZA3:AZB3"/>
    <mergeCell ref="AZC3:AZD3"/>
    <mergeCell ref="AZE3:AZF3"/>
    <mergeCell ref="AZG3:AZH3"/>
    <mergeCell ref="AZI3:AZJ3"/>
    <mergeCell ref="AZK3:AZL3"/>
    <mergeCell ref="AZM3:AZN3"/>
    <mergeCell ref="AZO3:AZP3"/>
    <mergeCell ref="AZQ3:AZR3"/>
    <mergeCell ref="AZS3:AZT3"/>
    <mergeCell ref="AZU3:AZV3"/>
    <mergeCell ref="AXG3:AXH3"/>
    <mergeCell ref="AXI3:AXJ3"/>
    <mergeCell ref="AXK3:AXL3"/>
    <mergeCell ref="AXM3:AXN3"/>
    <mergeCell ref="AXO3:AXP3"/>
    <mergeCell ref="AXQ3:AXR3"/>
    <mergeCell ref="AXS3:AXT3"/>
    <mergeCell ref="AXU3:AXV3"/>
    <mergeCell ref="AXW3:AXX3"/>
    <mergeCell ref="AXY3:AXZ3"/>
    <mergeCell ref="AYA3:AYB3"/>
    <mergeCell ref="AYC3:AYD3"/>
    <mergeCell ref="AYE3:AYF3"/>
    <mergeCell ref="AYG3:AYH3"/>
    <mergeCell ref="AYI3:AYJ3"/>
    <mergeCell ref="AYK3:AYL3"/>
    <mergeCell ref="AYM3:AYN3"/>
    <mergeCell ref="AVY3:AVZ3"/>
    <mergeCell ref="AWA3:AWB3"/>
    <mergeCell ref="AWC3:AWD3"/>
    <mergeCell ref="AWE3:AWF3"/>
    <mergeCell ref="AWG3:AWH3"/>
    <mergeCell ref="AWI3:AWJ3"/>
    <mergeCell ref="AWK3:AWL3"/>
    <mergeCell ref="AWM3:AWN3"/>
    <mergeCell ref="AWO3:AWP3"/>
    <mergeCell ref="AWQ3:AWR3"/>
    <mergeCell ref="AWS3:AWT3"/>
    <mergeCell ref="AWU3:AWV3"/>
    <mergeCell ref="AWW3:AWX3"/>
    <mergeCell ref="AWY3:AWZ3"/>
    <mergeCell ref="AXA3:AXB3"/>
    <mergeCell ref="AXC3:AXD3"/>
    <mergeCell ref="AXE3:AXF3"/>
    <mergeCell ref="AUQ3:AUR3"/>
    <mergeCell ref="AUS3:AUT3"/>
    <mergeCell ref="AUU3:AUV3"/>
    <mergeCell ref="AUW3:AUX3"/>
    <mergeCell ref="AUY3:AUZ3"/>
    <mergeCell ref="AVA3:AVB3"/>
    <mergeCell ref="AVC3:AVD3"/>
    <mergeCell ref="AVE3:AVF3"/>
    <mergeCell ref="AVG3:AVH3"/>
    <mergeCell ref="AVI3:AVJ3"/>
    <mergeCell ref="AVK3:AVL3"/>
    <mergeCell ref="AVM3:AVN3"/>
    <mergeCell ref="AVO3:AVP3"/>
    <mergeCell ref="AVQ3:AVR3"/>
    <mergeCell ref="AVS3:AVT3"/>
    <mergeCell ref="AVU3:AVV3"/>
    <mergeCell ref="AVW3:AVX3"/>
    <mergeCell ref="ATI3:ATJ3"/>
    <mergeCell ref="ATK3:ATL3"/>
    <mergeCell ref="ATM3:ATN3"/>
    <mergeCell ref="ATO3:ATP3"/>
    <mergeCell ref="ATQ3:ATR3"/>
    <mergeCell ref="ATS3:ATT3"/>
    <mergeCell ref="ATU3:ATV3"/>
    <mergeCell ref="ATW3:ATX3"/>
    <mergeCell ref="ATY3:ATZ3"/>
    <mergeCell ref="AUA3:AUB3"/>
    <mergeCell ref="AUC3:AUD3"/>
    <mergeCell ref="AUE3:AUF3"/>
    <mergeCell ref="AUG3:AUH3"/>
    <mergeCell ref="AUI3:AUJ3"/>
    <mergeCell ref="AUK3:AUL3"/>
    <mergeCell ref="AUM3:AUN3"/>
    <mergeCell ref="AUO3:AUP3"/>
    <mergeCell ref="ASA3:ASB3"/>
    <mergeCell ref="ASC3:ASD3"/>
    <mergeCell ref="ASE3:ASF3"/>
    <mergeCell ref="ASG3:ASH3"/>
    <mergeCell ref="ASI3:ASJ3"/>
    <mergeCell ref="ASK3:ASL3"/>
    <mergeCell ref="ASM3:ASN3"/>
    <mergeCell ref="ASO3:ASP3"/>
    <mergeCell ref="ASQ3:ASR3"/>
    <mergeCell ref="ASS3:AST3"/>
    <mergeCell ref="ASU3:ASV3"/>
    <mergeCell ref="ASW3:ASX3"/>
    <mergeCell ref="ASY3:ASZ3"/>
    <mergeCell ref="ATA3:ATB3"/>
    <mergeCell ref="ATC3:ATD3"/>
    <mergeCell ref="ATE3:ATF3"/>
    <mergeCell ref="ATG3:ATH3"/>
    <mergeCell ref="AQS3:AQT3"/>
    <mergeCell ref="AQU3:AQV3"/>
    <mergeCell ref="AQW3:AQX3"/>
    <mergeCell ref="AQY3:AQZ3"/>
    <mergeCell ref="ARA3:ARB3"/>
    <mergeCell ref="ARC3:ARD3"/>
    <mergeCell ref="ARE3:ARF3"/>
    <mergeCell ref="ARG3:ARH3"/>
    <mergeCell ref="ARI3:ARJ3"/>
    <mergeCell ref="ARK3:ARL3"/>
    <mergeCell ref="ARM3:ARN3"/>
    <mergeCell ref="ARO3:ARP3"/>
    <mergeCell ref="ARQ3:ARR3"/>
    <mergeCell ref="ARS3:ART3"/>
    <mergeCell ref="ARU3:ARV3"/>
    <mergeCell ref="ARW3:ARX3"/>
    <mergeCell ref="ARY3:ARZ3"/>
    <mergeCell ref="APK3:APL3"/>
    <mergeCell ref="APM3:APN3"/>
    <mergeCell ref="APO3:APP3"/>
    <mergeCell ref="APQ3:APR3"/>
    <mergeCell ref="APS3:APT3"/>
    <mergeCell ref="APU3:APV3"/>
    <mergeCell ref="APW3:APX3"/>
    <mergeCell ref="APY3:APZ3"/>
    <mergeCell ref="AQA3:AQB3"/>
    <mergeCell ref="AQC3:AQD3"/>
    <mergeCell ref="AQE3:AQF3"/>
    <mergeCell ref="AQG3:AQH3"/>
    <mergeCell ref="AQI3:AQJ3"/>
    <mergeCell ref="AQK3:AQL3"/>
    <mergeCell ref="AQM3:AQN3"/>
    <mergeCell ref="AQO3:AQP3"/>
    <mergeCell ref="AQQ3:AQR3"/>
    <mergeCell ref="AOC3:AOD3"/>
    <mergeCell ref="AOE3:AOF3"/>
    <mergeCell ref="AOG3:AOH3"/>
    <mergeCell ref="AOI3:AOJ3"/>
    <mergeCell ref="AOK3:AOL3"/>
    <mergeCell ref="AOM3:AON3"/>
    <mergeCell ref="AOO3:AOP3"/>
    <mergeCell ref="AOQ3:AOR3"/>
    <mergeCell ref="AOS3:AOT3"/>
    <mergeCell ref="AOU3:AOV3"/>
    <mergeCell ref="AOW3:AOX3"/>
    <mergeCell ref="AOY3:AOZ3"/>
    <mergeCell ref="APA3:APB3"/>
    <mergeCell ref="APC3:APD3"/>
    <mergeCell ref="APE3:APF3"/>
    <mergeCell ref="APG3:APH3"/>
    <mergeCell ref="API3:APJ3"/>
    <mergeCell ref="AMU3:AMV3"/>
    <mergeCell ref="AMW3:AMX3"/>
    <mergeCell ref="AMY3:AMZ3"/>
    <mergeCell ref="ANA3:ANB3"/>
    <mergeCell ref="ANC3:AND3"/>
    <mergeCell ref="ANE3:ANF3"/>
    <mergeCell ref="ANG3:ANH3"/>
    <mergeCell ref="ANI3:ANJ3"/>
    <mergeCell ref="ANK3:ANL3"/>
    <mergeCell ref="ANM3:ANN3"/>
    <mergeCell ref="ANO3:ANP3"/>
    <mergeCell ref="ANQ3:ANR3"/>
    <mergeCell ref="ANS3:ANT3"/>
    <mergeCell ref="ANU3:ANV3"/>
    <mergeCell ref="ANW3:ANX3"/>
    <mergeCell ref="ANY3:ANZ3"/>
    <mergeCell ref="AOA3:AOB3"/>
    <mergeCell ref="ALM3:ALN3"/>
    <mergeCell ref="ALO3:ALP3"/>
    <mergeCell ref="ALQ3:ALR3"/>
    <mergeCell ref="ALS3:ALT3"/>
    <mergeCell ref="ALU3:ALV3"/>
    <mergeCell ref="ALW3:ALX3"/>
    <mergeCell ref="ALY3:ALZ3"/>
    <mergeCell ref="AMA3:AMB3"/>
    <mergeCell ref="AMC3:AMD3"/>
    <mergeCell ref="AME3:AMF3"/>
    <mergeCell ref="AMG3:AMH3"/>
    <mergeCell ref="AMI3:AMJ3"/>
    <mergeCell ref="AMK3:AML3"/>
    <mergeCell ref="AMM3:AMN3"/>
    <mergeCell ref="AMO3:AMP3"/>
    <mergeCell ref="AMQ3:AMR3"/>
    <mergeCell ref="AMS3:AMT3"/>
    <mergeCell ref="AKE3:AKF3"/>
    <mergeCell ref="AKG3:AKH3"/>
    <mergeCell ref="AKI3:AKJ3"/>
    <mergeCell ref="AKK3:AKL3"/>
    <mergeCell ref="AKM3:AKN3"/>
    <mergeCell ref="AKO3:AKP3"/>
    <mergeCell ref="AKQ3:AKR3"/>
    <mergeCell ref="AKS3:AKT3"/>
    <mergeCell ref="AKU3:AKV3"/>
    <mergeCell ref="AKW3:AKX3"/>
    <mergeCell ref="AKY3:AKZ3"/>
    <mergeCell ref="ALA3:ALB3"/>
    <mergeCell ref="ALC3:ALD3"/>
    <mergeCell ref="ALE3:ALF3"/>
    <mergeCell ref="ALG3:ALH3"/>
    <mergeCell ref="ALI3:ALJ3"/>
    <mergeCell ref="ALK3:ALL3"/>
    <mergeCell ref="AIW3:AIX3"/>
    <mergeCell ref="AIY3:AIZ3"/>
    <mergeCell ref="AJA3:AJB3"/>
    <mergeCell ref="AJC3:AJD3"/>
    <mergeCell ref="AJE3:AJF3"/>
    <mergeCell ref="AJG3:AJH3"/>
    <mergeCell ref="AJI3:AJJ3"/>
    <mergeCell ref="AJK3:AJL3"/>
    <mergeCell ref="AJM3:AJN3"/>
    <mergeCell ref="AJO3:AJP3"/>
    <mergeCell ref="AJQ3:AJR3"/>
    <mergeCell ref="AJS3:AJT3"/>
    <mergeCell ref="AJU3:AJV3"/>
    <mergeCell ref="AJW3:AJX3"/>
    <mergeCell ref="AJY3:AJZ3"/>
    <mergeCell ref="AKA3:AKB3"/>
    <mergeCell ref="AKC3:AKD3"/>
    <mergeCell ref="AHO3:AHP3"/>
    <mergeCell ref="AHQ3:AHR3"/>
    <mergeCell ref="AHS3:AHT3"/>
    <mergeCell ref="AHU3:AHV3"/>
    <mergeCell ref="AHW3:AHX3"/>
    <mergeCell ref="AHY3:AHZ3"/>
    <mergeCell ref="AIA3:AIB3"/>
    <mergeCell ref="AIC3:AID3"/>
    <mergeCell ref="AIE3:AIF3"/>
    <mergeCell ref="AIG3:AIH3"/>
    <mergeCell ref="AII3:AIJ3"/>
    <mergeCell ref="AIK3:AIL3"/>
    <mergeCell ref="AIM3:AIN3"/>
    <mergeCell ref="AIO3:AIP3"/>
    <mergeCell ref="AIQ3:AIR3"/>
    <mergeCell ref="AIS3:AIT3"/>
    <mergeCell ref="AIU3:AIV3"/>
    <mergeCell ref="AGG3:AGH3"/>
    <mergeCell ref="AGI3:AGJ3"/>
    <mergeCell ref="AGK3:AGL3"/>
    <mergeCell ref="AGM3:AGN3"/>
    <mergeCell ref="AGO3:AGP3"/>
    <mergeCell ref="AGQ3:AGR3"/>
    <mergeCell ref="AGS3:AGT3"/>
    <mergeCell ref="AGU3:AGV3"/>
    <mergeCell ref="AGW3:AGX3"/>
    <mergeCell ref="AGY3:AGZ3"/>
    <mergeCell ref="AHA3:AHB3"/>
    <mergeCell ref="AHC3:AHD3"/>
    <mergeCell ref="AHE3:AHF3"/>
    <mergeCell ref="AHG3:AHH3"/>
    <mergeCell ref="AHI3:AHJ3"/>
    <mergeCell ref="AHK3:AHL3"/>
    <mergeCell ref="AHM3:AHN3"/>
    <mergeCell ref="AEY3:AEZ3"/>
    <mergeCell ref="AFA3:AFB3"/>
    <mergeCell ref="AFC3:AFD3"/>
    <mergeCell ref="AFE3:AFF3"/>
    <mergeCell ref="AFG3:AFH3"/>
    <mergeCell ref="AFI3:AFJ3"/>
    <mergeCell ref="AFK3:AFL3"/>
    <mergeCell ref="AFM3:AFN3"/>
    <mergeCell ref="AFO3:AFP3"/>
    <mergeCell ref="AFQ3:AFR3"/>
    <mergeCell ref="AFS3:AFT3"/>
    <mergeCell ref="AFU3:AFV3"/>
    <mergeCell ref="AFW3:AFX3"/>
    <mergeCell ref="AFY3:AFZ3"/>
    <mergeCell ref="AGA3:AGB3"/>
    <mergeCell ref="AGC3:AGD3"/>
    <mergeCell ref="AGE3:AGF3"/>
    <mergeCell ref="ADQ3:ADR3"/>
    <mergeCell ref="ADS3:ADT3"/>
    <mergeCell ref="ADU3:ADV3"/>
    <mergeCell ref="ADW3:ADX3"/>
    <mergeCell ref="ADY3:ADZ3"/>
    <mergeCell ref="AEA3:AEB3"/>
    <mergeCell ref="AEC3:AED3"/>
    <mergeCell ref="AEE3:AEF3"/>
    <mergeCell ref="AEG3:AEH3"/>
    <mergeCell ref="AEI3:AEJ3"/>
    <mergeCell ref="AEK3:AEL3"/>
    <mergeCell ref="AEM3:AEN3"/>
    <mergeCell ref="AEO3:AEP3"/>
    <mergeCell ref="AEQ3:AER3"/>
    <mergeCell ref="AES3:AET3"/>
    <mergeCell ref="AEU3:AEV3"/>
    <mergeCell ref="AEW3:AEX3"/>
    <mergeCell ref="ACI3:ACJ3"/>
    <mergeCell ref="ACK3:ACL3"/>
    <mergeCell ref="ACM3:ACN3"/>
    <mergeCell ref="ACO3:ACP3"/>
    <mergeCell ref="ACQ3:ACR3"/>
    <mergeCell ref="ACS3:ACT3"/>
    <mergeCell ref="ACU3:ACV3"/>
    <mergeCell ref="ACW3:ACX3"/>
    <mergeCell ref="ACY3:ACZ3"/>
    <mergeCell ref="ADA3:ADB3"/>
    <mergeCell ref="ADC3:ADD3"/>
    <mergeCell ref="ADE3:ADF3"/>
    <mergeCell ref="ADG3:ADH3"/>
    <mergeCell ref="ADI3:ADJ3"/>
    <mergeCell ref="ADK3:ADL3"/>
    <mergeCell ref="ADM3:ADN3"/>
    <mergeCell ref="ADO3:ADP3"/>
    <mergeCell ref="ABA3:ABB3"/>
    <mergeCell ref="ABC3:ABD3"/>
    <mergeCell ref="ABE3:ABF3"/>
    <mergeCell ref="ABG3:ABH3"/>
    <mergeCell ref="ABI3:ABJ3"/>
    <mergeCell ref="ABK3:ABL3"/>
    <mergeCell ref="ABM3:ABN3"/>
    <mergeCell ref="ABO3:ABP3"/>
    <mergeCell ref="ABQ3:ABR3"/>
    <mergeCell ref="ABS3:ABT3"/>
    <mergeCell ref="ABU3:ABV3"/>
    <mergeCell ref="ABW3:ABX3"/>
    <mergeCell ref="ABY3:ABZ3"/>
    <mergeCell ref="ACA3:ACB3"/>
    <mergeCell ref="ACC3:ACD3"/>
    <mergeCell ref="ACE3:ACF3"/>
    <mergeCell ref="ACG3:ACH3"/>
    <mergeCell ref="ZS3:ZT3"/>
    <mergeCell ref="ZU3:ZV3"/>
    <mergeCell ref="ZW3:ZX3"/>
    <mergeCell ref="ZY3:ZZ3"/>
    <mergeCell ref="AAA3:AAB3"/>
    <mergeCell ref="AAC3:AAD3"/>
    <mergeCell ref="AAE3:AAF3"/>
    <mergeCell ref="AAG3:AAH3"/>
    <mergeCell ref="AAI3:AAJ3"/>
    <mergeCell ref="AAK3:AAL3"/>
    <mergeCell ref="AAM3:AAN3"/>
    <mergeCell ref="AAO3:AAP3"/>
    <mergeCell ref="AAQ3:AAR3"/>
    <mergeCell ref="AAS3:AAT3"/>
    <mergeCell ref="AAU3:AAV3"/>
    <mergeCell ref="AAW3:AAX3"/>
    <mergeCell ref="AAY3:AAZ3"/>
    <mergeCell ref="YK3:YL3"/>
    <mergeCell ref="YM3:YN3"/>
    <mergeCell ref="YO3:YP3"/>
    <mergeCell ref="YQ3:YR3"/>
    <mergeCell ref="YS3:YT3"/>
    <mergeCell ref="YU3:YV3"/>
    <mergeCell ref="YW3:YX3"/>
    <mergeCell ref="YY3:YZ3"/>
    <mergeCell ref="ZA3:ZB3"/>
    <mergeCell ref="ZC3:ZD3"/>
    <mergeCell ref="ZE3:ZF3"/>
    <mergeCell ref="ZG3:ZH3"/>
    <mergeCell ref="ZI3:ZJ3"/>
    <mergeCell ref="ZK3:ZL3"/>
    <mergeCell ref="ZM3:ZN3"/>
    <mergeCell ref="ZO3:ZP3"/>
    <mergeCell ref="ZQ3:ZR3"/>
    <mergeCell ref="XC3:XD3"/>
    <mergeCell ref="XE3:XF3"/>
    <mergeCell ref="XG3:XH3"/>
    <mergeCell ref="XI3:XJ3"/>
    <mergeCell ref="XK3:XL3"/>
    <mergeCell ref="XM3:XN3"/>
    <mergeCell ref="XO3:XP3"/>
    <mergeCell ref="XQ3:XR3"/>
    <mergeCell ref="XS3:XT3"/>
    <mergeCell ref="XU3:XV3"/>
    <mergeCell ref="XW3:XX3"/>
    <mergeCell ref="XY3:XZ3"/>
    <mergeCell ref="YA3:YB3"/>
    <mergeCell ref="YC3:YD3"/>
    <mergeCell ref="YE3:YF3"/>
    <mergeCell ref="YG3:YH3"/>
    <mergeCell ref="YI3:YJ3"/>
    <mergeCell ref="VU3:VV3"/>
    <mergeCell ref="VW3:VX3"/>
    <mergeCell ref="VY3:VZ3"/>
    <mergeCell ref="WA3:WB3"/>
    <mergeCell ref="WC3:WD3"/>
    <mergeCell ref="WE3:WF3"/>
    <mergeCell ref="WG3:WH3"/>
    <mergeCell ref="WI3:WJ3"/>
    <mergeCell ref="WK3:WL3"/>
    <mergeCell ref="WM3:WN3"/>
    <mergeCell ref="WO3:WP3"/>
    <mergeCell ref="WQ3:WR3"/>
    <mergeCell ref="WS3:WT3"/>
    <mergeCell ref="WU3:WV3"/>
    <mergeCell ref="WW3:WX3"/>
    <mergeCell ref="WY3:WZ3"/>
    <mergeCell ref="XA3:XB3"/>
    <mergeCell ref="UM3:UN3"/>
    <mergeCell ref="UO3:UP3"/>
    <mergeCell ref="UQ3:UR3"/>
    <mergeCell ref="US3:UT3"/>
    <mergeCell ref="UU3:UV3"/>
    <mergeCell ref="UW3:UX3"/>
    <mergeCell ref="UY3:UZ3"/>
    <mergeCell ref="VA3:VB3"/>
    <mergeCell ref="VC3:VD3"/>
    <mergeCell ref="VE3:VF3"/>
    <mergeCell ref="VG3:VH3"/>
    <mergeCell ref="VI3:VJ3"/>
    <mergeCell ref="VK3:VL3"/>
    <mergeCell ref="VM3:VN3"/>
    <mergeCell ref="VO3:VP3"/>
    <mergeCell ref="VQ3:VR3"/>
    <mergeCell ref="VS3:VT3"/>
    <mergeCell ref="TE3:TF3"/>
    <mergeCell ref="TG3:TH3"/>
    <mergeCell ref="TI3:TJ3"/>
    <mergeCell ref="TK3:TL3"/>
    <mergeCell ref="TM3:TN3"/>
    <mergeCell ref="TO3:TP3"/>
    <mergeCell ref="TQ3:TR3"/>
    <mergeCell ref="TS3:TT3"/>
    <mergeCell ref="TU3:TV3"/>
    <mergeCell ref="TW3:TX3"/>
    <mergeCell ref="TY3:TZ3"/>
    <mergeCell ref="UA3:UB3"/>
    <mergeCell ref="UC3:UD3"/>
    <mergeCell ref="UE3:UF3"/>
    <mergeCell ref="UG3:UH3"/>
    <mergeCell ref="UI3:UJ3"/>
    <mergeCell ref="UK3:UL3"/>
    <mergeCell ref="RW3:RX3"/>
    <mergeCell ref="RY3:RZ3"/>
    <mergeCell ref="SA3:SB3"/>
    <mergeCell ref="SC3:SD3"/>
    <mergeCell ref="SE3:SF3"/>
    <mergeCell ref="SG3:SH3"/>
    <mergeCell ref="SI3:SJ3"/>
    <mergeCell ref="SK3:SL3"/>
    <mergeCell ref="SM3:SN3"/>
    <mergeCell ref="SO3:SP3"/>
    <mergeCell ref="SQ3:SR3"/>
    <mergeCell ref="SS3:ST3"/>
    <mergeCell ref="SU3:SV3"/>
    <mergeCell ref="SW3:SX3"/>
    <mergeCell ref="SY3:SZ3"/>
    <mergeCell ref="TA3:TB3"/>
    <mergeCell ref="TC3:TD3"/>
    <mergeCell ref="QO3:QP3"/>
    <mergeCell ref="QQ3:QR3"/>
    <mergeCell ref="QS3:QT3"/>
    <mergeCell ref="QU3:QV3"/>
    <mergeCell ref="QW3:QX3"/>
    <mergeCell ref="QY3:QZ3"/>
    <mergeCell ref="RA3:RB3"/>
    <mergeCell ref="RC3:RD3"/>
    <mergeCell ref="RE3:RF3"/>
    <mergeCell ref="RG3:RH3"/>
    <mergeCell ref="RI3:RJ3"/>
    <mergeCell ref="RK3:RL3"/>
    <mergeCell ref="RM3:RN3"/>
    <mergeCell ref="RO3:RP3"/>
    <mergeCell ref="RQ3:RR3"/>
    <mergeCell ref="RS3:RT3"/>
    <mergeCell ref="RU3:RV3"/>
    <mergeCell ref="PG3:PH3"/>
    <mergeCell ref="PI3:PJ3"/>
    <mergeCell ref="PK3:PL3"/>
    <mergeCell ref="PM3:PN3"/>
    <mergeCell ref="PO3:PP3"/>
    <mergeCell ref="PQ3:PR3"/>
    <mergeCell ref="PS3:PT3"/>
    <mergeCell ref="PU3:PV3"/>
    <mergeCell ref="PW3:PX3"/>
    <mergeCell ref="PY3:PZ3"/>
    <mergeCell ref="QA3:QB3"/>
    <mergeCell ref="QC3:QD3"/>
    <mergeCell ref="QE3:QF3"/>
    <mergeCell ref="QG3:QH3"/>
    <mergeCell ref="QI3:QJ3"/>
    <mergeCell ref="QK3:QL3"/>
    <mergeCell ref="QM3:QN3"/>
    <mergeCell ref="NY3:NZ3"/>
    <mergeCell ref="OA3:OB3"/>
    <mergeCell ref="OC3:OD3"/>
    <mergeCell ref="OE3:OF3"/>
    <mergeCell ref="OG3:OH3"/>
    <mergeCell ref="OI3:OJ3"/>
    <mergeCell ref="OK3:OL3"/>
    <mergeCell ref="OM3:ON3"/>
    <mergeCell ref="OO3:OP3"/>
    <mergeCell ref="OQ3:OR3"/>
    <mergeCell ref="OS3:OT3"/>
    <mergeCell ref="OU3:OV3"/>
    <mergeCell ref="OW3:OX3"/>
    <mergeCell ref="OY3:OZ3"/>
    <mergeCell ref="PA3:PB3"/>
    <mergeCell ref="PC3:PD3"/>
    <mergeCell ref="PE3:PF3"/>
    <mergeCell ref="MQ3:MR3"/>
    <mergeCell ref="MS3:MT3"/>
    <mergeCell ref="MU3:MV3"/>
    <mergeCell ref="MW3:MX3"/>
    <mergeCell ref="MY3:MZ3"/>
    <mergeCell ref="NA3:NB3"/>
    <mergeCell ref="NC3:ND3"/>
    <mergeCell ref="NE3:NF3"/>
    <mergeCell ref="NG3:NH3"/>
    <mergeCell ref="NI3:NJ3"/>
    <mergeCell ref="NK3:NL3"/>
    <mergeCell ref="NM3:NN3"/>
    <mergeCell ref="NO3:NP3"/>
    <mergeCell ref="NQ3:NR3"/>
    <mergeCell ref="NS3:NT3"/>
    <mergeCell ref="NU3:NV3"/>
    <mergeCell ref="NW3:NX3"/>
    <mergeCell ref="LI3:LJ3"/>
    <mergeCell ref="LK3:LL3"/>
    <mergeCell ref="LM3:LN3"/>
    <mergeCell ref="LO3:LP3"/>
    <mergeCell ref="LQ3:LR3"/>
    <mergeCell ref="LS3:LT3"/>
    <mergeCell ref="LU3:LV3"/>
    <mergeCell ref="LW3:LX3"/>
    <mergeCell ref="LY3:LZ3"/>
    <mergeCell ref="MA3:MB3"/>
    <mergeCell ref="MC3:MD3"/>
    <mergeCell ref="ME3:MF3"/>
    <mergeCell ref="MG3:MH3"/>
    <mergeCell ref="MI3:MJ3"/>
    <mergeCell ref="MK3:ML3"/>
    <mergeCell ref="MM3:MN3"/>
    <mergeCell ref="MO3:MP3"/>
    <mergeCell ref="KA3:KB3"/>
    <mergeCell ref="KC3:KD3"/>
    <mergeCell ref="KE3:KF3"/>
    <mergeCell ref="KG3:KH3"/>
    <mergeCell ref="KI3:KJ3"/>
    <mergeCell ref="KK3:KL3"/>
    <mergeCell ref="KM3:KN3"/>
    <mergeCell ref="KO3:KP3"/>
    <mergeCell ref="KQ3:KR3"/>
    <mergeCell ref="KS3:KT3"/>
    <mergeCell ref="KU3:KV3"/>
    <mergeCell ref="KW3:KX3"/>
    <mergeCell ref="KY3:KZ3"/>
    <mergeCell ref="LA3:LB3"/>
    <mergeCell ref="LC3:LD3"/>
    <mergeCell ref="LE3:LF3"/>
    <mergeCell ref="LG3:LH3"/>
    <mergeCell ref="IS3:IT3"/>
    <mergeCell ref="IU3:IV3"/>
    <mergeCell ref="IW3:IX3"/>
    <mergeCell ref="IY3:IZ3"/>
    <mergeCell ref="JA3:JB3"/>
    <mergeCell ref="JC3:JD3"/>
    <mergeCell ref="JE3:JF3"/>
    <mergeCell ref="JG3:JH3"/>
    <mergeCell ref="JI3:JJ3"/>
    <mergeCell ref="JK3:JL3"/>
    <mergeCell ref="JM3:JN3"/>
    <mergeCell ref="JO3:JP3"/>
    <mergeCell ref="JQ3:JR3"/>
    <mergeCell ref="JS3:JT3"/>
    <mergeCell ref="JU3:JV3"/>
    <mergeCell ref="JW3:JX3"/>
    <mergeCell ref="JY3:JZ3"/>
    <mergeCell ref="HK3:HL3"/>
    <mergeCell ref="HM3:HN3"/>
    <mergeCell ref="HO3:HP3"/>
    <mergeCell ref="HQ3:HR3"/>
    <mergeCell ref="HS3:HT3"/>
    <mergeCell ref="HU3:HV3"/>
    <mergeCell ref="HW3:HX3"/>
    <mergeCell ref="HY3:HZ3"/>
    <mergeCell ref="IA3:IB3"/>
    <mergeCell ref="IC3:ID3"/>
    <mergeCell ref="IE3:IF3"/>
    <mergeCell ref="IG3:IH3"/>
    <mergeCell ref="II3:IJ3"/>
    <mergeCell ref="IK3:IL3"/>
    <mergeCell ref="IM3:IN3"/>
    <mergeCell ref="IO3:IP3"/>
    <mergeCell ref="IQ3:IR3"/>
    <mergeCell ref="GC3:GD3"/>
    <mergeCell ref="GE3:GF3"/>
    <mergeCell ref="GG3:GH3"/>
    <mergeCell ref="GI3:GJ3"/>
    <mergeCell ref="GK3:GL3"/>
    <mergeCell ref="GM3:GN3"/>
    <mergeCell ref="GO3:GP3"/>
    <mergeCell ref="GQ3:GR3"/>
    <mergeCell ref="GS3:GT3"/>
    <mergeCell ref="GU3:GV3"/>
    <mergeCell ref="GW3:GX3"/>
    <mergeCell ref="GY3:GZ3"/>
    <mergeCell ref="HA3:HB3"/>
    <mergeCell ref="HC3:HD3"/>
    <mergeCell ref="HE3:HF3"/>
    <mergeCell ref="HG3:HH3"/>
    <mergeCell ref="HI3:HJ3"/>
    <mergeCell ref="EU3:EV3"/>
    <mergeCell ref="EW3:EX3"/>
    <mergeCell ref="EY3:EZ3"/>
    <mergeCell ref="FA3:FB3"/>
    <mergeCell ref="FC3:FD3"/>
    <mergeCell ref="FE3:FF3"/>
    <mergeCell ref="FG3:FH3"/>
    <mergeCell ref="FI3:FJ3"/>
    <mergeCell ref="FK3:FL3"/>
    <mergeCell ref="FM3:FN3"/>
    <mergeCell ref="FO3:FP3"/>
    <mergeCell ref="FQ3:FR3"/>
    <mergeCell ref="FS3:FT3"/>
    <mergeCell ref="FU3:FV3"/>
    <mergeCell ref="FW3:FX3"/>
    <mergeCell ref="FY3:FZ3"/>
    <mergeCell ref="GA3:GB3"/>
    <mergeCell ref="DM3:DN3"/>
    <mergeCell ref="DO3:DP3"/>
    <mergeCell ref="DQ3:DR3"/>
    <mergeCell ref="DS3:DT3"/>
    <mergeCell ref="DU3:DV3"/>
    <mergeCell ref="DW3:DX3"/>
    <mergeCell ref="DY3:DZ3"/>
    <mergeCell ref="EA3:EB3"/>
    <mergeCell ref="EC3:ED3"/>
    <mergeCell ref="EE3:EF3"/>
    <mergeCell ref="EG3:EH3"/>
    <mergeCell ref="EI3:EJ3"/>
    <mergeCell ref="EK3:EL3"/>
    <mergeCell ref="EM3:EN3"/>
    <mergeCell ref="EO3:EP3"/>
    <mergeCell ref="EQ3:ER3"/>
    <mergeCell ref="ES3:ET3"/>
    <mergeCell ref="CE3:CF3"/>
    <mergeCell ref="CG3:CH3"/>
    <mergeCell ref="CI3:CJ3"/>
    <mergeCell ref="CK3:CL3"/>
    <mergeCell ref="CM3:CN3"/>
    <mergeCell ref="CO3:CP3"/>
    <mergeCell ref="CQ3:CR3"/>
    <mergeCell ref="CS3:CT3"/>
    <mergeCell ref="CU3:CV3"/>
    <mergeCell ref="CW3:CX3"/>
    <mergeCell ref="CY3:CZ3"/>
    <mergeCell ref="DA3:DB3"/>
    <mergeCell ref="DC3:DD3"/>
    <mergeCell ref="DE3:DF3"/>
    <mergeCell ref="DG3:DH3"/>
    <mergeCell ref="DI3:DJ3"/>
    <mergeCell ref="DK3:DL3"/>
    <mergeCell ref="AW3:AX3"/>
    <mergeCell ref="AY3:AZ3"/>
    <mergeCell ref="BA3:BB3"/>
    <mergeCell ref="BC3:BD3"/>
    <mergeCell ref="BE3:BF3"/>
    <mergeCell ref="BG3:BH3"/>
    <mergeCell ref="BI3:BJ3"/>
    <mergeCell ref="BK3:BL3"/>
    <mergeCell ref="BM3:BN3"/>
    <mergeCell ref="BO3:BP3"/>
    <mergeCell ref="BQ3:BR3"/>
    <mergeCell ref="BS3:BT3"/>
    <mergeCell ref="BU3:BV3"/>
    <mergeCell ref="BW3:BX3"/>
    <mergeCell ref="BY3:BZ3"/>
    <mergeCell ref="CA3:CB3"/>
    <mergeCell ref="CC3:CD3"/>
    <mergeCell ref="B3:C3"/>
    <mergeCell ref="G3:H3"/>
    <mergeCell ref="I3:J3"/>
    <mergeCell ref="K3:L3"/>
    <mergeCell ref="M3:N3"/>
    <mergeCell ref="O3:P3"/>
    <mergeCell ref="Q3:R3"/>
    <mergeCell ref="S3:T3"/>
    <mergeCell ref="U3:V3"/>
    <mergeCell ref="AG3:AH3"/>
    <mergeCell ref="AI3:AJ3"/>
    <mergeCell ref="AK3:AL3"/>
    <mergeCell ref="AM3:AN3"/>
    <mergeCell ref="AO3:AP3"/>
    <mergeCell ref="AQ3:AR3"/>
    <mergeCell ref="AS3:AT3"/>
    <mergeCell ref="AU3:AV3"/>
  </mergeCells>
  <conditionalFormatting sqref="C5:C8">
    <cfRule type="expression" dxfId="97" priority="7">
      <formula>DATEDIF(#REF!,C5,"m")&gt;36</formula>
    </cfRule>
    <cfRule type="expression" dxfId="96" priority="8">
      <formula>$C$7&lt;#REF!</formula>
    </cfRule>
  </conditionalFormatting>
  <conditionalFormatting sqref="F17:O17">
    <cfRule type="expression" dxfId="95" priority="6">
      <formula>$C$17="Ja"</formula>
    </cfRule>
  </conditionalFormatting>
  <conditionalFormatting sqref="T20:T23">
    <cfRule type="expression" dxfId="94" priority="3">
      <formula>T$21=""</formula>
    </cfRule>
  </conditionalFormatting>
  <conditionalFormatting sqref="T27:T35">
    <cfRule type="expression" dxfId="93" priority="104">
      <formula>T$27=""</formula>
    </cfRule>
  </conditionalFormatting>
  <conditionalFormatting sqref="U12:AE14">
    <cfRule type="expression" dxfId="92" priority="4">
      <formula>U$13=""</formula>
    </cfRule>
  </conditionalFormatting>
  <dataValidations count="3">
    <dataValidation type="decimal" allowBlank="1" showInputMessage="1" showErrorMessage="1" errorTitle="Fehlerhafte Dateneingabe" error="Bitte geben Sie nur Zahlenwerte, keinen Text oder Bereiche an." sqref="E14:E18 F15:O16 F18:O18 E22:AE23 P15:W18 X14:AE18 F14 J14:W14" xr:uid="{00CC00B4-0088-4859-AB4B-00D5008D00B4}">
      <formula1>0</formula1>
      <formula2>1000000000000</formula2>
    </dataValidation>
    <dataValidation type="list" allowBlank="1" showInputMessage="1" showErrorMessage="1" sqref="C17" xr:uid="{004F0012-0006-4B9B-B5AA-00D800A100BD}">
      <formula1>"Ja, Nein"</formula1>
    </dataValidation>
    <dataValidation type="list" allowBlank="1" showInputMessage="1" showErrorMessage="1" sqref="C8" xr:uid="{C4EE2CDB-2E02-4011-9F97-6E348FFB0EDE}">
      <formula1>"Nein,Ja"</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F996FB7-AD9F-4CAE-A84F-400E2318D96E}">
          <x14:formula1>
            <xm:f>'2a) Preisannahmen'!$B$31:$B$33</xm:f>
          </x14:formula1>
          <xm:sqref>C26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theme="9" tint="0.59999389629810485"/>
  </sheetPr>
  <dimension ref="A1:U37"/>
  <sheetViews>
    <sheetView showGridLines="0" zoomScaleNormal="100" workbookViewId="0"/>
  </sheetViews>
  <sheetFormatPr defaultColWidth="0" defaultRowHeight="15" customHeight="1" zeroHeight="1" x14ac:dyDescent="0.35"/>
  <cols>
    <col min="1" max="1" width="29.81640625" style="57" customWidth="1"/>
    <col min="2" max="2" width="75.453125" style="57" customWidth="1"/>
    <col min="3" max="3" width="22.81640625" style="57" bestFit="1" customWidth="1"/>
    <col min="4" max="4" width="13.81640625" style="57" bestFit="1" customWidth="1"/>
    <col min="5" max="5" width="19" style="57" customWidth="1"/>
    <col min="6" max="20" width="12.54296875" style="57" customWidth="1"/>
    <col min="21" max="21" width="6.54296875" style="57" customWidth="1"/>
    <col min="22" max="16384" width="8.54296875" style="57" hidden="1"/>
  </cols>
  <sheetData>
    <row r="1" spans="1:18" ht="14.5" x14ac:dyDescent="0.35"/>
    <row r="2" spans="1:18" ht="28.5" x14ac:dyDescent="0.65">
      <c r="B2" s="38" t="s">
        <v>133</v>
      </c>
    </row>
    <row r="3" spans="1:18" ht="66" customHeight="1" x14ac:dyDescent="0.35">
      <c r="B3" s="1513" t="s">
        <v>134</v>
      </c>
      <c r="C3" s="1513"/>
      <c r="D3" s="1513"/>
    </row>
    <row r="4" spans="1:18" ht="30" customHeight="1" x14ac:dyDescent="0.35">
      <c r="B4" s="1510" t="s">
        <v>135</v>
      </c>
      <c r="C4" s="1514"/>
      <c r="D4" s="1511"/>
    </row>
    <row r="5" spans="1:18" ht="63" customHeight="1" x14ac:dyDescent="0.35">
      <c r="B5" s="1515" t="s">
        <v>136</v>
      </c>
      <c r="C5" s="1516"/>
      <c r="D5" s="1517"/>
    </row>
    <row r="6" spans="1:18" s="71" customFormat="1" ht="15" customHeight="1" x14ac:dyDescent="0.35">
      <c r="A6" s="72"/>
      <c r="B6" s="73" t="s">
        <v>37</v>
      </c>
      <c r="C6" s="74" t="s">
        <v>137</v>
      </c>
      <c r="D6" s="75" t="s">
        <v>50</v>
      </c>
    </row>
    <row r="7" spans="1:18" s="71" customFormat="1" ht="25" customHeight="1" x14ac:dyDescent="0.35">
      <c r="A7" s="72"/>
      <c r="B7" s="59" t="s">
        <v>138</v>
      </c>
      <c r="C7" s="76" t="s">
        <v>139</v>
      </c>
      <c r="D7" s="77" t="s">
        <v>57</v>
      </c>
      <c r="E7" s="1447"/>
    </row>
    <row r="8" spans="1:18" s="71" customFormat="1" ht="15" customHeight="1" x14ac:dyDescent="0.35">
      <c r="A8" s="72"/>
      <c r="B8" s="44" t="s">
        <v>140</v>
      </c>
      <c r="C8" s="78" t="s">
        <v>141</v>
      </c>
      <c r="D8" s="79" t="s">
        <v>142</v>
      </c>
      <c r="E8" s="80"/>
    </row>
    <row r="9" spans="1:18" s="71" customFormat="1" ht="29" x14ac:dyDescent="0.35">
      <c r="A9" s="72"/>
      <c r="B9" s="81" t="s">
        <v>143</v>
      </c>
      <c r="C9" s="82" t="s">
        <v>144</v>
      </c>
      <c r="D9" s="83" t="s">
        <v>102</v>
      </c>
      <c r="E9" s="1361">
        <f>IFERROR(E7/(E8*IF(E10="Höherer Wert",F10,0.65)*IF(E12="Höherer Wert",F12,0.46)*E11),0)</f>
        <v>0</v>
      </c>
      <c r="F9" s="57"/>
    </row>
    <row r="10" spans="1:18" ht="29" x14ac:dyDescent="0.35">
      <c r="B10" s="84" t="s">
        <v>145</v>
      </c>
      <c r="C10" s="85" t="s">
        <v>146</v>
      </c>
      <c r="D10" s="85" t="s">
        <v>147</v>
      </c>
      <c r="E10" s="1490" t="s">
        <v>148</v>
      </c>
      <c r="F10" s="1362"/>
    </row>
    <row r="11" spans="1:18" ht="16.5" customHeight="1" x14ac:dyDescent="0.35">
      <c r="B11" s="81" t="s">
        <v>149</v>
      </c>
      <c r="C11" s="82" t="s">
        <v>150</v>
      </c>
      <c r="D11" s="83" t="s">
        <v>151</v>
      </c>
      <c r="E11" s="86">
        <v>131472</v>
      </c>
    </row>
    <row r="12" spans="1:18" ht="29" x14ac:dyDescent="0.35">
      <c r="B12" s="60" t="s">
        <v>152</v>
      </c>
      <c r="C12" s="87" t="s">
        <v>153</v>
      </c>
      <c r="D12" s="88" t="s">
        <v>51</v>
      </c>
      <c r="E12" s="1363" t="s">
        <v>154</v>
      </c>
      <c r="F12" s="1362"/>
      <c r="P12" s="89"/>
      <c r="Q12" s="89"/>
      <c r="R12" s="89"/>
    </row>
    <row r="13" spans="1:18" ht="14.5" x14ac:dyDescent="0.35"/>
    <row r="14" spans="1:18" ht="28.9" customHeight="1" x14ac:dyDescent="0.35"/>
    <row r="15" spans="1:18" ht="30" customHeight="1" x14ac:dyDescent="0.35">
      <c r="B15" s="1510" t="s">
        <v>155</v>
      </c>
      <c r="C15" s="1514"/>
      <c r="D15" s="1511"/>
    </row>
    <row r="16" spans="1:18" ht="64.5" customHeight="1" x14ac:dyDescent="0.35">
      <c r="B16" s="1518" t="s">
        <v>156</v>
      </c>
      <c r="C16" s="1519"/>
      <c r="D16" s="1520"/>
      <c r="L16" s="90"/>
      <c r="M16" s="90"/>
    </row>
    <row r="17" spans="1:20" s="71" customFormat="1" ht="15" customHeight="1" x14ac:dyDescent="0.35">
      <c r="A17" s="72"/>
      <c r="B17" s="73" t="s">
        <v>37</v>
      </c>
      <c r="C17" s="74" t="s">
        <v>137</v>
      </c>
      <c r="D17" s="75" t="s">
        <v>50</v>
      </c>
    </row>
    <row r="18" spans="1:20" s="71" customFormat="1" ht="15" customHeight="1" x14ac:dyDescent="0.35">
      <c r="A18" s="72"/>
      <c r="B18" s="91"/>
      <c r="C18" s="92"/>
      <c r="D18" s="93"/>
      <c r="E18" s="94">
        <f>YEAR('2b) Allg. Inputs'!$C$7)</f>
        <v>1900</v>
      </c>
      <c r="F18" s="95">
        <f>E18+1</f>
        <v>1901</v>
      </c>
      <c r="G18" s="95">
        <f t="shared" ref="G18:S18" si="0">F18+1</f>
        <v>1902</v>
      </c>
      <c r="H18" s="95">
        <f t="shared" si="0"/>
        <v>1903</v>
      </c>
      <c r="I18" s="95">
        <f t="shared" si="0"/>
        <v>1904</v>
      </c>
      <c r="J18" s="95">
        <f t="shared" si="0"/>
        <v>1905</v>
      </c>
      <c r="K18" s="95">
        <f t="shared" si="0"/>
        <v>1906</v>
      </c>
      <c r="L18" s="95">
        <f t="shared" si="0"/>
        <v>1907</v>
      </c>
      <c r="M18" s="95">
        <f t="shared" si="0"/>
        <v>1908</v>
      </c>
      <c r="N18" s="95">
        <f t="shared" si="0"/>
        <v>1909</v>
      </c>
      <c r="O18" s="95">
        <f t="shared" si="0"/>
        <v>1910</v>
      </c>
      <c r="P18" s="95">
        <f t="shared" si="0"/>
        <v>1911</v>
      </c>
      <c r="Q18" s="95">
        <f t="shared" si="0"/>
        <v>1912</v>
      </c>
      <c r="R18" s="95">
        <f t="shared" si="0"/>
        <v>1913</v>
      </c>
      <c r="S18" s="95">
        <f t="shared" si="0"/>
        <v>1914</v>
      </c>
      <c r="T18" s="96" t="str">
        <f>IF('4c) Berechnungen_MFS'!E114="Nein","",S18+1)</f>
        <v/>
      </c>
    </row>
    <row r="19" spans="1:20" ht="43.5" x14ac:dyDescent="0.35">
      <c r="B19" s="97" t="s">
        <v>157</v>
      </c>
      <c r="C19" s="98" t="s">
        <v>158</v>
      </c>
      <c r="D19" s="99" t="s">
        <v>102</v>
      </c>
      <c r="E19" s="1364"/>
      <c r="F19" s="1446"/>
      <c r="G19" s="1364"/>
      <c r="H19" s="1364"/>
      <c r="I19" s="1364"/>
      <c r="J19" s="1364"/>
      <c r="K19" s="1364"/>
      <c r="L19" s="1364"/>
      <c r="M19" s="1364"/>
      <c r="N19" s="1364"/>
      <c r="O19" s="1364"/>
      <c r="P19" s="1364"/>
      <c r="Q19" s="1364"/>
      <c r="R19" s="1364"/>
      <c r="S19" s="1364"/>
      <c r="T19" s="1371"/>
    </row>
    <row r="20" spans="1:20" ht="51.65" customHeight="1" x14ac:dyDescent="0.35">
      <c r="B20" s="100" t="s">
        <v>159</v>
      </c>
      <c r="C20" s="53" t="s">
        <v>160</v>
      </c>
      <c r="D20" s="55" t="s">
        <v>161</v>
      </c>
      <c r="E20" s="1365"/>
      <c r="F20" s="1365"/>
      <c r="G20" s="1365"/>
      <c r="H20" s="1365"/>
      <c r="I20" s="1365"/>
      <c r="J20" s="1365"/>
      <c r="K20" s="1365"/>
      <c r="L20" s="1365"/>
      <c r="M20" s="1365"/>
      <c r="N20" s="1365"/>
      <c r="O20" s="1365"/>
      <c r="P20" s="1365"/>
      <c r="Q20" s="1365"/>
      <c r="R20" s="1365"/>
      <c r="S20" s="1365"/>
      <c r="T20" s="1372"/>
    </row>
    <row r="21" spans="1:20" ht="29" x14ac:dyDescent="0.35">
      <c r="B21" s="101" t="s">
        <v>162</v>
      </c>
      <c r="C21" s="82" t="s">
        <v>163</v>
      </c>
      <c r="D21" s="54" t="s">
        <v>57</v>
      </c>
      <c r="E21" s="102">
        <f>E20*$E$9</f>
        <v>0</v>
      </c>
      <c r="F21" s="102">
        <f t="shared" ref="F21:T21" si="1">F20*$E$9</f>
        <v>0</v>
      </c>
      <c r="G21" s="102">
        <f t="shared" si="1"/>
        <v>0</v>
      </c>
      <c r="H21" s="102">
        <f t="shared" si="1"/>
        <v>0</v>
      </c>
      <c r="I21" s="102">
        <f t="shared" si="1"/>
        <v>0</v>
      </c>
      <c r="J21" s="102">
        <f t="shared" si="1"/>
        <v>0</v>
      </c>
      <c r="K21" s="102">
        <f t="shared" si="1"/>
        <v>0</v>
      </c>
      <c r="L21" s="102">
        <f t="shared" si="1"/>
        <v>0</v>
      </c>
      <c r="M21" s="102">
        <f t="shared" si="1"/>
        <v>0</v>
      </c>
      <c r="N21" s="102">
        <f t="shared" si="1"/>
        <v>0</v>
      </c>
      <c r="O21" s="102">
        <f t="shared" si="1"/>
        <v>0</v>
      </c>
      <c r="P21" s="102">
        <f t="shared" si="1"/>
        <v>0</v>
      </c>
      <c r="Q21" s="102">
        <f t="shared" si="1"/>
        <v>0</v>
      </c>
      <c r="R21" s="102">
        <f t="shared" si="1"/>
        <v>0</v>
      </c>
      <c r="S21" s="102">
        <f t="shared" si="1"/>
        <v>0</v>
      </c>
      <c r="T21" s="103">
        <f t="shared" si="1"/>
        <v>0</v>
      </c>
    </row>
    <row r="22" spans="1:20" ht="43.5" x14ac:dyDescent="0.35">
      <c r="B22" s="100" t="s">
        <v>164</v>
      </c>
      <c r="C22" s="85" t="s">
        <v>165</v>
      </c>
      <c r="D22" s="55" t="s">
        <v>57</v>
      </c>
      <c r="E22" s="65">
        <f>E19*E20</f>
        <v>0</v>
      </c>
      <c r="F22" s="65">
        <f t="shared" ref="F22:T22" si="2">F19*F20</f>
        <v>0</v>
      </c>
      <c r="G22" s="65">
        <f t="shared" si="2"/>
        <v>0</v>
      </c>
      <c r="H22" s="65">
        <f t="shared" si="2"/>
        <v>0</v>
      </c>
      <c r="I22" s="65">
        <f t="shared" si="2"/>
        <v>0</v>
      </c>
      <c r="J22" s="65">
        <f t="shared" si="2"/>
        <v>0</v>
      </c>
      <c r="K22" s="65">
        <f t="shared" si="2"/>
        <v>0</v>
      </c>
      <c r="L22" s="65">
        <f t="shared" si="2"/>
        <v>0</v>
      </c>
      <c r="M22" s="65">
        <f t="shared" si="2"/>
        <v>0</v>
      </c>
      <c r="N22" s="65">
        <f t="shared" si="2"/>
        <v>0</v>
      </c>
      <c r="O22" s="65">
        <f t="shared" si="2"/>
        <v>0</v>
      </c>
      <c r="P22" s="65">
        <f t="shared" si="2"/>
        <v>0</v>
      </c>
      <c r="Q22" s="65">
        <f t="shared" si="2"/>
        <v>0</v>
      </c>
      <c r="R22" s="104">
        <f t="shared" si="2"/>
        <v>0</v>
      </c>
      <c r="S22" s="65">
        <f t="shared" si="2"/>
        <v>0</v>
      </c>
      <c r="T22" s="66">
        <f t="shared" si="2"/>
        <v>0</v>
      </c>
    </row>
    <row r="23" spans="1:20" ht="43.5" x14ac:dyDescent="0.35">
      <c r="B23" s="105" t="s">
        <v>166</v>
      </c>
      <c r="C23" s="106" t="s">
        <v>167</v>
      </c>
      <c r="D23" s="107" t="s">
        <v>57</v>
      </c>
      <c r="E23" s="108">
        <f>E21+E22</f>
        <v>0</v>
      </c>
      <c r="F23" s="108">
        <f t="shared" ref="F23:T23" si="3">F21+F22</f>
        <v>0</v>
      </c>
      <c r="G23" s="108">
        <f t="shared" si="3"/>
        <v>0</v>
      </c>
      <c r="H23" s="108">
        <f t="shared" si="3"/>
        <v>0</v>
      </c>
      <c r="I23" s="108">
        <f t="shared" si="3"/>
        <v>0</v>
      </c>
      <c r="J23" s="108">
        <f t="shared" si="3"/>
        <v>0</v>
      </c>
      <c r="K23" s="108">
        <f t="shared" si="3"/>
        <v>0</v>
      </c>
      <c r="L23" s="108">
        <f t="shared" si="3"/>
        <v>0</v>
      </c>
      <c r="M23" s="108">
        <f t="shared" si="3"/>
        <v>0</v>
      </c>
      <c r="N23" s="108">
        <f t="shared" si="3"/>
        <v>0</v>
      </c>
      <c r="O23" s="108">
        <f t="shared" si="3"/>
        <v>0</v>
      </c>
      <c r="P23" s="108">
        <f t="shared" si="3"/>
        <v>0</v>
      </c>
      <c r="Q23" s="108">
        <f t="shared" si="3"/>
        <v>0</v>
      </c>
      <c r="R23" s="109">
        <f t="shared" si="3"/>
        <v>0</v>
      </c>
      <c r="S23" s="108">
        <f t="shared" si="3"/>
        <v>0</v>
      </c>
      <c r="T23" s="110">
        <f t="shared" si="3"/>
        <v>0</v>
      </c>
    </row>
    <row r="24" spans="1:20" ht="14.5" x14ac:dyDescent="0.35"/>
    <row r="25" spans="1:20" ht="14.5" hidden="1" x14ac:dyDescent="0.35"/>
    <row r="26" spans="1:20" ht="14.5" hidden="1" x14ac:dyDescent="0.35"/>
    <row r="27" spans="1:20" ht="14.5" hidden="1" x14ac:dyDescent="0.35"/>
    <row r="28" spans="1:20" ht="14.5" hidden="1" x14ac:dyDescent="0.35"/>
    <row r="29" spans="1:20" ht="14.5" hidden="1" x14ac:dyDescent="0.35"/>
    <row r="30" spans="1:20" ht="14.5" hidden="1" x14ac:dyDescent="0.35"/>
    <row r="31" spans="1:20" ht="14.5" hidden="1" x14ac:dyDescent="0.35"/>
    <row r="32" spans="1:20" ht="14.5" hidden="1" x14ac:dyDescent="0.35"/>
    <row r="33" ht="14.5" hidden="1" x14ac:dyDescent="0.35"/>
    <row r="34" ht="14.5" hidden="1" x14ac:dyDescent="0.35"/>
    <row r="36" ht="14.5" hidden="1" x14ac:dyDescent="0.35"/>
    <row r="37" ht="14.5" hidden="1" x14ac:dyDescent="0.35"/>
  </sheetData>
  <sheetProtection algorithmName="SHA-512" hashValue="/BFH+v5SU7VzOI40LDe0pwBTxT8VVXjGv8Qt7LAgPDNCWjx3wd0dpWkDCNCzE1moPk4k+U21gOEIq5sRzkUFog==" saltValue="lbNPWk7lLy4RSBOBbQQi0w==" spinCount="100000" sheet="1" objects="1" scenarios="1"/>
  <mergeCells count="5">
    <mergeCell ref="B3:D3"/>
    <mergeCell ref="B4:D4"/>
    <mergeCell ref="B5:D5"/>
    <mergeCell ref="B15:D15"/>
    <mergeCell ref="B16:D16"/>
  </mergeCells>
  <conditionalFormatting sqref="F10">
    <cfRule type="expression" dxfId="90" priority="6">
      <formula>$E$10="Höherer Wert"</formula>
    </cfRule>
  </conditionalFormatting>
  <conditionalFormatting sqref="F12">
    <cfRule type="expression" dxfId="89" priority="5">
      <formula>$E$12="Höherer Wert"</formula>
    </cfRule>
  </conditionalFormatting>
  <conditionalFormatting sqref="T18:T23">
    <cfRule type="expression" dxfId="88" priority="2">
      <formula>$T$18=""</formula>
    </cfRule>
  </conditionalFormatting>
  <dataValidations count="4">
    <dataValidation type="list" allowBlank="1" showInputMessage="1" showErrorMessage="1" sqref="E10" xr:uid="{00E7009D-0065-4426-9680-00AC0044007F}">
      <formula1>"Standardwert von 65%, Höherer Wert"</formula1>
    </dataValidation>
    <dataValidation type="decimal" operator="greaterThan" allowBlank="1" showErrorMessage="1" error="Bitte geben Sie einen Wert über 0,65 an." sqref="F10" xr:uid="{00AC00B0-001B-479E-84DA-0000006F00E2}">
      <formula1>0.65</formula1>
    </dataValidation>
    <dataValidation type="list" allowBlank="1" showInputMessage="1" showErrorMessage="1" sqref="E12" xr:uid="{001A00ED-00DB-4DED-A361-008E006100B8}">
      <formula1>"Standardwert von 46%, Höherer Wert"</formula1>
    </dataValidation>
    <dataValidation type="decimal" operator="greaterThan" allowBlank="1" showErrorMessage="1" error="Bitte geben Sie einen Wert über 0,46 an." sqref="F12" xr:uid="{008A00EB-00FA-4D0A-934F-00E300720000}">
      <formula1>0.46</formula1>
    </dataValidation>
  </dataValidations>
  <pageMargins left="0.7" right="0.7" top="0.75" bottom="0.75" header="0.3" footer="0.3"/>
  <pageSetup paperSize="9" orientation="portrait"/>
  <drawing r:id="rId1"/>
  <extLst>
    <ext xmlns:x14="http://schemas.microsoft.com/office/spreadsheetml/2009/9/main" uri="{78C0D931-6437-407d-A8EE-F0AAD7539E65}">
      <x14:conditionalFormattings>
        <x14:conditionalFormatting xmlns:xm="http://schemas.microsoft.com/office/excel/2006/main">
          <x14:cfRule type="expression" priority="3" id="{FB55860B-9F3E-40BF-9381-D6CCA9E5961D}">
            <xm:f>'2b) Allg. Inputs'!$C$17="Nein"</xm:f>
            <x14:dxf>
              <fill>
                <patternFill>
                  <bgColor theme="2"/>
                </patternFill>
              </fill>
            </x14:dxf>
          </x14:cfRule>
          <xm:sqref>E19:T23 E7:E12 F10 F12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theme="9" tint="0.59999389629810485"/>
  </sheetPr>
  <dimension ref="A1:AG122"/>
  <sheetViews>
    <sheetView showGridLines="0" zoomScaleNormal="100" workbookViewId="0"/>
  </sheetViews>
  <sheetFormatPr defaultColWidth="0" defaultRowHeight="14.5" zeroHeight="1" x14ac:dyDescent="0.35"/>
  <cols>
    <col min="1" max="1" width="35.7265625" style="70" customWidth="1"/>
    <col min="2" max="2" width="88.54296875" style="70" bestFit="1" customWidth="1"/>
    <col min="3" max="3" width="31.7265625" style="70" customWidth="1"/>
    <col min="4" max="21" width="20.54296875" style="70" customWidth="1"/>
    <col min="22" max="22" width="5.7265625" style="70" customWidth="1"/>
    <col min="23" max="33" width="0" style="70" hidden="1" customWidth="1"/>
    <col min="34" max="16384" width="11.453125" style="70" hidden="1"/>
  </cols>
  <sheetData>
    <row r="1" spans="1:22" ht="23.5" customHeight="1" x14ac:dyDescent="0.45">
      <c r="A1" s="1062"/>
      <c r="B1" s="11"/>
      <c r="C1" s="11"/>
      <c r="D1" s="11"/>
      <c r="E1" s="11"/>
      <c r="F1" s="11"/>
      <c r="G1" s="11"/>
      <c r="H1" s="11"/>
      <c r="I1" s="11"/>
      <c r="J1" s="11"/>
    </row>
    <row r="2" spans="1:22" ht="28.5" x14ac:dyDescent="0.65">
      <c r="A2" s="11"/>
      <c r="B2" s="37" t="s">
        <v>168</v>
      </c>
      <c r="C2" s="11"/>
      <c r="D2" s="11"/>
      <c r="E2" s="11"/>
      <c r="F2" s="11"/>
      <c r="G2" s="11"/>
      <c r="H2" s="11"/>
      <c r="I2" s="11"/>
      <c r="J2" s="11"/>
    </row>
    <row r="3" spans="1:22" ht="47.15" customHeight="1" x14ac:dyDescent="0.35">
      <c r="A3" s="11"/>
      <c r="B3" s="1505" t="s">
        <v>612</v>
      </c>
      <c r="C3" s="1505"/>
      <c r="D3" s="990"/>
      <c r="E3" s="11"/>
      <c r="F3" s="11"/>
      <c r="G3" s="11"/>
      <c r="H3" s="11"/>
      <c r="I3" s="11"/>
      <c r="J3" s="11"/>
    </row>
    <row r="4" spans="1:22" x14ac:dyDescent="0.35">
      <c r="A4" s="11"/>
      <c r="B4" s="991"/>
      <c r="C4" s="991"/>
      <c r="D4" s="991"/>
      <c r="E4" s="11"/>
      <c r="F4" s="11"/>
      <c r="G4" s="11"/>
      <c r="H4" s="11"/>
      <c r="I4" s="11"/>
      <c r="J4" s="11"/>
    </row>
    <row r="5" spans="1:22" x14ac:dyDescent="0.35">
      <c r="A5" s="11"/>
      <c r="B5" s="991"/>
      <c r="C5" s="991"/>
      <c r="D5" s="991"/>
      <c r="E5" s="11"/>
      <c r="F5" s="11"/>
      <c r="G5" s="11"/>
      <c r="H5" s="11"/>
      <c r="I5" s="11"/>
      <c r="J5" s="11"/>
    </row>
    <row r="6" spans="1:22" x14ac:dyDescent="0.35">
      <c r="A6" s="11"/>
      <c r="B6" s="991"/>
      <c r="C6" s="991"/>
      <c r="D6" s="991"/>
      <c r="E6" s="11"/>
      <c r="F6" s="11"/>
      <c r="G6" s="11"/>
      <c r="H6" s="11"/>
      <c r="I6" s="11"/>
      <c r="J6" s="11"/>
    </row>
    <row r="7" spans="1:22" x14ac:dyDescent="0.35">
      <c r="A7" s="11"/>
      <c r="B7" s="991"/>
      <c r="C7" s="991"/>
      <c r="D7" s="991"/>
      <c r="E7" s="11"/>
      <c r="F7" s="11"/>
      <c r="G7" s="11"/>
      <c r="H7" s="11"/>
      <c r="I7" s="11"/>
      <c r="J7" s="11"/>
    </row>
    <row r="8" spans="1:22" ht="15" thickBot="1" x14ac:dyDescent="0.4">
      <c r="A8" s="11"/>
      <c r="B8" s="991"/>
      <c r="C8" s="991"/>
      <c r="D8" s="991"/>
      <c r="E8" s="11"/>
      <c r="F8" s="11"/>
      <c r="G8" s="11"/>
      <c r="H8" s="11"/>
      <c r="I8" s="11"/>
      <c r="J8" s="11"/>
    </row>
    <row r="9" spans="1:22" ht="30" customHeight="1" x14ac:dyDescent="0.35">
      <c r="A9" s="11"/>
      <c r="B9" s="1063" t="s">
        <v>169</v>
      </c>
      <c r="C9" s="11"/>
      <c r="D9" s="11"/>
      <c r="E9" s="11"/>
      <c r="F9" s="11"/>
      <c r="G9" s="11"/>
      <c r="H9" s="11"/>
      <c r="I9" s="11"/>
      <c r="J9" s="11"/>
    </row>
    <row r="10" spans="1:22" ht="30" customHeight="1" x14ac:dyDescent="0.35">
      <c r="A10" s="11"/>
      <c r="B10" s="51" t="s">
        <v>170</v>
      </c>
      <c r="C10" s="1064" t="s">
        <v>171</v>
      </c>
      <c r="D10" s="1064" t="s">
        <v>172</v>
      </c>
      <c r="E10" s="1064" t="s">
        <v>173</v>
      </c>
      <c r="F10" s="1064" t="s">
        <v>174</v>
      </c>
      <c r="G10" s="1064" t="s">
        <v>175</v>
      </c>
      <c r="H10" s="1065" t="s">
        <v>176</v>
      </c>
      <c r="I10" s="1066" t="s">
        <v>177</v>
      </c>
      <c r="J10" s="11"/>
      <c r="K10" s="1522"/>
      <c r="L10" s="1522"/>
      <c r="M10" s="1522"/>
      <c r="N10" s="1522"/>
    </row>
    <row r="11" spans="1:22" ht="15.65" customHeight="1" x14ac:dyDescent="0.35">
      <c r="A11" s="11"/>
      <c r="B11" s="111" t="s">
        <v>178</v>
      </c>
      <c r="C11" s="112" t="s">
        <v>180</v>
      </c>
      <c r="D11" s="112" t="s">
        <v>180</v>
      </c>
      <c r="E11" s="112" t="s">
        <v>180</v>
      </c>
      <c r="F11" s="112" t="s">
        <v>180</v>
      </c>
      <c r="G11" s="112" t="s">
        <v>180</v>
      </c>
      <c r="H11" s="112" t="s">
        <v>180</v>
      </c>
      <c r="I11" s="113" t="s">
        <v>180</v>
      </c>
      <c r="J11" s="11"/>
      <c r="K11" s="1522"/>
      <c r="L11" s="1522"/>
      <c r="M11" s="1522"/>
      <c r="N11" s="1522"/>
    </row>
    <row r="12" spans="1:22" ht="17" thickBot="1" x14ac:dyDescent="0.5">
      <c r="A12" s="57"/>
      <c r="B12" s="1067" t="s">
        <v>181</v>
      </c>
      <c r="C12" s="1068">
        <f>IFERROR(SUMIF('3b) Referenzsysteme'!$B$6:$B$37,'2d) Planwerte (Anlage)'!C$11,'3b) Referenzsysteme'!$J$6:$J$37),"")</f>
        <v>0</v>
      </c>
      <c r="D12" s="1068">
        <f>IFERROR(SUMIF('3b) Referenzsysteme'!$B$6:$B$37,'2d) Planwerte (Anlage)'!D$11,'3b) Referenzsysteme'!$J$6:$J$37),"")</f>
        <v>0</v>
      </c>
      <c r="E12" s="1068">
        <f>IFERROR(SUMIF('3b) Referenzsysteme'!$B$6:$B$37,'2d) Planwerte (Anlage)'!E$11,'3b) Referenzsysteme'!$J$6:$J$37),"")</f>
        <v>0</v>
      </c>
      <c r="F12" s="1068">
        <f>IFERROR(SUMIF('3b) Referenzsysteme'!$B$6:$B$37,'2d) Planwerte (Anlage)'!F$11,'3b) Referenzsysteme'!$J$6:$J$37),"")</f>
        <v>0</v>
      </c>
      <c r="G12" s="1068">
        <f>IFERROR(SUMIF('3b) Referenzsysteme'!$B$6:$B$37,'2d) Planwerte (Anlage)'!G$11,'3b) Referenzsysteme'!$J$6:$J$37),"")</f>
        <v>0</v>
      </c>
      <c r="H12" s="1068">
        <f>IFERROR(SUMIF('3b) Referenzsysteme'!$B$6:$B$37,'2d) Planwerte (Anlage)'!H$11,'3b) Referenzsysteme'!$J$6:$J$37),"")</f>
        <v>0</v>
      </c>
      <c r="I12" s="1069">
        <f>IFERROR(SUMIF('3b) Referenzsysteme'!$B$6:$B$37,'2d) Planwerte (Anlage)'!I$11,'3b) Referenzsysteme'!$J$6:$J$37),"")</f>
        <v>0</v>
      </c>
    </row>
    <row r="13" spans="1:22" x14ac:dyDescent="0.35">
      <c r="A13" s="11"/>
      <c r="B13" s="11"/>
      <c r="C13" s="11"/>
      <c r="D13" s="11"/>
      <c r="E13" s="11"/>
      <c r="F13" s="11"/>
      <c r="G13" s="11"/>
      <c r="H13" s="11"/>
      <c r="I13" s="11"/>
      <c r="J13" s="11"/>
    </row>
    <row r="14" spans="1:22" x14ac:dyDescent="0.35">
      <c r="A14" s="11"/>
      <c r="B14" s="11"/>
      <c r="C14" s="11"/>
      <c r="D14" s="11"/>
      <c r="E14" s="11"/>
      <c r="F14" s="11"/>
      <c r="G14" s="11"/>
      <c r="H14" s="11"/>
      <c r="I14" s="11"/>
      <c r="J14" s="11"/>
    </row>
    <row r="15" spans="1:22" ht="30" customHeight="1" thickBot="1" x14ac:dyDescent="0.4">
      <c r="B15" s="1510" t="s">
        <v>182</v>
      </c>
      <c r="C15" s="1523"/>
      <c r="D15" s="11"/>
      <c r="E15" s="11"/>
    </row>
    <row r="16" spans="1:22" s="1075" customFormat="1" ht="30" customHeight="1" thickBot="1" x14ac:dyDescent="0.4">
      <c r="A16" s="1070"/>
      <c r="B16" s="91" t="s">
        <v>183</v>
      </c>
      <c r="C16" s="41" t="s">
        <v>50</v>
      </c>
      <c r="D16" s="1071" t="s">
        <v>184</v>
      </c>
      <c r="E16" s="1072">
        <f>YEAR('2b) Allg. Inputs'!$C$7)</f>
        <v>1900</v>
      </c>
      <c r="F16" s="1073">
        <f t="shared" ref="F16:R31" si="0">E16+1</f>
        <v>1901</v>
      </c>
      <c r="G16" s="1073">
        <f t="shared" si="0"/>
        <v>1902</v>
      </c>
      <c r="H16" s="1073">
        <f t="shared" si="0"/>
        <v>1903</v>
      </c>
      <c r="I16" s="1073">
        <f t="shared" si="0"/>
        <v>1904</v>
      </c>
      <c r="J16" s="1073">
        <f t="shared" si="0"/>
        <v>1905</v>
      </c>
      <c r="K16" s="1073">
        <f t="shared" si="0"/>
        <v>1906</v>
      </c>
      <c r="L16" s="1073">
        <f t="shared" si="0"/>
        <v>1907</v>
      </c>
      <c r="M16" s="1073">
        <f t="shared" si="0"/>
        <v>1908</v>
      </c>
      <c r="N16" s="1073">
        <f t="shared" si="0"/>
        <v>1909</v>
      </c>
      <c r="O16" s="1073">
        <f t="shared" si="0"/>
        <v>1910</v>
      </c>
      <c r="P16" s="1073">
        <f t="shared" si="0"/>
        <v>1911</v>
      </c>
      <c r="Q16" s="1073">
        <f t="shared" si="0"/>
        <v>1912</v>
      </c>
      <c r="R16" s="1073">
        <f>Q16+1</f>
        <v>1913</v>
      </c>
      <c r="S16" s="1073">
        <f>IF('4c) Berechnungen_MFS'!E114 = "Nein",R16+1, R16+1&amp;" 1. Teil-KJ")</f>
        <v>1914</v>
      </c>
      <c r="T16" s="1073" t="str">
        <f>IF('4c) Berechnungen_MFS'!E114 = "Nein","", R16+1&amp;" 2. Teil-KJ")</f>
        <v/>
      </c>
      <c r="U16" s="1074" t="str">
        <f>IF('4c) Berechnungen_MFS'!E114="Ja",R16+2,"")</f>
        <v/>
      </c>
      <c r="V16" s="1070"/>
    </row>
    <row r="17" spans="1:22" x14ac:dyDescent="0.35">
      <c r="B17" s="111" t="s">
        <v>185</v>
      </c>
      <c r="C17" s="1076" t="str">
        <f>IF(OR(C11="50: Wasserstoff",C11="51: Synthesegas", C11="Brennstoffeinsatz", C11="Wärmebereitstellung"),"ME Vorprodukt","ME Produkt")</f>
        <v>ME Produkt</v>
      </c>
      <c r="D17" s="1077" t="str">
        <f>C11</f>
        <v>- nicht ausgewählt -</v>
      </c>
      <c r="E17" s="175"/>
      <c r="F17" s="123"/>
      <c r="G17" s="123"/>
      <c r="H17" s="123"/>
      <c r="I17" s="123"/>
      <c r="J17" s="123"/>
      <c r="K17" s="123"/>
      <c r="L17" s="123"/>
      <c r="M17" s="123"/>
      <c r="N17" s="123"/>
      <c r="O17" s="123"/>
      <c r="P17" s="123"/>
      <c r="Q17" s="123"/>
      <c r="R17" s="123"/>
      <c r="S17" s="123"/>
      <c r="T17" s="123"/>
      <c r="U17" s="177"/>
      <c r="V17"/>
    </row>
    <row r="18" spans="1:22" x14ac:dyDescent="0.35">
      <c r="B18" s="63" t="s">
        <v>185</v>
      </c>
      <c r="C18" s="119" t="str">
        <f>IF(OR(D11="50: Wasserstoff",D11="51: Synthesegas", D11="Brennstoffeinsatz", D11="Wärmebereitstellung"),"ME Vorprodukt","ME Produkt")</f>
        <v>ME Produkt</v>
      </c>
      <c r="D18" s="1078" t="str">
        <f>D11</f>
        <v>- nicht ausgewählt -</v>
      </c>
      <c r="E18" s="120"/>
      <c r="F18" s="126"/>
      <c r="G18" s="126"/>
      <c r="H18" s="126"/>
      <c r="I18" s="126"/>
      <c r="J18" s="126"/>
      <c r="K18" s="126"/>
      <c r="L18" s="126"/>
      <c r="M18" s="126"/>
      <c r="N18" s="126"/>
      <c r="O18" s="126"/>
      <c r="P18" s="126"/>
      <c r="Q18" s="126"/>
      <c r="R18" s="126"/>
      <c r="S18" s="126"/>
      <c r="T18" s="126"/>
      <c r="U18" s="80"/>
      <c r="V18" s="57"/>
    </row>
    <row r="19" spans="1:22" x14ac:dyDescent="0.35">
      <c r="B19" s="67" t="s">
        <v>185</v>
      </c>
      <c r="C19" s="1079" t="str">
        <f>IF(OR(E11="50: Wasserstoff",E11="51: Synthesegas", E11="Brennstoffeinsatz", E11="Wärmebereitstellung"),"ME Vorprodukt","ME Produkt")</f>
        <v>ME Produkt</v>
      </c>
      <c r="D19" s="1080" t="str">
        <f>E11</f>
        <v>- nicht ausgewählt -</v>
      </c>
      <c r="E19" s="120"/>
      <c r="F19" s="126"/>
      <c r="G19" s="126"/>
      <c r="H19" s="126"/>
      <c r="I19" s="126"/>
      <c r="J19" s="126"/>
      <c r="K19" s="126"/>
      <c r="L19" s="126"/>
      <c r="M19" s="126"/>
      <c r="N19" s="126"/>
      <c r="O19" s="126"/>
      <c r="P19" s="126"/>
      <c r="Q19" s="126"/>
      <c r="R19" s="126"/>
      <c r="S19" s="126"/>
      <c r="T19" s="126"/>
      <c r="U19" s="80"/>
    </row>
    <row r="20" spans="1:22" x14ac:dyDescent="0.35">
      <c r="B20" s="63" t="s">
        <v>185</v>
      </c>
      <c r="C20" s="119" t="str">
        <f>IF(OR(F11="50: Wasserstoff",F11="51: Synthesegas", F11="Brennstoffeinsatz", F11="Wärmebereitstellung"),"ME Vorprodukt","ME Produkt")</f>
        <v>ME Produkt</v>
      </c>
      <c r="D20" s="1078" t="str">
        <f>F11</f>
        <v>- nicht ausgewählt -</v>
      </c>
      <c r="E20" s="120"/>
      <c r="F20" s="126"/>
      <c r="G20" s="126"/>
      <c r="H20" s="126"/>
      <c r="I20" s="126"/>
      <c r="J20" s="126"/>
      <c r="K20" s="126"/>
      <c r="L20" s="126"/>
      <c r="M20" s="126"/>
      <c r="N20" s="126"/>
      <c r="O20" s="126"/>
      <c r="P20" s="126"/>
      <c r="Q20" s="126"/>
      <c r="R20" s="126"/>
      <c r="S20" s="126"/>
      <c r="T20" s="126"/>
      <c r="U20" s="80"/>
    </row>
    <row r="21" spans="1:22" x14ac:dyDescent="0.35">
      <c r="B21" s="1081" t="s">
        <v>185</v>
      </c>
      <c r="C21" s="1082" t="str">
        <f>IF(OR(G11="50: Wasserstoff",G11="51: Synthesegas", G11="Brennstoffeinsatz", G11="Wärmebereitstellung"),"ME Vorprodukt","ME Produkt")</f>
        <v>ME Produkt</v>
      </c>
      <c r="D21" s="1083" t="str">
        <f>G11</f>
        <v>- nicht ausgewählt -</v>
      </c>
      <c r="E21" s="120"/>
      <c r="F21" s="126"/>
      <c r="G21" s="126"/>
      <c r="H21" s="126"/>
      <c r="I21" s="126"/>
      <c r="J21" s="126"/>
      <c r="K21" s="126"/>
      <c r="L21" s="126"/>
      <c r="M21" s="126"/>
      <c r="N21" s="126"/>
      <c r="O21" s="126"/>
      <c r="P21" s="126"/>
      <c r="Q21" s="126"/>
      <c r="R21" s="126"/>
      <c r="S21" s="126"/>
      <c r="T21" s="126"/>
      <c r="U21" s="80"/>
    </row>
    <row r="22" spans="1:22" x14ac:dyDescent="0.35">
      <c r="B22" s="63" t="s">
        <v>185</v>
      </c>
      <c r="C22" s="119" t="str">
        <f>IF(OR(H11="50: Wasserstoff",H11="51: Synthesegas", H11="Brennstoffeinsatz", H11="Wärmebereitstellung"),"ME Vorprodukt","ME Produkt")</f>
        <v>ME Produkt</v>
      </c>
      <c r="D22" s="1078" t="str">
        <f>H11</f>
        <v>- nicht ausgewählt -</v>
      </c>
      <c r="E22" s="120"/>
      <c r="F22" s="126"/>
      <c r="G22" s="126"/>
      <c r="H22" s="126"/>
      <c r="I22" s="126"/>
      <c r="J22" s="126"/>
      <c r="K22" s="126"/>
      <c r="L22" s="126"/>
      <c r="M22" s="126"/>
      <c r="N22" s="126"/>
      <c r="O22" s="126"/>
      <c r="P22" s="126"/>
      <c r="Q22" s="126"/>
      <c r="R22" s="126"/>
      <c r="S22" s="126"/>
      <c r="T22" s="126"/>
      <c r="U22" s="80"/>
    </row>
    <row r="23" spans="1:22" ht="15" thickBot="1" x14ac:dyDescent="0.4">
      <c r="B23" s="1084" t="s">
        <v>185</v>
      </c>
      <c r="C23" s="1085" t="str">
        <f>IF(OR(I11="50: Wasserstoff",I11="51: Synthesegas", I11="Brennstoffeinsatz", I11="Wärmebereitstellung"),"ME Vorprodukt","ME Produkt")</f>
        <v>ME Produkt</v>
      </c>
      <c r="D23" s="1086" t="str">
        <f>I11</f>
        <v>- nicht ausgewählt -</v>
      </c>
      <c r="E23" s="129"/>
      <c r="F23" s="130"/>
      <c r="G23" s="130"/>
      <c r="H23" s="130"/>
      <c r="I23" s="130"/>
      <c r="J23" s="130"/>
      <c r="K23" s="130"/>
      <c r="L23" s="130"/>
      <c r="M23" s="130"/>
      <c r="N23" s="130"/>
      <c r="O23" s="130"/>
      <c r="P23" s="130"/>
      <c r="Q23" s="130"/>
      <c r="R23" s="130"/>
      <c r="S23" s="130"/>
      <c r="T23" s="130"/>
      <c r="U23" s="132"/>
    </row>
    <row r="24" spans="1:22" x14ac:dyDescent="0.35"/>
    <row r="25" spans="1:22" x14ac:dyDescent="0.35"/>
    <row r="26" spans="1:22" ht="30" customHeight="1" x14ac:dyDescent="0.35">
      <c r="B26" s="1087" t="s">
        <v>186</v>
      </c>
      <c r="C26" s="1088" t="str">
        <f>IF(OR(C11="50: Wasserstoff",D11="50: Wasserstoff",E11="50: Wasserstoff",F11="50: Wasserstoff",G11="50: Wasserstoff",H11="50: Wasserstoff",I11="50: Wasserstoff"),"50: Wasserstoff","")</f>
        <v/>
      </c>
      <c r="D26" s="11"/>
    </row>
    <row r="27" spans="1:22" x14ac:dyDescent="0.35">
      <c r="A27" s="11"/>
      <c r="B27" s="40" t="s">
        <v>170</v>
      </c>
      <c r="C27" s="1089" t="s">
        <v>50</v>
      </c>
      <c r="D27" s="91" t="s">
        <v>187</v>
      </c>
      <c r="E27" s="1090" t="s">
        <v>188</v>
      </c>
      <c r="F27" s="1091" t="s">
        <v>189</v>
      </c>
      <c r="G27" s="41" t="s">
        <v>190</v>
      </c>
      <c r="H27" s="11"/>
      <c r="J27" s="11"/>
    </row>
    <row r="28" spans="1:22" x14ac:dyDescent="0.35">
      <c r="A28" s="11"/>
      <c r="B28" s="133" t="s">
        <v>191</v>
      </c>
      <c r="C28" s="1092" t="s">
        <v>51</v>
      </c>
      <c r="D28" s="134"/>
      <c r="E28" s="135"/>
      <c r="F28" s="112"/>
      <c r="G28" s="136"/>
      <c r="H28" s="11"/>
      <c r="J28" s="11"/>
    </row>
    <row r="29" spans="1:22" x14ac:dyDescent="0.35">
      <c r="A29" s="11"/>
      <c r="B29" s="1093" t="s">
        <v>192</v>
      </c>
      <c r="C29" s="1094" t="s">
        <v>51</v>
      </c>
      <c r="D29" s="137"/>
      <c r="E29" s="138"/>
      <c r="F29" s="139"/>
      <c r="G29" s="140"/>
      <c r="H29" s="11"/>
      <c r="J29" s="11"/>
    </row>
    <row r="30" spans="1:22" ht="15" customHeight="1" thickBot="1" x14ac:dyDescent="0.4">
      <c r="B30" s="1095" t="s">
        <v>193</v>
      </c>
      <c r="C30" s="1096" t="s">
        <v>128</v>
      </c>
      <c r="D30" s="137"/>
      <c r="E30" s="139"/>
      <c r="F30" s="139"/>
      <c r="G30" s="140"/>
      <c r="H30" s="11"/>
    </row>
    <row r="31" spans="1:22" s="1075" customFormat="1" ht="15" thickBot="1" x14ac:dyDescent="0.4">
      <c r="B31" s="1097" t="s">
        <v>194</v>
      </c>
      <c r="C31" s="41" t="s">
        <v>50</v>
      </c>
      <c r="D31" s="91" t="s">
        <v>195</v>
      </c>
      <c r="E31" s="1098">
        <f>YEAR('2b) Allg. Inputs'!$C$7)</f>
        <v>1900</v>
      </c>
      <c r="F31" s="1099">
        <f t="shared" si="0"/>
        <v>1901</v>
      </c>
      <c r="G31" s="1099">
        <f t="shared" si="0"/>
        <v>1902</v>
      </c>
      <c r="H31" s="1099">
        <f t="shared" si="0"/>
        <v>1903</v>
      </c>
      <c r="I31" s="1099">
        <f t="shared" si="0"/>
        <v>1904</v>
      </c>
      <c r="J31" s="1099">
        <f t="shared" si="0"/>
        <v>1905</v>
      </c>
      <c r="K31" s="1099">
        <f t="shared" si="0"/>
        <v>1906</v>
      </c>
      <c r="L31" s="1099">
        <f t="shared" si="0"/>
        <v>1907</v>
      </c>
      <c r="M31" s="1099">
        <f t="shared" si="0"/>
        <v>1908</v>
      </c>
      <c r="N31" s="1099">
        <f t="shared" si="0"/>
        <v>1909</v>
      </c>
      <c r="O31" s="1099">
        <f t="shared" si="0"/>
        <v>1910</v>
      </c>
      <c r="P31" s="1099">
        <f t="shared" si="0"/>
        <v>1911</v>
      </c>
      <c r="Q31" s="1099">
        <f t="shared" si="0"/>
        <v>1912</v>
      </c>
      <c r="R31" s="1099">
        <f t="shared" si="0"/>
        <v>1913</v>
      </c>
      <c r="S31" s="1099">
        <f>IF('4c) Berechnungen_MFS'!E114 = "Nein",R31+1, R31+1&amp;" 1. Teil-KJ")</f>
        <v>1914</v>
      </c>
      <c r="T31" s="1100" t="str">
        <f>IF('4c) Berechnungen_MFS'!E114 = "Nein","", R31+1&amp;" 2. Teil-KJ")</f>
        <v/>
      </c>
      <c r="U31" s="1101" t="str">
        <f>IF('4c) Berechnungen_MFS'!E114="Ja",R31+2,"")</f>
        <v/>
      </c>
    </row>
    <row r="32" spans="1:22" x14ac:dyDescent="0.35">
      <c r="B32" s="111" t="s">
        <v>185</v>
      </c>
      <c r="C32" s="1102" t="s">
        <v>196</v>
      </c>
      <c r="D32" s="111"/>
      <c r="E32" s="116"/>
      <c r="F32" s="116"/>
      <c r="G32" s="117"/>
      <c r="H32" s="117"/>
      <c r="I32" s="117"/>
      <c r="J32" s="117"/>
      <c r="K32" s="117"/>
      <c r="L32" s="117"/>
      <c r="M32" s="117"/>
      <c r="N32" s="117"/>
      <c r="O32" s="117"/>
      <c r="P32" s="117"/>
      <c r="Q32" s="117"/>
      <c r="R32" s="117"/>
      <c r="S32" s="117"/>
      <c r="T32" s="141"/>
      <c r="U32" s="142"/>
    </row>
    <row r="33" spans="1:21" x14ac:dyDescent="0.35">
      <c r="B33" s="63" t="s">
        <v>197</v>
      </c>
      <c r="C33" s="143" t="s">
        <v>198</v>
      </c>
      <c r="D33" s="63"/>
      <c r="E33" s="1103">
        <f>IFERROR('4a) Berechnungen zu Planwerten'!E176,0)</f>
        <v>0</v>
      </c>
      <c r="F33" s="1104">
        <f>IFERROR('4a) Berechnungen zu Planwerten'!F176,0)</f>
        <v>0</v>
      </c>
      <c r="G33" s="1104">
        <f>IFERROR('4a) Berechnungen zu Planwerten'!G176,0)</f>
        <v>0</v>
      </c>
      <c r="H33" s="1104">
        <f>IFERROR('4a) Berechnungen zu Planwerten'!H176,0)</f>
        <v>0</v>
      </c>
      <c r="I33" s="1104">
        <f>IFERROR('4a) Berechnungen zu Planwerten'!I176,0)</f>
        <v>0</v>
      </c>
      <c r="J33" s="1104">
        <f>IFERROR('4a) Berechnungen zu Planwerten'!J176,0)</f>
        <v>0</v>
      </c>
      <c r="K33" s="1104">
        <f>IFERROR('4a) Berechnungen zu Planwerten'!K176,0)</f>
        <v>0</v>
      </c>
      <c r="L33" s="1104">
        <f>IFERROR('4a) Berechnungen zu Planwerten'!L176,0)</f>
        <v>0</v>
      </c>
      <c r="M33" s="1104">
        <f>IFERROR('4a) Berechnungen zu Planwerten'!M176,0)</f>
        <v>0</v>
      </c>
      <c r="N33" s="1104">
        <f>IFERROR('4a) Berechnungen zu Planwerten'!N176,0)</f>
        <v>0</v>
      </c>
      <c r="O33" s="1104">
        <f>IFERROR('4a) Berechnungen zu Planwerten'!O176,0)</f>
        <v>0</v>
      </c>
      <c r="P33" s="1104">
        <f>IFERROR('4a) Berechnungen zu Planwerten'!P176,0)</f>
        <v>0</v>
      </c>
      <c r="Q33" s="1104">
        <f>IFERROR('4a) Berechnungen zu Planwerten'!Q176,0)</f>
        <v>0</v>
      </c>
      <c r="R33" s="1104">
        <f>IFERROR('4a) Berechnungen zu Planwerten'!R176,0)</f>
        <v>0</v>
      </c>
      <c r="S33" s="1104">
        <f>IFERROR('4a) Berechnungen zu Planwerten'!S176,0)</f>
        <v>0</v>
      </c>
      <c r="T33" s="1105">
        <f>IFERROR('4a) Berechnungen zu Planwerten'!T176,0)</f>
        <v>0</v>
      </c>
      <c r="U33" s="1106">
        <f>IFERROR('4a) Berechnungen zu Planwerten'!U176,0)</f>
        <v>0</v>
      </c>
    </row>
    <row r="34" spans="1:21" x14ac:dyDescent="0.35">
      <c r="B34" s="67" t="s">
        <v>185</v>
      </c>
      <c r="C34" s="1107" t="s">
        <v>196</v>
      </c>
      <c r="D34" s="67" t="str">
        <f>IF(E28="","",E28)</f>
        <v/>
      </c>
      <c r="E34" s="121"/>
      <c r="F34" s="121"/>
      <c r="G34" s="121"/>
      <c r="H34" s="121"/>
      <c r="I34" s="121"/>
      <c r="J34" s="121"/>
      <c r="K34" s="121"/>
      <c r="L34" s="121"/>
      <c r="M34" s="121"/>
      <c r="N34" s="121"/>
      <c r="O34" s="121"/>
      <c r="P34" s="121"/>
      <c r="Q34" s="121"/>
      <c r="R34" s="121"/>
      <c r="S34" s="121"/>
      <c r="T34" s="124"/>
      <c r="U34" s="80"/>
    </row>
    <row r="35" spans="1:21" x14ac:dyDescent="0.35">
      <c r="B35" s="63" t="s">
        <v>197</v>
      </c>
      <c r="C35" s="143" t="s">
        <v>198</v>
      </c>
      <c r="D35" s="63"/>
      <c r="E35" s="1103">
        <f>IFERROR('4a) Berechnungen zu Planwerten'!E177,0)</f>
        <v>0</v>
      </c>
      <c r="F35" s="1104">
        <f>IFERROR('4a) Berechnungen zu Planwerten'!F177,0)</f>
        <v>0</v>
      </c>
      <c r="G35" s="1104">
        <f>IFERROR('4a) Berechnungen zu Planwerten'!G177,0)</f>
        <v>0</v>
      </c>
      <c r="H35" s="1104">
        <f>IFERROR('4a) Berechnungen zu Planwerten'!H177,0)</f>
        <v>0</v>
      </c>
      <c r="I35" s="1104">
        <f>IFERROR('4a) Berechnungen zu Planwerten'!I177,0)</f>
        <v>0</v>
      </c>
      <c r="J35" s="1104">
        <f>IFERROR('4a) Berechnungen zu Planwerten'!J177,0)</f>
        <v>0</v>
      </c>
      <c r="K35" s="1104">
        <f>IFERROR('4a) Berechnungen zu Planwerten'!K177,0)</f>
        <v>0</v>
      </c>
      <c r="L35" s="1104">
        <f>IFERROR('4a) Berechnungen zu Planwerten'!L177,0)</f>
        <v>0</v>
      </c>
      <c r="M35" s="1104">
        <f>IFERROR('4a) Berechnungen zu Planwerten'!M177,0)</f>
        <v>0</v>
      </c>
      <c r="N35" s="1104">
        <f>IFERROR('4a) Berechnungen zu Planwerten'!N177,0)</f>
        <v>0</v>
      </c>
      <c r="O35" s="1104">
        <f>IFERROR('4a) Berechnungen zu Planwerten'!O177,0)</f>
        <v>0</v>
      </c>
      <c r="P35" s="1104">
        <f>IFERROR('4a) Berechnungen zu Planwerten'!P177,0)</f>
        <v>0</v>
      </c>
      <c r="Q35" s="1104">
        <f>IFERROR('4a) Berechnungen zu Planwerten'!Q177,0)</f>
        <v>0</v>
      </c>
      <c r="R35" s="1104">
        <f>IFERROR('4a) Berechnungen zu Planwerten'!R177,0)</f>
        <v>0</v>
      </c>
      <c r="S35" s="1104">
        <f>IFERROR('4a) Berechnungen zu Planwerten'!S177,0)</f>
        <v>0</v>
      </c>
      <c r="T35" s="1105">
        <f>IFERROR('4a) Berechnungen zu Planwerten'!T177,0)</f>
        <v>0</v>
      </c>
      <c r="U35" s="1106">
        <f>IFERROR('4a) Berechnungen zu Planwerten'!U177,0)</f>
        <v>0</v>
      </c>
    </row>
    <row r="36" spans="1:21" x14ac:dyDescent="0.35">
      <c r="B36" s="1081" t="s">
        <v>185</v>
      </c>
      <c r="C36" s="1108" t="s">
        <v>196</v>
      </c>
      <c r="D36" s="1081" t="str">
        <f>IF(F28="","",F28)</f>
        <v/>
      </c>
      <c r="E36" s="126"/>
      <c r="F36" s="126"/>
      <c r="G36" s="126"/>
      <c r="H36" s="126"/>
      <c r="I36" s="126"/>
      <c r="J36" s="126"/>
      <c r="K36" s="126"/>
      <c r="L36" s="126"/>
      <c r="M36" s="126"/>
      <c r="N36" s="126"/>
      <c r="O36" s="126"/>
      <c r="P36" s="126"/>
      <c r="Q36" s="126"/>
      <c r="R36" s="126"/>
      <c r="S36" s="126"/>
      <c r="T36" s="128"/>
      <c r="U36" s="80"/>
    </row>
    <row r="37" spans="1:21" x14ac:dyDescent="0.35">
      <c r="B37" s="63" t="s">
        <v>197</v>
      </c>
      <c r="C37" s="143" t="s">
        <v>198</v>
      </c>
      <c r="D37" s="63"/>
      <c r="E37" s="1103">
        <f>IFERROR('4a) Berechnungen zu Planwerten'!E178,0)</f>
        <v>0</v>
      </c>
      <c r="F37" s="1104">
        <f>IFERROR('4a) Berechnungen zu Planwerten'!F178,0)</f>
        <v>0</v>
      </c>
      <c r="G37" s="1104">
        <f>IFERROR('4a) Berechnungen zu Planwerten'!G178,0)</f>
        <v>0</v>
      </c>
      <c r="H37" s="1104">
        <f>IFERROR('4a) Berechnungen zu Planwerten'!H178,0)</f>
        <v>0</v>
      </c>
      <c r="I37" s="1104">
        <f>IFERROR('4a) Berechnungen zu Planwerten'!I178,0)</f>
        <v>0</v>
      </c>
      <c r="J37" s="1104">
        <f>IFERROR('4a) Berechnungen zu Planwerten'!J178,0)</f>
        <v>0</v>
      </c>
      <c r="K37" s="1104">
        <f>IFERROR('4a) Berechnungen zu Planwerten'!K178,0)</f>
        <v>0</v>
      </c>
      <c r="L37" s="1104">
        <f>IFERROR('4a) Berechnungen zu Planwerten'!L178,0)</f>
        <v>0</v>
      </c>
      <c r="M37" s="1104">
        <f>IFERROR('4a) Berechnungen zu Planwerten'!M178,0)</f>
        <v>0</v>
      </c>
      <c r="N37" s="1104">
        <f>IFERROR('4a) Berechnungen zu Planwerten'!N178,0)</f>
        <v>0</v>
      </c>
      <c r="O37" s="1104">
        <f>IFERROR('4a) Berechnungen zu Planwerten'!O178,0)</f>
        <v>0</v>
      </c>
      <c r="P37" s="1104">
        <f>IFERROR('4a) Berechnungen zu Planwerten'!P178,0)</f>
        <v>0</v>
      </c>
      <c r="Q37" s="1104">
        <f>IFERROR('4a) Berechnungen zu Planwerten'!Q178,0)</f>
        <v>0</v>
      </c>
      <c r="R37" s="1104">
        <f>IFERROR('4a) Berechnungen zu Planwerten'!R178,0)</f>
        <v>0</v>
      </c>
      <c r="S37" s="1104">
        <f>IFERROR('4a) Berechnungen zu Planwerten'!S178,0)</f>
        <v>0</v>
      </c>
      <c r="T37" s="1105">
        <f>IFERROR('4a) Berechnungen zu Planwerten'!T178,0)</f>
        <v>0</v>
      </c>
      <c r="U37" s="1106">
        <f>IFERROR('4a) Berechnungen zu Planwerten'!U178,0)</f>
        <v>0</v>
      </c>
    </row>
    <row r="38" spans="1:21" x14ac:dyDescent="0.35">
      <c r="B38" s="67" t="s">
        <v>185</v>
      </c>
      <c r="C38" s="1107" t="s">
        <v>196</v>
      </c>
      <c r="D38" s="67" t="str">
        <f>IF(G28="","",G28)</f>
        <v/>
      </c>
      <c r="E38" s="121"/>
      <c r="F38" s="126"/>
      <c r="G38" s="126"/>
      <c r="H38" s="126"/>
      <c r="I38" s="126"/>
      <c r="J38" s="126"/>
      <c r="K38" s="126"/>
      <c r="L38" s="126"/>
      <c r="M38" s="126"/>
      <c r="N38" s="126"/>
      <c r="O38" s="126"/>
      <c r="P38" s="126"/>
      <c r="Q38" s="126"/>
      <c r="R38" s="126"/>
      <c r="S38" s="126"/>
      <c r="T38" s="128"/>
      <c r="U38" s="80"/>
    </row>
    <row r="39" spans="1:21" x14ac:dyDescent="0.35">
      <c r="B39" s="144" t="s">
        <v>197</v>
      </c>
      <c r="C39" s="1109" t="s">
        <v>198</v>
      </c>
      <c r="D39" s="144"/>
      <c r="E39" s="1110">
        <f>IFERROR('4a) Berechnungen zu Planwerten'!E179,0)</f>
        <v>0</v>
      </c>
      <c r="F39" s="1111">
        <f>IFERROR('4a) Berechnungen zu Planwerten'!F179,0)</f>
        <v>0</v>
      </c>
      <c r="G39" s="1111">
        <f>IFERROR('4a) Berechnungen zu Planwerten'!G179,0)</f>
        <v>0</v>
      </c>
      <c r="H39" s="1111">
        <f>IFERROR('4a) Berechnungen zu Planwerten'!H179,0)</f>
        <v>0</v>
      </c>
      <c r="I39" s="1111">
        <f>IFERROR('4a) Berechnungen zu Planwerten'!I179,0)</f>
        <v>0</v>
      </c>
      <c r="J39" s="1111">
        <f>IFERROR('4a) Berechnungen zu Planwerten'!J179,0)</f>
        <v>0</v>
      </c>
      <c r="K39" s="1111">
        <f>IFERROR('4a) Berechnungen zu Planwerten'!K179,0)</f>
        <v>0</v>
      </c>
      <c r="L39" s="1111">
        <f>IFERROR('4a) Berechnungen zu Planwerten'!L179,0)</f>
        <v>0</v>
      </c>
      <c r="M39" s="1111">
        <f>IFERROR('4a) Berechnungen zu Planwerten'!M179,0)</f>
        <v>0</v>
      </c>
      <c r="N39" s="1111">
        <f>IFERROR('4a) Berechnungen zu Planwerten'!N179,0)</f>
        <v>0</v>
      </c>
      <c r="O39" s="1111">
        <f>IFERROR('4a) Berechnungen zu Planwerten'!O179,0)</f>
        <v>0</v>
      </c>
      <c r="P39" s="1111">
        <f>IFERROR('4a) Berechnungen zu Planwerten'!P179,0)</f>
        <v>0</v>
      </c>
      <c r="Q39" s="1111">
        <f>IFERROR('4a) Berechnungen zu Planwerten'!Q179,0)</f>
        <v>0</v>
      </c>
      <c r="R39" s="1111">
        <f>IFERROR('4a) Berechnungen zu Planwerten'!R179,0)</f>
        <v>0</v>
      </c>
      <c r="S39" s="1111">
        <f>IFERROR('4a) Berechnungen zu Planwerten'!S179,0)</f>
        <v>0</v>
      </c>
      <c r="T39" s="1112">
        <f>IFERROR('4a) Berechnungen zu Planwerten'!T179,0)</f>
        <v>0</v>
      </c>
      <c r="U39" s="1113">
        <f>IFERROR('4a) Berechnungen zu Planwerten'!U179,0)</f>
        <v>0</v>
      </c>
    </row>
    <row r="40" spans="1:21" x14ac:dyDescent="0.35"/>
    <row r="41" spans="1:21" x14ac:dyDescent="0.35"/>
    <row r="42" spans="1:21" ht="30" customHeight="1" x14ac:dyDescent="0.35">
      <c r="B42" s="1087" t="s">
        <v>199</v>
      </c>
      <c r="C42" s="1088" t="str">
        <f>IF(OR(C11="51: Synthesegas",D11="51: Synthesegas",E11="51: Synthesegas",F11="51: Synthesegas",G11="51: Synthesegas",H11="51: Synthesegas",I11="51: Synthesegas"),"51: Synthesegas","")</f>
        <v/>
      </c>
      <c r="D42" s="11"/>
    </row>
    <row r="43" spans="1:21" x14ac:dyDescent="0.35">
      <c r="A43" s="11"/>
      <c r="B43" s="40" t="s">
        <v>170</v>
      </c>
      <c r="C43" s="1089" t="s">
        <v>50</v>
      </c>
      <c r="D43" s="91" t="s">
        <v>200</v>
      </c>
      <c r="E43" s="1090" t="s">
        <v>201</v>
      </c>
      <c r="F43" s="1091" t="s">
        <v>202</v>
      </c>
      <c r="G43" s="41" t="s">
        <v>203</v>
      </c>
    </row>
    <row r="44" spans="1:21" x14ac:dyDescent="0.35">
      <c r="A44" s="11"/>
      <c r="B44" s="133" t="s">
        <v>191</v>
      </c>
      <c r="C44" s="1092" t="s">
        <v>51</v>
      </c>
      <c r="D44" s="134"/>
      <c r="E44" s="135"/>
      <c r="F44" s="112"/>
      <c r="G44" s="136"/>
    </row>
    <row r="45" spans="1:21" x14ac:dyDescent="0.35">
      <c r="A45" s="11"/>
      <c r="B45" s="1093" t="s">
        <v>192</v>
      </c>
      <c r="C45" s="1094" t="s">
        <v>51</v>
      </c>
      <c r="D45" s="1448"/>
      <c r="E45" s="138"/>
      <c r="F45" s="139"/>
      <c r="G45" s="140"/>
    </row>
    <row r="46" spans="1:21" ht="15.75" customHeight="1" x14ac:dyDescent="0.35">
      <c r="B46" s="1095" t="s">
        <v>193</v>
      </c>
      <c r="C46" s="1096" t="s">
        <v>128</v>
      </c>
      <c r="D46" s="137"/>
      <c r="E46" s="138"/>
      <c r="F46" s="139"/>
      <c r="G46" s="140"/>
    </row>
    <row r="47" spans="1:21" s="1075" customFormat="1" x14ac:dyDescent="0.35">
      <c r="B47" s="1097" t="s">
        <v>194</v>
      </c>
      <c r="C47" s="41" t="s">
        <v>50</v>
      </c>
      <c r="D47" s="91" t="s">
        <v>204</v>
      </c>
      <c r="E47" s="1098">
        <f>YEAR('2b) Allg. Inputs'!$C$7)</f>
        <v>1900</v>
      </c>
      <c r="F47" s="1099">
        <f t="shared" ref="F47:R47" si="1">E47+1</f>
        <v>1901</v>
      </c>
      <c r="G47" s="1099">
        <f t="shared" si="1"/>
        <v>1902</v>
      </c>
      <c r="H47" s="1099">
        <f t="shared" si="1"/>
        <v>1903</v>
      </c>
      <c r="I47" s="1099">
        <f t="shared" si="1"/>
        <v>1904</v>
      </c>
      <c r="J47" s="1099">
        <f t="shared" si="1"/>
        <v>1905</v>
      </c>
      <c r="K47" s="1099">
        <f t="shared" si="1"/>
        <v>1906</v>
      </c>
      <c r="L47" s="1099">
        <f t="shared" si="1"/>
        <v>1907</v>
      </c>
      <c r="M47" s="1099">
        <f t="shared" si="1"/>
        <v>1908</v>
      </c>
      <c r="N47" s="1099">
        <f t="shared" si="1"/>
        <v>1909</v>
      </c>
      <c r="O47" s="1099">
        <f t="shared" si="1"/>
        <v>1910</v>
      </c>
      <c r="P47" s="1099">
        <f t="shared" si="1"/>
        <v>1911</v>
      </c>
      <c r="Q47" s="1099">
        <f t="shared" si="1"/>
        <v>1912</v>
      </c>
      <c r="R47" s="1099">
        <f t="shared" si="1"/>
        <v>1913</v>
      </c>
      <c r="S47" s="1099">
        <f>IF('4c) Berechnungen_MFS'!E114 = "Nein",R47+1, R47+1&amp;" 1. Teil-KJ")</f>
        <v>1914</v>
      </c>
      <c r="T47" s="1100" t="str">
        <f>IF('4c) Berechnungen_MFS'!E114 = "Nein","", R47+1&amp;" 2. Teil-KJ")</f>
        <v/>
      </c>
      <c r="U47" s="1101" t="str">
        <f>IF('4c) Berechnungen_MFS'!E114="Ja",R47+2,"")</f>
        <v/>
      </c>
    </row>
    <row r="48" spans="1:21" x14ac:dyDescent="0.35">
      <c r="B48" s="111" t="s">
        <v>185</v>
      </c>
      <c r="C48" s="1102" t="s">
        <v>196</v>
      </c>
      <c r="D48" s="111" t="str">
        <f>IF(D44="","",D44)</f>
        <v/>
      </c>
      <c r="E48" s="116"/>
      <c r="F48" s="117"/>
      <c r="G48" s="117"/>
      <c r="H48" s="117"/>
      <c r="I48" s="117"/>
      <c r="J48" s="117"/>
      <c r="K48" s="117"/>
      <c r="L48" s="117"/>
      <c r="M48" s="117"/>
      <c r="N48" s="117"/>
      <c r="O48" s="117"/>
      <c r="P48" s="117"/>
      <c r="Q48" s="117"/>
      <c r="R48" s="117"/>
      <c r="S48" s="117"/>
      <c r="T48" s="141"/>
      <c r="U48" s="142"/>
    </row>
    <row r="49" spans="1:21" x14ac:dyDescent="0.35">
      <c r="B49" s="63" t="s">
        <v>197</v>
      </c>
      <c r="C49" s="143" t="s">
        <v>198</v>
      </c>
      <c r="D49" s="63"/>
      <c r="E49" s="1103">
        <f>IFERROR('4a) Berechnungen zu Planwerten'!E193,0)</f>
        <v>0</v>
      </c>
      <c r="F49" s="1104">
        <f>IFERROR('4a) Berechnungen zu Planwerten'!F193,0)</f>
        <v>0</v>
      </c>
      <c r="G49" s="1104">
        <f>IFERROR('4a) Berechnungen zu Planwerten'!G193,0)</f>
        <v>0</v>
      </c>
      <c r="H49" s="1104">
        <f>IFERROR('4a) Berechnungen zu Planwerten'!H193,0)</f>
        <v>0</v>
      </c>
      <c r="I49" s="1104">
        <f>IFERROR('4a) Berechnungen zu Planwerten'!I193,0)</f>
        <v>0</v>
      </c>
      <c r="J49" s="1104">
        <f>IFERROR('4a) Berechnungen zu Planwerten'!J193,0)</f>
        <v>0</v>
      </c>
      <c r="K49" s="1104">
        <f>IFERROR('4a) Berechnungen zu Planwerten'!K193,0)</f>
        <v>0</v>
      </c>
      <c r="L49" s="1104">
        <f>IFERROR('4a) Berechnungen zu Planwerten'!L193,0)</f>
        <v>0</v>
      </c>
      <c r="M49" s="1104">
        <f>IFERROR('4a) Berechnungen zu Planwerten'!M193,0)</f>
        <v>0</v>
      </c>
      <c r="N49" s="1104">
        <f>IFERROR('4a) Berechnungen zu Planwerten'!N193,0)</f>
        <v>0</v>
      </c>
      <c r="O49" s="1104">
        <f>IFERROR('4a) Berechnungen zu Planwerten'!O193,0)</f>
        <v>0</v>
      </c>
      <c r="P49" s="1104">
        <f>IFERROR('4a) Berechnungen zu Planwerten'!P193,0)</f>
        <v>0</v>
      </c>
      <c r="Q49" s="1104">
        <f>IFERROR('4a) Berechnungen zu Planwerten'!Q193,0)</f>
        <v>0</v>
      </c>
      <c r="R49" s="1104">
        <f>IFERROR('4a) Berechnungen zu Planwerten'!R193,0)</f>
        <v>0</v>
      </c>
      <c r="S49" s="1104">
        <f>IFERROR('4a) Berechnungen zu Planwerten'!S193,0)</f>
        <v>0</v>
      </c>
      <c r="T49" s="1105">
        <f>IFERROR('4a) Berechnungen zu Planwerten'!T193,0)</f>
        <v>0</v>
      </c>
      <c r="U49" s="1106">
        <f>IFERROR('4a) Berechnungen zu Planwerten'!U193,0)</f>
        <v>0</v>
      </c>
    </row>
    <row r="50" spans="1:21" x14ac:dyDescent="0.35">
      <c r="B50" s="67" t="s">
        <v>185</v>
      </c>
      <c r="C50" s="1107" t="s">
        <v>196</v>
      </c>
      <c r="D50" s="67" t="str">
        <f>IF(E44="","",E44)</f>
        <v/>
      </c>
      <c r="E50" s="121"/>
      <c r="F50" s="121"/>
      <c r="G50" s="121"/>
      <c r="H50" s="121"/>
      <c r="I50" s="121"/>
      <c r="J50" s="121"/>
      <c r="K50" s="121"/>
      <c r="L50" s="121"/>
      <c r="M50" s="121"/>
      <c r="N50" s="121"/>
      <c r="O50" s="121"/>
      <c r="P50" s="121"/>
      <c r="Q50" s="121"/>
      <c r="R50" s="121"/>
      <c r="S50" s="121"/>
      <c r="T50" s="124"/>
      <c r="U50" s="80"/>
    </row>
    <row r="51" spans="1:21" x14ac:dyDescent="0.35">
      <c r="B51" s="63" t="s">
        <v>197</v>
      </c>
      <c r="C51" s="143" t="s">
        <v>198</v>
      </c>
      <c r="D51" s="63"/>
      <c r="E51" s="1103">
        <f>IFERROR('4a) Berechnungen zu Planwerten'!E194,0)</f>
        <v>0</v>
      </c>
      <c r="F51" s="1104">
        <f>IFERROR('4a) Berechnungen zu Planwerten'!F194,0)</f>
        <v>0</v>
      </c>
      <c r="G51" s="1104">
        <f>IFERROR('4a) Berechnungen zu Planwerten'!G194,0)</f>
        <v>0</v>
      </c>
      <c r="H51" s="1104">
        <f>IFERROR('4a) Berechnungen zu Planwerten'!H194,0)</f>
        <v>0</v>
      </c>
      <c r="I51" s="1104">
        <f>IFERROR('4a) Berechnungen zu Planwerten'!I194,0)</f>
        <v>0</v>
      </c>
      <c r="J51" s="1104">
        <f>IFERROR('4a) Berechnungen zu Planwerten'!J194,0)</f>
        <v>0</v>
      </c>
      <c r="K51" s="1104">
        <f>IFERROR('4a) Berechnungen zu Planwerten'!K194,0)</f>
        <v>0</v>
      </c>
      <c r="L51" s="1104">
        <f>IFERROR('4a) Berechnungen zu Planwerten'!L194,0)</f>
        <v>0</v>
      </c>
      <c r="M51" s="1104">
        <f>IFERROR('4a) Berechnungen zu Planwerten'!M194,0)</f>
        <v>0</v>
      </c>
      <c r="N51" s="1104">
        <f>IFERROR('4a) Berechnungen zu Planwerten'!N194,0)</f>
        <v>0</v>
      </c>
      <c r="O51" s="1104">
        <f>IFERROR('4a) Berechnungen zu Planwerten'!O194,0)</f>
        <v>0</v>
      </c>
      <c r="P51" s="1104">
        <f>IFERROR('4a) Berechnungen zu Planwerten'!P194,0)</f>
        <v>0</v>
      </c>
      <c r="Q51" s="1104">
        <f>IFERROR('4a) Berechnungen zu Planwerten'!Q194,0)</f>
        <v>0</v>
      </c>
      <c r="R51" s="1104">
        <f>IFERROR('4a) Berechnungen zu Planwerten'!R194,0)</f>
        <v>0</v>
      </c>
      <c r="S51" s="1104">
        <f>IFERROR('4a) Berechnungen zu Planwerten'!S194,0)</f>
        <v>0</v>
      </c>
      <c r="T51" s="1105">
        <f>IFERROR('4a) Berechnungen zu Planwerten'!T194,0)</f>
        <v>0</v>
      </c>
      <c r="U51" s="1106">
        <f>IFERROR('4a) Berechnungen zu Planwerten'!U194,0)</f>
        <v>0</v>
      </c>
    </row>
    <row r="52" spans="1:21" x14ac:dyDescent="0.35">
      <c r="B52" s="1081" t="s">
        <v>185</v>
      </c>
      <c r="C52" s="1108" t="s">
        <v>196</v>
      </c>
      <c r="D52" s="1081" t="str">
        <f>IF(F44="","",F44)</f>
        <v/>
      </c>
      <c r="E52" s="121"/>
      <c r="F52" s="121"/>
      <c r="G52" s="121"/>
      <c r="H52" s="121"/>
      <c r="I52" s="121"/>
      <c r="J52" s="121"/>
      <c r="K52" s="121"/>
      <c r="L52" s="121"/>
      <c r="M52" s="121"/>
      <c r="N52" s="121"/>
      <c r="O52" s="121"/>
      <c r="P52" s="121"/>
      <c r="Q52" s="121"/>
      <c r="R52" s="121"/>
      <c r="S52" s="121"/>
      <c r="T52" s="124"/>
      <c r="U52" s="80"/>
    </row>
    <row r="53" spans="1:21" x14ac:dyDescent="0.35">
      <c r="B53" s="63" t="s">
        <v>197</v>
      </c>
      <c r="C53" s="143" t="s">
        <v>198</v>
      </c>
      <c r="D53" s="63"/>
      <c r="E53" s="1103">
        <f>IFERROR('4a) Berechnungen zu Planwerten'!E195,0)</f>
        <v>0</v>
      </c>
      <c r="F53" s="1104">
        <f>IFERROR('4a) Berechnungen zu Planwerten'!F195,0)</f>
        <v>0</v>
      </c>
      <c r="G53" s="1104">
        <f>IFERROR('4a) Berechnungen zu Planwerten'!G195,0)</f>
        <v>0</v>
      </c>
      <c r="H53" s="1104">
        <f>IFERROR('4a) Berechnungen zu Planwerten'!H195,0)</f>
        <v>0</v>
      </c>
      <c r="I53" s="1104">
        <f>IFERROR('4a) Berechnungen zu Planwerten'!I195,0)</f>
        <v>0</v>
      </c>
      <c r="J53" s="1104">
        <f>IFERROR('4a) Berechnungen zu Planwerten'!J195,0)</f>
        <v>0</v>
      </c>
      <c r="K53" s="1104">
        <f>IFERROR('4a) Berechnungen zu Planwerten'!K195,0)</f>
        <v>0</v>
      </c>
      <c r="L53" s="1104">
        <f>IFERROR('4a) Berechnungen zu Planwerten'!L195,0)</f>
        <v>0</v>
      </c>
      <c r="M53" s="1104">
        <f>IFERROR('4a) Berechnungen zu Planwerten'!M195,0)</f>
        <v>0</v>
      </c>
      <c r="N53" s="1104">
        <f>IFERROR('4a) Berechnungen zu Planwerten'!N195,0)</f>
        <v>0</v>
      </c>
      <c r="O53" s="1104">
        <f>IFERROR('4a) Berechnungen zu Planwerten'!O195,0)</f>
        <v>0</v>
      </c>
      <c r="P53" s="1104">
        <f>IFERROR('4a) Berechnungen zu Planwerten'!P195,0)</f>
        <v>0</v>
      </c>
      <c r="Q53" s="1104">
        <f>IFERROR('4a) Berechnungen zu Planwerten'!Q195,0)</f>
        <v>0</v>
      </c>
      <c r="R53" s="1104">
        <f>IFERROR('4a) Berechnungen zu Planwerten'!R195,0)</f>
        <v>0</v>
      </c>
      <c r="S53" s="1104">
        <f>IFERROR('4a) Berechnungen zu Planwerten'!S195,0)</f>
        <v>0</v>
      </c>
      <c r="T53" s="1105">
        <f>IFERROR('4a) Berechnungen zu Planwerten'!T195,0)</f>
        <v>0</v>
      </c>
      <c r="U53" s="1106">
        <f>IFERROR('4a) Berechnungen zu Planwerten'!U195,0)</f>
        <v>0</v>
      </c>
    </row>
    <row r="54" spans="1:21" x14ac:dyDescent="0.35">
      <c r="B54" s="67" t="s">
        <v>185</v>
      </c>
      <c r="C54" s="1107" t="s">
        <v>196</v>
      </c>
      <c r="D54" s="67" t="str">
        <f>IF(G44="","",G44)</f>
        <v/>
      </c>
      <c r="E54" s="121"/>
      <c r="F54" s="121"/>
      <c r="G54" s="121"/>
      <c r="H54" s="121"/>
      <c r="I54" s="121"/>
      <c r="J54" s="121"/>
      <c r="K54" s="121"/>
      <c r="L54" s="121"/>
      <c r="M54" s="121"/>
      <c r="N54" s="121"/>
      <c r="O54" s="121"/>
      <c r="P54" s="121"/>
      <c r="Q54" s="121"/>
      <c r="R54" s="121"/>
      <c r="S54" s="121"/>
      <c r="T54" s="124"/>
      <c r="U54" s="80"/>
    </row>
    <row r="55" spans="1:21" x14ac:dyDescent="0.35">
      <c r="B55" s="144" t="s">
        <v>197</v>
      </c>
      <c r="C55" s="1109" t="s">
        <v>198</v>
      </c>
      <c r="D55" s="144"/>
      <c r="E55" s="1110">
        <f>IFERROR('4a) Berechnungen zu Planwerten'!E196,0)</f>
        <v>0</v>
      </c>
      <c r="F55" s="1111">
        <f>IFERROR('4a) Berechnungen zu Planwerten'!F196,0)</f>
        <v>0</v>
      </c>
      <c r="G55" s="1111">
        <f>IFERROR('4a) Berechnungen zu Planwerten'!G196,0)</f>
        <v>0</v>
      </c>
      <c r="H55" s="1111">
        <f>IFERROR('4a) Berechnungen zu Planwerten'!H196,0)</f>
        <v>0</v>
      </c>
      <c r="I55" s="1111">
        <f>IFERROR('4a) Berechnungen zu Planwerten'!I196,0)</f>
        <v>0</v>
      </c>
      <c r="J55" s="1111">
        <f>IFERROR('4a) Berechnungen zu Planwerten'!J196,0)</f>
        <v>0</v>
      </c>
      <c r="K55" s="1111">
        <f>IFERROR('4a) Berechnungen zu Planwerten'!K196,0)</f>
        <v>0</v>
      </c>
      <c r="L55" s="1111">
        <f>IFERROR('4a) Berechnungen zu Planwerten'!L196,0)</f>
        <v>0</v>
      </c>
      <c r="M55" s="1111">
        <f>IFERROR('4a) Berechnungen zu Planwerten'!M196,0)</f>
        <v>0</v>
      </c>
      <c r="N55" s="1111">
        <f>IFERROR('4a) Berechnungen zu Planwerten'!N196,0)</f>
        <v>0</v>
      </c>
      <c r="O55" s="1111">
        <f>IFERROR('4a) Berechnungen zu Planwerten'!O196,0)</f>
        <v>0</v>
      </c>
      <c r="P55" s="1111">
        <f>IFERROR('4a) Berechnungen zu Planwerten'!P196,0)</f>
        <v>0</v>
      </c>
      <c r="Q55" s="1111">
        <f>IFERROR('4a) Berechnungen zu Planwerten'!Q196,0)</f>
        <v>0</v>
      </c>
      <c r="R55" s="1111">
        <f>IFERROR('4a) Berechnungen zu Planwerten'!R196,0)</f>
        <v>0</v>
      </c>
      <c r="S55" s="1111">
        <f>IFERROR('4a) Berechnungen zu Planwerten'!S196,0)</f>
        <v>0</v>
      </c>
      <c r="T55" s="1112">
        <f>IFERROR('4a) Berechnungen zu Planwerten'!T196,0)</f>
        <v>0</v>
      </c>
      <c r="U55" s="1113">
        <f>IFERROR('4a) Berechnungen zu Planwerten'!U196,0)</f>
        <v>0</v>
      </c>
    </row>
    <row r="56" spans="1:21" x14ac:dyDescent="0.35"/>
    <row r="57" spans="1:21" x14ac:dyDescent="0.35"/>
    <row r="58" spans="1:21" ht="30" customHeight="1" x14ac:dyDescent="0.35">
      <c r="B58" s="1087" t="s">
        <v>205</v>
      </c>
      <c r="C58" s="1088" t="str">
        <f>IF(OR(C11="Brennstoffeinsatz",D11="Brennstoffeinsatz",E11="Brennstoffeinsatz",F11="Brennstoffeinsatz",G11="Brennstoffeinsatz",H11="Brennstoffeinsatz",I11="Brennstoffeinsatz"),"Brennstoffeinsatz","")</f>
        <v/>
      </c>
      <c r="D58" s="11"/>
    </row>
    <row r="59" spans="1:21" x14ac:dyDescent="0.35">
      <c r="A59" s="11"/>
      <c r="B59" s="40" t="s">
        <v>170</v>
      </c>
      <c r="C59" s="1089" t="s">
        <v>50</v>
      </c>
      <c r="D59" s="91" t="s">
        <v>206</v>
      </c>
      <c r="E59" s="1090" t="s">
        <v>207</v>
      </c>
      <c r="F59" s="1091" t="s">
        <v>208</v>
      </c>
      <c r="G59" s="41" t="s">
        <v>209</v>
      </c>
      <c r="J59" s="11"/>
    </row>
    <row r="60" spans="1:21" x14ac:dyDescent="0.35">
      <c r="A60" s="11"/>
      <c r="B60" s="133" t="s">
        <v>191</v>
      </c>
      <c r="C60" s="1092" t="s">
        <v>51</v>
      </c>
      <c r="D60" s="134"/>
      <c r="E60" s="135"/>
      <c r="F60" s="112"/>
      <c r="G60" s="136"/>
      <c r="J60" s="11"/>
    </row>
    <row r="61" spans="1:21" x14ac:dyDescent="0.35">
      <c r="A61" s="11"/>
      <c r="B61" s="1114" t="s">
        <v>192</v>
      </c>
      <c r="C61" s="1115" t="s">
        <v>51</v>
      </c>
      <c r="D61" s="137"/>
      <c r="E61" s="138"/>
      <c r="F61" s="139"/>
      <c r="G61" s="140"/>
      <c r="J61" s="11"/>
    </row>
    <row r="62" spans="1:21" ht="15" customHeight="1" x14ac:dyDescent="0.35">
      <c r="B62" s="1095" t="s">
        <v>193</v>
      </c>
      <c r="C62" s="1116" t="s">
        <v>128</v>
      </c>
      <c r="D62" s="145"/>
      <c r="E62" s="146"/>
      <c r="F62" s="147"/>
      <c r="G62" s="148"/>
    </row>
    <row r="63" spans="1:21" s="1075" customFormat="1" x14ac:dyDescent="0.35">
      <c r="B63" s="1097" t="s">
        <v>194</v>
      </c>
      <c r="C63" s="1117" t="s">
        <v>50</v>
      </c>
      <c r="D63" s="1097" t="s">
        <v>210</v>
      </c>
      <c r="E63" s="1098">
        <f>YEAR('2b) Allg. Inputs'!$C$7)</f>
        <v>1900</v>
      </c>
      <c r="F63" s="1099">
        <f t="shared" ref="F63:R63" si="2">E63+1</f>
        <v>1901</v>
      </c>
      <c r="G63" s="1099">
        <f t="shared" si="2"/>
        <v>1902</v>
      </c>
      <c r="H63" s="1099">
        <f t="shared" si="2"/>
        <v>1903</v>
      </c>
      <c r="I63" s="1099">
        <f t="shared" si="2"/>
        <v>1904</v>
      </c>
      <c r="J63" s="1099">
        <f t="shared" si="2"/>
        <v>1905</v>
      </c>
      <c r="K63" s="1099">
        <f t="shared" si="2"/>
        <v>1906</v>
      </c>
      <c r="L63" s="1099">
        <f t="shared" si="2"/>
        <v>1907</v>
      </c>
      <c r="M63" s="1099">
        <f t="shared" si="2"/>
        <v>1908</v>
      </c>
      <c r="N63" s="1099">
        <f t="shared" si="2"/>
        <v>1909</v>
      </c>
      <c r="O63" s="1099">
        <f t="shared" si="2"/>
        <v>1910</v>
      </c>
      <c r="P63" s="1099">
        <f t="shared" si="2"/>
        <v>1911</v>
      </c>
      <c r="Q63" s="1099">
        <f t="shared" si="2"/>
        <v>1912</v>
      </c>
      <c r="R63" s="1099">
        <f t="shared" si="2"/>
        <v>1913</v>
      </c>
      <c r="S63" s="1099">
        <f>IF('4c) Berechnungen_MFS'!E114 = "Nein",R63+1, R63+1&amp;" 1. Teil-KJ")</f>
        <v>1914</v>
      </c>
      <c r="T63" s="1100" t="str">
        <f>IF('4c) Berechnungen_MFS'!E114 = "Nein","", R63+1&amp;" 2. Teil-KJ")</f>
        <v/>
      </c>
      <c r="U63" s="1101" t="str">
        <f>IF('4c) Berechnungen_MFS'!E114="Ja",R63+2,"")</f>
        <v/>
      </c>
    </row>
    <row r="64" spans="1:21" x14ac:dyDescent="0.35">
      <c r="B64" s="111" t="s">
        <v>185</v>
      </c>
      <c r="C64" s="1118" t="s">
        <v>196</v>
      </c>
      <c r="D64" s="111" t="str">
        <f>IF(D60="","",D60)</f>
        <v/>
      </c>
      <c r="E64" s="117"/>
      <c r="F64" s="117"/>
      <c r="G64" s="117"/>
      <c r="H64" s="117"/>
      <c r="I64" s="117"/>
      <c r="J64" s="117"/>
      <c r="K64" s="117"/>
      <c r="L64" s="117"/>
      <c r="M64" s="117"/>
      <c r="N64" s="117"/>
      <c r="O64" s="117"/>
      <c r="P64" s="117"/>
      <c r="Q64" s="117"/>
      <c r="R64" s="117"/>
      <c r="S64" s="117"/>
      <c r="T64" s="141"/>
      <c r="U64" s="142"/>
    </row>
    <row r="65" spans="1:21" x14ac:dyDescent="0.35">
      <c r="B65" s="63" t="s">
        <v>197</v>
      </c>
      <c r="C65" s="1119" t="s">
        <v>198</v>
      </c>
      <c r="D65" s="63"/>
      <c r="E65" s="1103">
        <f>IFERROR('4a) Berechnungen zu Planwerten'!E210,0)</f>
        <v>0</v>
      </c>
      <c r="F65" s="1104">
        <f>IFERROR('4a) Berechnungen zu Planwerten'!F210,0)</f>
        <v>0</v>
      </c>
      <c r="G65" s="1104">
        <f>IFERROR('4a) Berechnungen zu Planwerten'!G210,0)</f>
        <v>0</v>
      </c>
      <c r="H65" s="1104">
        <f>IFERROR('4a) Berechnungen zu Planwerten'!H210,0)</f>
        <v>0</v>
      </c>
      <c r="I65" s="1104">
        <f>IFERROR('4a) Berechnungen zu Planwerten'!I210,0)</f>
        <v>0</v>
      </c>
      <c r="J65" s="1104">
        <f>IFERROR('4a) Berechnungen zu Planwerten'!J210,0)</f>
        <v>0</v>
      </c>
      <c r="K65" s="1104">
        <f>IFERROR('4a) Berechnungen zu Planwerten'!K210,0)</f>
        <v>0</v>
      </c>
      <c r="L65" s="1104">
        <f>IFERROR('4a) Berechnungen zu Planwerten'!L210,0)</f>
        <v>0</v>
      </c>
      <c r="M65" s="1104">
        <f>IFERROR('4a) Berechnungen zu Planwerten'!M210,0)</f>
        <v>0</v>
      </c>
      <c r="N65" s="1104">
        <f>IFERROR('4a) Berechnungen zu Planwerten'!N210,0)</f>
        <v>0</v>
      </c>
      <c r="O65" s="1104">
        <f>IFERROR('4a) Berechnungen zu Planwerten'!O210,0)</f>
        <v>0</v>
      </c>
      <c r="P65" s="1104">
        <f>IFERROR('4a) Berechnungen zu Planwerten'!P210,0)</f>
        <v>0</v>
      </c>
      <c r="Q65" s="1104">
        <f>IFERROR('4a) Berechnungen zu Planwerten'!Q210,0)</f>
        <v>0</v>
      </c>
      <c r="R65" s="1104">
        <f>IFERROR('4a) Berechnungen zu Planwerten'!R210,0)</f>
        <v>0</v>
      </c>
      <c r="S65" s="1104">
        <f>IFERROR('4a) Berechnungen zu Planwerten'!S210,0)</f>
        <v>0</v>
      </c>
      <c r="T65" s="1105">
        <f>IFERROR('4a) Berechnungen zu Planwerten'!T210,0)</f>
        <v>0</v>
      </c>
      <c r="U65" s="1106">
        <f>IFERROR('4a) Berechnungen zu Planwerten'!U210,0)</f>
        <v>0</v>
      </c>
    </row>
    <row r="66" spans="1:21" x14ac:dyDescent="0.35">
      <c r="B66" s="67" t="s">
        <v>185</v>
      </c>
      <c r="C66" s="1120" t="s">
        <v>196</v>
      </c>
      <c r="D66" s="67" t="str">
        <f>IF(E60="","",E60)</f>
        <v/>
      </c>
      <c r="E66" s="121"/>
      <c r="F66" s="121"/>
      <c r="G66" s="121"/>
      <c r="H66" s="121"/>
      <c r="I66" s="121"/>
      <c r="J66" s="121"/>
      <c r="K66" s="121"/>
      <c r="L66" s="121"/>
      <c r="M66" s="121"/>
      <c r="N66" s="121"/>
      <c r="O66" s="121"/>
      <c r="P66" s="121"/>
      <c r="Q66" s="121"/>
      <c r="R66" s="121"/>
      <c r="S66" s="121"/>
      <c r="T66" s="124"/>
      <c r="U66" s="80"/>
    </row>
    <row r="67" spans="1:21" x14ac:dyDescent="0.35">
      <c r="B67" s="63" t="s">
        <v>197</v>
      </c>
      <c r="C67" s="1119" t="s">
        <v>198</v>
      </c>
      <c r="D67" s="63"/>
      <c r="E67" s="1103">
        <f>IFERROR('4a) Berechnungen zu Planwerten'!E211,0)</f>
        <v>0</v>
      </c>
      <c r="F67" s="1104">
        <f>IFERROR('4a) Berechnungen zu Planwerten'!F211,0)</f>
        <v>0</v>
      </c>
      <c r="G67" s="1104">
        <f>IFERROR('4a) Berechnungen zu Planwerten'!G211,0)</f>
        <v>0</v>
      </c>
      <c r="H67" s="1104">
        <f>IFERROR('4a) Berechnungen zu Planwerten'!H211,0)</f>
        <v>0</v>
      </c>
      <c r="I67" s="1104">
        <f>IFERROR('4a) Berechnungen zu Planwerten'!I211,0)</f>
        <v>0</v>
      </c>
      <c r="J67" s="1104">
        <f>IFERROR('4a) Berechnungen zu Planwerten'!J211,0)</f>
        <v>0</v>
      </c>
      <c r="K67" s="1104">
        <f>IFERROR('4a) Berechnungen zu Planwerten'!K211,0)</f>
        <v>0</v>
      </c>
      <c r="L67" s="1104">
        <f>IFERROR('4a) Berechnungen zu Planwerten'!L211,0)</f>
        <v>0</v>
      </c>
      <c r="M67" s="1104">
        <f>IFERROR('4a) Berechnungen zu Planwerten'!M211,0)</f>
        <v>0</v>
      </c>
      <c r="N67" s="1104">
        <f>IFERROR('4a) Berechnungen zu Planwerten'!N211,0)</f>
        <v>0</v>
      </c>
      <c r="O67" s="1104">
        <f>IFERROR('4a) Berechnungen zu Planwerten'!O211,0)</f>
        <v>0</v>
      </c>
      <c r="P67" s="1104">
        <f>IFERROR('4a) Berechnungen zu Planwerten'!P211,0)</f>
        <v>0</v>
      </c>
      <c r="Q67" s="1104">
        <f>IFERROR('4a) Berechnungen zu Planwerten'!Q211,0)</f>
        <v>0</v>
      </c>
      <c r="R67" s="1104">
        <f>IFERROR('4a) Berechnungen zu Planwerten'!R211,0)</f>
        <v>0</v>
      </c>
      <c r="S67" s="1104">
        <f>IFERROR('4a) Berechnungen zu Planwerten'!S211,0)</f>
        <v>0</v>
      </c>
      <c r="T67" s="1105">
        <f>IFERROR('4a) Berechnungen zu Planwerten'!T211,0)</f>
        <v>0</v>
      </c>
      <c r="U67" s="1106">
        <f>IFERROR('4a) Berechnungen zu Planwerten'!U211,0)</f>
        <v>0</v>
      </c>
    </row>
    <row r="68" spans="1:21" x14ac:dyDescent="0.35">
      <c r="B68" s="1081" t="s">
        <v>185</v>
      </c>
      <c r="C68" s="1121" t="s">
        <v>196</v>
      </c>
      <c r="D68" s="1081" t="str">
        <f>IF(F60="","",F60)</f>
        <v/>
      </c>
      <c r="E68" s="121"/>
      <c r="F68" s="121"/>
      <c r="G68" s="121"/>
      <c r="H68" s="121"/>
      <c r="I68" s="121"/>
      <c r="J68" s="121"/>
      <c r="K68" s="121"/>
      <c r="L68" s="121"/>
      <c r="M68" s="121"/>
      <c r="N68" s="121"/>
      <c r="O68" s="121"/>
      <c r="P68" s="121"/>
      <c r="Q68" s="121"/>
      <c r="R68" s="121"/>
      <c r="S68" s="121"/>
      <c r="T68" s="124"/>
      <c r="U68" s="80"/>
    </row>
    <row r="69" spans="1:21" x14ac:dyDescent="0.35">
      <c r="B69" s="63" t="s">
        <v>197</v>
      </c>
      <c r="C69" s="1119" t="s">
        <v>198</v>
      </c>
      <c r="D69" s="63"/>
      <c r="E69" s="1103">
        <f>IFERROR('4a) Berechnungen zu Planwerten'!E212,0)</f>
        <v>0</v>
      </c>
      <c r="F69" s="1104">
        <f>IFERROR('4a) Berechnungen zu Planwerten'!F212,0)</f>
        <v>0</v>
      </c>
      <c r="G69" s="1104">
        <f>IFERROR('4a) Berechnungen zu Planwerten'!G212,0)</f>
        <v>0</v>
      </c>
      <c r="H69" s="1104">
        <f>IFERROR('4a) Berechnungen zu Planwerten'!H212,0)</f>
        <v>0</v>
      </c>
      <c r="I69" s="1104">
        <f>IFERROR('4a) Berechnungen zu Planwerten'!I212,0)</f>
        <v>0</v>
      </c>
      <c r="J69" s="1104">
        <f>IFERROR('4a) Berechnungen zu Planwerten'!J212,0)</f>
        <v>0</v>
      </c>
      <c r="K69" s="1104">
        <f>IFERROR('4a) Berechnungen zu Planwerten'!K212,0)</f>
        <v>0</v>
      </c>
      <c r="L69" s="1104">
        <f>IFERROR('4a) Berechnungen zu Planwerten'!L212,0)</f>
        <v>0</v>
      </c>
      <c r="M69" s="1104">
        <f>IFERROR('4a) Berechnungen zu Planwerten'!M212,0)</f>
        <v>0</v>
      </c>
      <c r="N69" s="1104">
        <f>IFERROR('4a) Berechnungen zu Planwerten'!N212,0)</f>
        <v>0</v>
      </c>
      <c r="O69" s="1104">
        <f>IFERROR('4a) Berechnungen zu Planwerten'!O212,0)</f>
        <v>0</v>
      </c>
      <c r="P69" s="1104">
        <f>IFERROR('4a) Berechnungen zu Planwerten'!P212,0)</f>
        <v>0</v>
      </c>
      <c r="Q69" s="1104">
        <f>IFERROR('4a) Berechnungen zu Planwerten'!Q212,0)</f>
        <v>0</v>
      </c>
      <c r="R69" s="1104">
        <f>IFERROR('4a) Berechnungen zu Planwerten'!R212,0)</f>
        <v>0</v>
      </c>
      <c r="S69" s="1104">
        <f>IFERROR('4a) Berechnungen zu Planwerten'!S212,0)</f>
        <v>0</v>
      </c>
      <c r="T69" s="1105">
        <f>IFERROR('4a) Berechnungen zu Planwerten'!T212,0)</f>
        <v>0</v>
      </c>
      <c r="U69" s="1106">
        <f>IFERROR('4a) Berechnungen zu Planwerten'!U212,0)</f>
        <v>0</v>
      </c>
    </row>
    <row r="70" spans="1:21" x14ac:dyDescent="0.35">
      <c r="B70" s="67" t="s">
        <v>185</v>
      </c>
      <c r="C70" s="1120" t="s">
        <v>196</v>
      </c>
      <c r="D70" s="67" t="str">
        <f>IF(G60="","",G60)</f>
        <v/>
      </c>
      <c r="E70" s="121"/>
      <c r="F70" s="121"/>
      <c r="G70" s="121"/>
      <c r="H70" s="121"/>
      <c r="I70" s="121"/>
      <c r="J70" s="121"/>
      <c r="K70" s="121"/>
      <c r="L70" s="121"/>
      <c r="M70" s="121"/>
      <c r="N70" s="121"/>
      <c r="O70" s="121"/>
      <c r="P70" s="121"/>
      <c r="Q70" s="121"/>
      <c r="R70" s="121"/>
      <c r="S70" s="121"/>
      <c r="T70" s="124"/>
      <c r="U70" s="80"/>
    </row>
    <row r="71" spans="1:21" x14ac:dyDescent="0.35">
      <c r="B71" s="144" t="s">
        <v>197</v>
      </c>
      <c r="C71" s="1122" t="s">
        <v>198</v>
      </c>
      <c r="D71" s="144"/>
      <c r="E71" s="1110">
        <f>IFERROR('4a) Berechnungen zu Planwerten'!E213,0)</f>
        <v>0</v>
      </c>
      <c r="F71" s="1111">
        <f>IFERROR('4a) Berechnungen zu Planwerten'!F213,0)</f>
        <v>0</v>
      </c>
      <c r="G71" s="1111">
        <f>IFERROR('4a) Berechnungen zu Planwerten'!G213,0)</f>
        <v>0</v>
      </c>
      <c r="H71" s="1111">
        <f>IFERROR('4a) Berechnungen zu Planwerten'!H213,0)</f>
        <v>0</v>
      </c>
      <c r="I71" s="1111">
        <f>IFERROR('4a) Berechnungen zu Planwerten'!I213,0)</f>
        <v>0</v>
      </c>
      <c r="J71" s="1111">
        <f>IFERROR('4a) Berechnungen zu Planwerten'!J213,0)</f>
        <v>0</v>
      </c>
      <c r="K71" s="1111">
        <f>IFERROR('4a) Berechnungen zu Planwerten'!K213,0)</f>
        <v>0</v>
      </c>
      <c r="L71" s="1111">
        <f>IFERROR('4a) Berechnungen zu Planwerten'!L213,0)</f>
        <v>0</v>
      </c>
      <c r="M71" s="1111">
        <f>IFERROR('4a) Berechnungen zu Planwerten'!M213,0)</f>
        <v>0</v>
      </c>
      <c r="N71" s="1111">
        <f>IFERROR('4a) Berechnungen zu Planwerten'!N213,0)</f>
        <v>0</v>
      </c>
      <c r="O71" s="1111">
        <f>IFERROR('4a) Berechnungen zu Planwerten'!O213,0)</f>
        <v>0</v>
      </c>
      <c r="P71" s="1111">
        <f>IFERROR('4a) Berechnungen zu Planwerten'!P213,0)</f>
        <v>0</v>
      </c>
      <c r="Q71" s="1111">
        <f>IFERROR('4a) Berechnungen zu Planwerten'!Q213,0)</f>
        <v>0</v>
      </c>
      <c r="R71" s="1111">
        <f>IFERROR('4a) Berechnungen zu Planwerten'!R213,0)</f>
        <v>0</v>
      </c>
      <c r="S71" s="1111">
        <f>IFERROR('4a) Berechnungen zu Planwerten'!S213,0)</f>
        <v>0</v>
      </c>
      <c r="T71" s="1112">
        <f>IFERROR('4a) Berechnungen zu Planwerten'!T213,0)</f>
        <v>0</v>
      </c>
      <c r="U71" s="1113">
        <f>IFERROR('4a) Berechnungen zu Planwerten'!U213,0)</f>
        <v>0</v>
      </c>
    </row>
    <row r="72" spans="1:21" x14ac:dyDescent="0.35">
      <c r="B72" s="11"/>
      <c r="C72" s="11"/>
      <c r="D72" s="11"/>
      <c r="E72" s="11"/>
      <c r="F72" s="11"/>
      <c r="G72" s="11"/>
      <c r="H72" s="11"/>
      <c r="I72" s="11"/>
      <c r="J72" s="11"/>
      <c r="K72" s="11"/>
      <c r="L72" s="11"/>
      <c r="M72" s="11"/>
      <c r="N72" s="11"/>
      <c r="O72" s="11"/>
      <c r="P72" s="11"/>
      <c r="Q72" s="11"/>
      <c r="R72" s="11"/>
      <c r="S72" s="11"/>
      <c r="T72" s="1123"/>
    </row>
    <row r="73" spans="1:21" x14ac:dyDescent="0.35">
      <c r="B73" s="11"/>
      <c r="C73" s="11"/>
      <c r="D73" s="11"/>
      <c r="E73" s="11"/>
      <c r="F73" s="11"/>
      <c r="G73" s="11"/>
      <c r="H73" s="11"/>
      <c r="I73" s="11"/>
      <c r="J73" s="11"/>
      <c r="K73" s="11"/>
      <c r="L73" s="11"/>
      <c r="M73" s="11"/>
      <c r="N73" s="11"/>
      <c r="O73" s="11"/>
      <c r="P73" s="11"/>
      <c r="Q73" s="11"/>
      <c r="R73" s="11"/>
      <c r="S73" s="11"/>
      <c r="T73" s="11"/>
      <c r="U73" s="11"/>
    </row>
    <row r="74" spans="1:21" ht="30" customHeight="1" x14ac:dyDescent="0.35">
      <c r="B74" s="1087" t="s">
        <v>211</v>
      </c>
      <c r="C74" s="1088" t="str">
        <f>IF(OR(C11="Wärmebereitstellung",D11="Wärmebereitstellung",E11="Wärmebereitstellung",F11="Wärmebereitstellung",G11="Wärmebereitstellung",H11="Wärmebereitstellung",I11="Wärmebereitstellung"),"Wärmebereitstellung","")</f>
        <v/>
      </c>
      <c r="D74" s="11"/>
    </row>
    <row r="75" spans="1:21" x14ac:dyDescent="0.35">
      <c r="A75" s="11"/>
      <c r="B75" s="40" t="s">
        <v>170</v>
      </c>
      <c r="C75" s="1089" t="s">
        <v>50</v>
      </c>
      <c r="D75" s="91" t="s">
        <v>212</v>
      </c>
      <c r="E75" s="1090" t="s">
        <v>213</v>
      </c>
      <c r="F75" s="1091" t="s">
        <v>214</v>
      </c>
      <c r="G75" s="41" t="s">
        <v>215</v>
      </c>
      <c r="H75" s="11"/>
      <c r="I75" s="11"/>
      <c r="J75" s="11"/>
    </row>
    <row r="76" spans="1:21" x14ac:dyDescent="0.35">
      <c r="A76" s="11"/>
      <c r="B76" s="133" t="s">
        <v>191</v>
      </c>
      <c r="C76" s="1092" t="s">
        <v>51</v>
      </c>
      <c r="D76" s="134"/>
      <c r="E76" s="135"/>
      <c r="F76" s="112"/>
      <c r="G76" s="136"/>
      <c r="H76" s="11"/>
      <c r="I76" s="11"/>
      <c r="J76" s="11"/>
    </row>
    <row r="77" spans="1:21" x14ac:dyDescent="0.35">
      <c r="A77" s="11"/>
      <c r="B77" s="1093" t="s">
        <v>192</v>
      </c>
      <c r="C77" s="1115" t="s">
        <v>51</v>
      </c>
      <c r="D77" s="137"/>
      <c r="E77" s="138"/>
      <c r="F77" s="139"/>
      <c r="G77" s="140"/>
      <c r="H77" s="11"/>
      <c r="I77" s="11"/>
      <c r="J77" s="11"/>
    </row>
    <row r="78" spans="1:21" ht="15" customHeight="1" x14ac:dyDescent="0.35">
      <c r="B78" s="1095" t="s">
        <v>193</v>
      </c>
      <c r="C78" s="1124" t="s">
        <v>128</v>
      </c>
      <c r="D78" s="137"/>
      <c r="E78" s="138"/>
      <c r="F78" s="139"/>
      <c r="G78" s="140"/>
      <c r="H78" s="11"/>
      <c r="I78" s="11"/>
    </row>
    <row r="79" spans="1:21" s="1075" customFormat="1" x14ac:dyDescent="0.35">
      <c r="B79" s="1097" t="s">
        <v>194</v>
      </c>
      <c r="C79" s="41" t="s">
        <v>50</v>
      </c>
      <c r="D79" s="91" t="s">
        <v>216</v>
      </c>
      <c r="E79" s="1125">
        <f>YEAR('2b) Allg. Inputs'!$C$7)</f>
        <v>1900</v>
      </c>
      <c r="F79" s="1073">
        <f t="shared" ref="F79:R79" si="3">E79+1</f>
        <v>1901</v>
      </c>
      <c r="G79" s="1073">
        <f t="shared" si="3"/>
        <v>1902</v>
      </c>
      <c r="H79" s="1073">
        <f t="shared" si="3"/>
        <v>1903</v>
      </c>
      <c r="I79" s="1073">
        <f t="shared" si="3"/>
        <v>1904</v>
      </c>
      <c r="J79" s="1073">
        <f t="shared" si="3"/>
        <v>1905</v>
      </c>
      <c r="K79" s="1073">
        <f t="shared" si="3"/>
        <v>1906</v>
      </c>
      <c r="L79" s="1073">
        <f t="shared" si="3"/>
        <v>1907</v>
      </c>
      <c r="M79" s="1073">
        <f t="shared" si="3"/>
        <v>1908</v>
      </c>
      <c r="N79" s="1073">
        <f t="shared" si="3"/>
        <v>1909</v>
      </c>
      <c r="O79" s="1073">
        <f t="shared" si="3"/>
        <v>1910</v>
      </c>
      <c r="P79" s="1073">
        <f t="shared" si="3"/>
        <v>1911</v>
      </c>
      <c r="Q79" s="1073">
        <f t="shared" si="3"/>
        <v>1912</v>
      </c>
      <c r="R79" s="1073">
        <f t="shared" si="3"/>
        <v>1913</v>
      </c>
      <c r="S79" s="1073">
        <f>IF('4c) Berechnungen_MFS'!E114 = "Nein",R79+1, R79+1&amp;" 1. Teil-KJ")</f>
        <v>1914</v>
      </c>
      <c r="T79" s="1126" t="str">
        <f>IF('4c) Berechnungen_MFS'!E114 = "Nein","", R79+1&amp;" 2. Teil-KJ")</f>
        <v/>
      </c>
      <c r="U79" s="1074" t="str">
        <f>IF('4c) Berechnungen_MFS'!E114="Ja",R79+2,"")</f>
        <v/>
      </c>
    </row>
    <row r="80" spans="1:21" x14ac:dyDescent="0.35">
      <c r="B80" s="111" t="s">
        <v>185</v>
      </c>
      <c r="C80" s="1102" t="s">
        <v>196</v>
      </c>
      <c r="D80" s="111" t="str">
        <f>IF(D76="","",D76)</f>
        <v/>
      </c>
      <c r="E80" s="117"/>
      <c r="F80" s="117"/>
      <c r="G80" s="117"/>
      <c r="H80" s="117"/>
      <c r="I80" s="117"/>
      <c r="J80" s="117"/>
      <c r="K80" s="117"/>
      <c r="L80" s="117"/>
      <c r="M80" s="117"/>
      <c r="N80" s="117"/>
      <c r="O80" s="117"/>
      <c r="P80" s="117"/>
      <c r="Q80" s="116"/>
      <c r="R80" s="116"/>
      <c r="S80" s="116"/>
      <c r="T80" s="118"/>
      <c r="U80" s="142"/>
    </row>
    <row r="81" spans="2:21" x14ac:dyDescent="0.35">
      <c r="B81" s="63" t="s">
        <v>197</v>
      </c>
      <c r="C81" s="143" t="s">
        <v>198</v>
      </c>
      <c r="D81" s="63"/>
      <c r="E81" s="1103">
        <f>IFERROR('4a) Berechnungen zu Planwerten'!E227,0)</f>
        <v>0</v>
      </c>
      <c r="F81" s="1104">
        <f>IFERROR('4a) Berechnungen zu Planwerten'!F227,0)</f>
        <v>0</v>
      </c>
      <c r="G81" s="1104">
        <f>IFERROR('4a) Berechnungen zu Planwerten'!G227,0)</f>
        <v>0</v>
      </c>
      <c r="H81" s="1104">
        <f>IFERROR('4a) Berechnungen zu Planwerten'!H227,0)</f>
        <v>0</v>
      </c>
      <c r="I81" s="1104">
        <f>IFERROR('4a) Berechnungen zu Planwerten'!I227,0)</f>
        <v>0</v>
      </c>
      <c r="J81" s="1104">
        <f>IFERROR('4a) Berechnungen zu Planwerten'!J227,0)</f>
        <v>0</v>
      </c>
      <c r="K81" s="1104">
        <f>IFERROR('4a) Berechnungen zu Planwerten'!K227,0)</f>
        <v>0</v>
      </c>
      <c r="L81" s="1104">
        <f>IFERROR('4a) Berechnungen zu Planwerten'!L227,0)</f>
        <v>0</v>
      </c>
      <c r="M81" s="1104">
        <f>IFERROR('4a) Berechnungen zu Planwerten'!M227,0)</f>
        <v>0</v>
      </c>
      <c r="N81" s="1104">
        <f>IFERROR('4a) Berechnungen zu Planwerten'!N227,0)</f>
        <v>0</v>
      </c>
      <c r="O81" s="1104">
        <f>IFERROR('4a) Berechnungen zu Planwerten'!O227,0)</f>
        <v>0</v>
      </c>
      <c r="P81" s="1104">
        <f>IFERROR('4a) Berechnungen zu Planwerten'!P227,0)</f>
        <v>0</v>
      </c>
      <c r="Q81" s="1104">
        <f>IFERROR('4a) Berechnungen zu Planwerten'!Q227,0)</f>
        <v>0</v>
      </c>
      <c r="R81" s="1104">
        <f>IFERROR('4a) Berechnungen zu Planwerten'!R227,0)</f>
        <v>0</v>
      </c>
      <c r="S81" s="1104">
        <f>IFERROR('4a) Berechnungen zu Planwerten'!S227,0)</f>
        <v>0</v>
      </c>
      <c r="T81" s="1104">
        <f>IFERROR('4a) Berechnungen zu Planwerten'!T227,0)</f>
        <v>0</v>
      </c>
      <c r="U81" s="1106">
        <f>IFERROR('4a) Berechnungen zu Planwerten'!U227,0)</f>
        <v>0</v>
      </c>
    </row>
    <row r="82" spans="2:21" x14ac:dyDescent="0.35">
      <c r="B82" s="67" t="s">
        <v>185</v>
      </c>
      <c r="C82" s="1107" t="s">
        <v>196</v>
      </c>
      <c r="D82" s="67" t="str">
        <f>IF(E76="","",E76)</f>
        <v/>
      </c>
      <c r="E82" s="121"/>
      <c r="F82" s="121"/>
      <c r="G82" s="121"/>
      <c r="H82" s="121"/>
      <c r="I82" s="121"/>
      <c r="J82" s="121"/>
      <c r="K82" s="121"/>
      <c r="L82" s="121"/>
      <c r="M82" s="121"/>
      <c r="N82" s="121"/>
      <c r="O82" s="121"/>
      <c r="P82" s="121"/>
      <c r="Q82" s="121"/>
      <c r="R82" s="121"/>
      <c r="S82" s="126"/>
      <c r="T82" s="128"/>
      <c r="U82" s="80"/>
    </row>
    <row r="83" spans="2:21" x14ac:dyDescent="0.35">
      <c r="B83" s="63" t="s">
        <v>197</v>
      </c>
      <c r="C83" s="143" t="s">
        <v>198</v>
      </c>
      <c r="D83" s="63"/>
      <c r="E83" s="1103">
        <f>IFERROR('4a) Berechnungen zu Planwerten'!E228,0)</f>
        <v>0</v>
      </c>
      <c r="F83" s="1104">
        <f>IFERROR('4a) Berechnungen zu Planwerten'!F228,0)</f>
        <v>0</v>
      </c>
      <c r="G83" s="1104">
        <f>IFERROR('4a) Berechnungen zu Planwerten'!G228,0)</f>
        <v>0</v>
      </c>
      <c r="H83" s="1104">
        <f>IFERROR('4a) Berechnungen zu Planwerten'!H228,0)</f>
        <v>0</v>
      </c>
      <c r="I83" s="1104">
        <f>IFERROR('4a) Berechnungen zu Planwerten'!I228,0)</f>
        <v>0</v>
      </c>
      <c r="J83" s="1104">
        <f>IFERROR('4a) Berechnungen zu Planwerten'!J228,0)</f>
        <v>0</v>
      </c>
      <c r="K83" s="1104">
        <f>IFERROR('4a) Berechnungen zu Planwerten'!K228,0)</f>
        <v>0</v>
      </c>
      <c r="L83" s="1104">
        <f>IFERROR('4a) Berechnungen zu Planwerten'!L228,0)</f>
        <v>0</v>
      </c>
      <c r="M83" s="1104">
        <f>IFERROR('4a) Berechnungen zu Planwerten'!M228,0)</f>
        <v>0</v>
      </c>
      <c r="N83" s="1104">
        <f>IFERROR('4a) Berechnungen zu Planwerten'!N228,0)</f>
        <v>0</v>
      </c>
      <c r="O83" s="1104">
        <f>IFERROR('4a) Berechnungen zu Planwerten'!O228,0)</f>
        <v>0</v>
      </c>
      <c r="P83" s="1104">
        <f>IFERROR('4a) Berechnungen zu Planwerten'!P228,0)</f>
        <v>0</v>
      </c>
      <c r="Q83" s="1104">
        <f>IFERROR('4a) Berechnungen zu Planwerten'!Q228,0)</f>
        <v>0</v>
      </c>
      <c r="R83" s="1104">
        <f>IFERROR('4a) Berechnungen zu Planwerten'!R228,0)</f>
        <v>0</v>
      </c>
      <c r="S83" s="1104">
        <f>IFERROR('4a) Berechnungen zu Planwerten'!S228,0)</f>
        <v>0</v>
      </c>
      <c r="T83" s="1104">
        <f>IFERROR('4a) Berechnungen zu Planwerten'!T228,0)</f>
        <v>0</v>
      </c>
      <c r="U83" s="1106">
        <f>IFERROR('4a) Berechnungen zu Planwerten'!U228,0)</f>
        <v>0</v>
      </c>
    </row>
    <row r="84" spans="2:21" x14ac:dyDescent="0.35">
      <c r="B84" s="1081" t="s">
        <v>185</v>
      </c>
      <c r="C84" s="1108" t="s">
        <v>196</v>
      </c>
      <c r="D84" s="1081" t="str">
        <f>IF(F76="","",F76)</f>
        <v/>
      </c>
      <c r="E84" s="121"/>
      <c r="F84" s="121"/>
      <c r="G84" s="121"/>
      <c r="H84" s="121"/>
      <c r="I84" s="121"/>
      <c r="J84" s="121"/>
      <c r="K84" s="121"/>
      <c r="L84" s="121"/>
      <c r="M84" s="121"/>
      <c r="N84" s="121"/>
      <c r="O84" s="121"/>
      <c r="P84" s="121"/>
      <c r="Q84" s="121"/>
      <c r="R84" s="121"/>
      <c r="S84" s="126"/>
      <c r="T84" s="128"/>
      <c r="U84" s="80"/>
    </row>
    <row r="85" spans="2:21" x14ac:dyDescent="0.35">
      <c r="B85" s="63" t="s">
        <v>197</v>
      </c>
      <c r="C85" s="143" t="s">
        <v>198</v>
      </c>
      <c r="D85" s="63"/>
      <c r="E85" s="1103">
        <f>IFERROR('4a) Berechnungen zu Planwerten'!E229,0)</f>
        <v>0</v>
      </c>
      <c r="F85" s="1104">
        <f>IFERROR('4a) Berechnungen zu Planwerten'!F229,0)</f>
        <v>0</v>
      </c>
      <c r="G85" s="1104">
        <f>IFERROR('4a) Berechnungen zu Planwerten'!G229,0)</f>
        <v>0</v>
      </c>
      <c r="H85" s="1104">
        <f>IFERROR('4a) Berechnungen zu Planwerten'!H229,0)</f>
        <v>0</v>
      </c>
      <c r="I85" s="1104">
        <f>IFERROR('4a) Berechnungen zu Planwerten'!I229,0)</f>
        <v>0</v>
      </c>
      <c r="J85" s="1104">
        <f>IFERROR('4a) Berechnungen zu Planwerten'!J229,0)</f>
        <v>0</v>
      </c>
      <c r="K85" s="1104">
        <f>IFERROR('4a) Berechnungen zu Planwerten'!K229,0)</f>
        <v>0</v>
      </c>
      <c r="L85" s="1104">
        <f>IFERROR('4a) Berechnungen zu Planwerten'!L229,0)</f>
        <v>0</v>
      </c>
      <c r="M85" s="1104">
        <f>IFERROR('4a) Berechnungen zu Planwerten'!M229,0)</f>
        <v>0</v>
      </c>
      <c r="N85" s="1104">
        <f>IFERROR('4a) Berechnungen zu Planwerten'!N229,0)</f>
        <v>0</v>
      </c>
      <c r="O85" s="1104">
        <f>IFERROR('4a) Berechnungen zu Planwerten'!O229,0)</f>
        <v>0</v>
      </c>
      <c r="P85" s="1104">
        <f>IFERROR('4a) Berechnungen zu Planwerten'!P229,0)</f>
        <v>0</v>
      </c>
      <c r="Q85" s="1104">
        <f>IFERROR('4a) Berechnungen zu Planwerten'!Q229,0)</f>
        <v>0</v>
      </c>
      <c r="R85" s="1104">
        <f>IFERROR('4a) Berechnungen zu Planwerten'!R229,0)</f>
        <v>0</v>
      </c>
      <c r="S85" s="1104">
        <f>IFERROR('4a) Berechnungen zu Planwerten'!S229,0)</f>
        <v>0</v>
      </c>
      <c r="T85" s="1104">
        <f>IFERROR('4a) Berechnungen zu Planwerten'!T229,0)</f>
        <v>0</v>
      </c>
      <c r="U85" s="1106">
        <f>IFERROR('4a) Berechnungen zu Planwerten'!U229,0)</f>
        <v>0</v>
      </c>
    </row>
    <row r="86" spans="2:21" x14ac:dyDescent="0.35">
      <c r="B86" s="67" t="s">
        <v>185</v>
      </c>
      <c r="C86" s="1107" t="s">
        <v>196</v>
      </c>
      <c r="D86" s="67" t="str">
        <f>IF(G76="","",G76)</f>
        <v/>
      </c>
      <c r="E86" s="121"/>
      <c r="F86" s="121"/>
      <c r="G86" s="121"/>
      <c r="H86" s="121"/>
      <c r="I86" s="121"/>
      <c r="J86" s="121"/>
      <c r="K86" s="121"/>
      <c r="L86" s="121"/>
      <c r="M86" s="121"/>
      <c r="N86" s="121"/>
      <c r="O86" s="121"/>
      <c r="P86" s="121"/>
      <c r="Q86" s="121"/>
      <c r="R86" s="121"/>
      <c r="S86" s="121"/>
      <c r="T86" s="124"/>
      <c r="U86" s="80"/>
    </row>
    <row r="87" spans="2:21" x14ac:dyDescent="0.35">
      <c r="B87" s="972" t="s">
        <v>197</v>
      </c>
      <c r="C87" s="1127" t="s">
        <v>198</v>
      </c>
      <c r="D87" s="972"/>
      <c r="E87" s="1110">
        <f>IFERROR('4a) Berechnungen zu Planwerten'!E230,0)</f>
        <v>0</v>
      </c>
      <c r="F87" s="1111">
        <f>IFERROR('4a) Berechnungen zu Planwerten'!F230,0)</f>
        <v>0</v>
      </c>
      <c r="G87" s="1111">
        <f>IFERROR('4a) Berechnungen zu Planwerten'!G230,0)</f>
        <v>0</v>
      </c>
      <c r="H87" s="1111">
        <f>IFERROR('4a) Berechnungen zu Planwerten'!H230,0)</f>
        <v>0</v>
      </c>
      <c r="I87" s="1111">
        <f>IFERROR('4a) Berechnungen zu Planwerten'!I230,0)</f>
        <v>0</v>
      </c>
      <c r="J87" s="1111">
        <f>IFERROR('4a) Berechnungen zu Planwerten'!J230,0)</f>
        <v>0</v>
      </c>
      <c r="K87" s="1111">
        <f>IFERROR('4a) Berechnungen zu Planwerten'!K230,0)</f>
        <v>0</v>
      </c>
      <c r="L87" s="1111">
        <f>IFERROR('4a) Berechnungen zu Planwerten'!L230,0)</f>
        <v>0</v>
      </c>
      <c r="M87" s="1111">
        <f>IFERROR('4a) Berechnungen zu Planwerten'!M230,0)</f>
        <v>0</v>
      </c>
      <c r="N87" s="1111">
        <f>IFERROR('4a) Berechnungen zu Planwerten'!N230,0)</f>
        <v>0</v>
      </c>
      <c r="O87" s="1111">
        <f>IFERROR('4a) Berechnungen zu Planwerten'!O230,0)</f>
        <v>0</v>
      </c>
      <c r="P87" s="1111">
        <f>IFERROR('4a) Berechnungen zu Planwerten'!P230,0)</f>
        <v>0</v>
      </c>
      <c r="Q87" s="1111">
        <f>IFERROR('4a) Berechnungen zu Planwerten'!Q230,0)</f>
        <v>0</v>
      </c>
      <c r="R87" s="1111">
        <f>IFERROR('4a) Berechnungen zu Planwerten'!R230,0)</f>
        <v>0</v>
      </c>
      <c r="S87" s="1111">
        <f>IFERROR('4a) Berechnungen zu Planwerten'!S230,0)</f>
        <v>0</v>
      </c>
      <c r="T87" s="1111">
        <f>IFERROR('4a) Berechnungen zu Planwerten'!T230,0)</f>
        <v>0</v>
      </c>
      <c r="U87" s="1113">
        <f>IFERROR('4a) Berechnungen zu Planwerten'!U230,0)</f>
        <v>0</v>
      </c>
    </row>
    <row r="88" spans="2:21" x14ac:dyDescent="0.35"/>
    <row r="89" spans="2:21" x14ac:dyDescent="0.35">
      <c r="B89" s="11"/>
      <c r="C89" s="11"/>
      <c r="D89" s="11"/>
      <c r="E89" s="11"/>
    </row>
    <row r="90" spans="2:21" ht="30" customHeight="1" thickBot="1" x14ac:dyDescent="0.4">
      <c r="B90" s="1510" t="s">
        <v>217</v>
      </c>
      <c r="C90" s="1523"/>
      <c r="D90" s="11"/>
    </row>
    <row r="91" spans="2:21" ht="38.5" customHeight="1" thickBot="1" x14ac:dyDescent="0.4">
      <c r="B91" s="1097" t="s">
        <v>218</v>
      </c>
      <c r="C91" s="1128" t="s">
        <v>50</v>
      </c>
      <c r="D91" s="1129" t="s">
        <v>219</v>
      </c>
      <c r="E91" s="1130">
        <f>YEAR('2b) Allg. Inputs'!$C$7)</f>
        <v>1900</v>
      </c>
      <c r="F91" s="1131">
        <f t="shared" ref="F91:R91" si="4">E91+1</f>
        <v>1901</v>
      </c>
      <c r="G91" s="1131">
        <f t="shared" si="4"/>
        <v>1902</v>
      </c>
      <c r="H91" s="1131">
        <f t="shared" si="4"/>
        <v>1903</v>
      </c>
      <c r="I91" s="1131">
        <f t="shared" si="4"/>
        <v>1904</v>
      </c>
      <c r="J91" s="1131">
        <f t="shared" si="4"/>
        <v>1905</v>
      </c>
      <c r="K91" s="1131">
        <f t="shared" si="4"/>
        <v>1906</v>
      </c>
      <c r="L91" s="1131">
        <f t="shared" si="4"/>
        <v>1907</v>
      </c>
      <c r="M91" s="1131">
        <f t="shared" si="4"/>
        <v>1908</v>
      </c>
      <c r="N91" s="1131">
        <f t="shared" si="4"/>
        <v>1909</v>
      </c>
      <c r="O91" s="1131">
        <f t="shared" si="4"/>
        <v>1910</v>
      </c>
      <c r="P91" s="1131">
        <f t="shared" si="4"/>
        <v>1911</v>
      </c>
      <c r="Q91" s="1131">
        <f t="shared" si="4"/>
        <v>1912</v>
      </c>
      <c r="R91" s="1131">
        <f t="shared" si="4"/>
        <v>1913</v>
      </c>
      <c r="S91" s="1131">
        <f>IF('4c) Berechnungen_MFS'!E114 = "Nein",R91+1, R91+1&amp;" 1. Teil-KJ")</f>
        <v>1914</v>
      </c>
      <c r="T91" s="1132" t="str">
        <f>IF('4c) Berechnungen_MFS'!E114 = "Nein","", R91+1&amp;" 2. Teil-KJ")</f>
        <v/>
      </c>
      <c r="U91" s="1133" t="str">
        <f>IF('4c) Berechnungen_MFS'!E114="Ja",R91+2,"")</f>
        <v/>
      </c>
    </row>
    <row r="92" spans="2:21" ht="14.5" customHeight="1" x14ac:dyDescent="0.35">
      <c r="B92" s="111" t="s">
        <v>101</v>
      </c>
      <c r="C92" s="1076" t="s">
        <v>220</v>
      </c>
      <c r="D92" s="1134" t="s">
        <v>221</v>
      </c>
      <c r="E92" s="902"/>
      <c r="F92" s="889"/>
      <c r="G92" s="889"/>
      <c r="H92" s="889"/>
      <c r="I92" s="889"/>
      <c r="J92" s="889"/>
      <c r="K92" s="889"/>
      <c r="L92" s="889"/>
      <c r="M92" s="889"/>
      <c r="N92" s="889"/>
      <c r="O92" s="889"/>
      <c r="P92" s="889"/>
      <c r="Q92" s="889"/>
      <c r="R92" s="889"/>
      <c r="S92" s="889"/>
      <c r="T92" s="889"/>
      <c r="U92" s="903"/>
    </row>
    <row r="93" spans="2:21" ht="14.5" customHeight="1" x14ac:dyDescent="0.35">
      <c r="B93" s="63" t="s">
        <v>103</v>
      </c>
      <c r="C93" s="119" t="s">
        <v>220</v>
      </c>
      <c r="D93" s="1135" t="s">
        <v>221</v>
      </c>
      <c r="E93" s="904"/>
      <c r="F93" s="890"/>
      <c r="G93" s="890"/>
      <c r="H93" s="890"/>
      <c r="I93" s="890"/>
      <c r="J93" s="890"/>
      <c r="K93" s="890"/>
      <c r="L93" s="890"/>
      <c r="M93" s="890"/>
      <c r="N93" s="890"/>
      <c r="O93" s="890"/>
      <c r="P93" s="890"/>
      <c r="Q93" s="890"/>
      <c r="R93" s="890"/>
      <c r="S93" s="890"/>
      <c r="T93" s="890"/>
      <c r="U93" s="905"/>
    </row>
    <row r="94" spans="2:21" ht="14.5" customHeight="1" x14ac:dyDescent="0.45">
      <c r="B94" s="149" t="s">
        <v>222</v>
      </c>
      <c r="C94" s="1136" t="s">
        <v>220</v>
      </c>
      <c r="D94" s="1137" t="s">
        <v>221</v>
      </c>
      <c r="E94" s="904"/>
      <c r="F94" s="890"/>
      <c r="G94" s="890"/>
      <c r="H94" s="890"/>
      <c r="I94" s="890"/>
      <c r="J94" s="890"/>
      <c r="K94" s="890"/>
      <c r="L94" s="890"/>
      <c r="M94" s="890"/>
      <c r="N94" s="890"/>
      <c r="O94" s="890"/>
      <c r="P94" s="890"/>
      <c r="Q94" s="890"/>
      <c r="R94" s="890"/>
      <c r="S94" s="890"/>
      <c r="T94" s="890"/>
      <c r="U94" s="905"/>
    </row>
    <row r="95" spans="2:21" ht="14.5" customHeight="1" x14ac:dyDescent="0.35">
      <c r="B95" s="1078" t="s">
        <v>105</v>
      </c>
      <c r="C95" s="119" t="s">
        <v>220</v>
      </c>
      <c r="D95" s="1135" t="s">
        <v>221</v>
      </c>
      <c r="E95" s="904"/>
      <c r="F95" s="890"/>
      <c r="G95" s="890"/>
      <c r="H95" s="890"/>
      <c r="I95" s="890"/>
      <c r="J95" s="890"/>
      <c r="K95" s="890"/>
      <c r="L95" s="890"/>
      <c r="M95" s="890"/>
      <c r="N95" s="890"/>
      <c r="O95" s="890"/>
      <c r="P95" s="890"/>
      <c r="Q95" s="890"/>
      <c r="R95" s="890"/>
      <c r="S95" s="890"/>
      <c r="T95" s="890"/>
      <c r="U95" s="905"/>
    </row>
    <row r="96" spans="2:21" ht="14.5" customHeight="1" x14ac:dyDescent="0.35">
      <c r="B96" s="150" t="s">
        <v>106</v>
      </c>
      <c r="C96" s="1136" t="s">
        <v>220</v>
      </c>
      <c r="D96" s="1137" t="s">
        <v>221</v>
      </c>
      <c r="E96" s="904"/>
      <c r="F96" s="890"/>
      <c r="G96" s="890"/>
      <c r="H96" s="890"/>
      <c r="I96" s="890"/>
      <c r="J96" s="890"/>
      <c r="K96" s="890"/>
      <c r="L96" s="890"/>
      <c r="M96" s="890"/>
      <c r="N96" s="890"/>
      <c r="O96" s="890"/>
      <c r="P96" s="890"/>
      <c r="Q96" s="890"/>
      <c r="R96" s="890"/>
      <c r="S96" s="890"/>
      <c r="T96" s="891"/>
      <c r="U96" s="901"/>
    </row>
    <row r="97" spans="1:22" ht="14.5" customHeight="1" x14ac:dyDescent="0.35">
      <c r="B97" s="1078" t="s">
        <v>107</v>
      </c>
      <c r="C97" s="119" t="s">
        <v>220</v>
      </c>
      <c r="D97" s="1138" t="s">
        <v>221</v>
      </c>
      <c r="E97" s="906"/>
      <c r="F97" s="891"/>
      <c r="G97" s="891"/>
      <c r="H97" s="891"/>
      <c r="I97" s="891"/>
      <c r="J97" s="891"/>
      <c r="K97" s="891"/>
      <c r="L97" s="891"/>
      <c r="M97" s="891"/>
      <c r="N97" s="891"/>
      <c r="O97" s="891"/>
      <c r="P97" s="891"/>
      <c r="Q97" s="891"/>
      <c r="R97" s="891"/>
      <c r="S97" s="891"/>
      <c r="T97" s="890"/>
      <c r="U97" s="905"/>
    </row>
    <row r="98" spans="1:22" ht="14.5" customHeight="1" x14ac:dyDescent="0.35">
      <c r="B98" s="1139" t="s">
        <v>223</v>
      </c>
      <c r="C98" s="1140" t="s">
        <v>220</v>
      </c>
      <c r="D98" s="1141" t="s">
        <v>51</v>
      </c>
      <c r="E98" s="906"/>
      <c r="F98" s="891"/>
      <c r="G98" s="891"/>
      <c r="H98" s="891"/>
      <c r="I98" s="891"/>
      <c r="J98" s="891"/>
      <c r="K98" s="891"/>
      <c r="L98" s="891"/>
      <c r="M98" s="891"/>
      <c r="N98" s="891"/>
      <c r="O98" s="891"/>
      <c r="P98" s="891"/>
      <c r="Q98" s="891"/>
      <c r="R98" s="891"/>
      <c r="S98" s="891"/>
      <c r="T98" s="890"/>
      <c r="U98" s="905"/>
    </row>
    <row r="99" spans="1:22" ht="14.5" customHeight="1" thickBot="1" x14ac:dyDescent="0.4">
      <c r="B99" s="1142" t="s">
        <v>224</v>
      </c>
      <c r="C99" s="1143" t="s">
        <v>220</v>
      </c>
      <c r="D99" s="1138" t="s">
        <v>51</v>
      </c>
      <c r="E99" s="892"/>
      <c r="F99" s="893"/>
      <c r="G99" s="893"/>
      <c r="H99" s="893"/>
      <c r="I99" s="893"/>
      <c r="J99" s="893"/>
      <c r="K99" s="893"/>
      <c r="L99" s="893"/>
      <c r="M99" s="893"/>
      <c r="N99" s="893"/>
      <c r="O99" s="893"/>
      <c r="P99" s="893"/>
      <c r="Q99" s="893"/>
      <c r="R99" s="893"/>
      <c r="S99" s="893"/>
      <c r="T99" s="893"/>
      <c r="U99" s="907"/>
    </row>
    <row r="100" spans="1:22" ht="14.5" customHeight="1" x14ac:dyDescent="0.35">
      <c r="A100" s="1521"/>
      <c r="B100" s="134"/>
      <c r="C100" s="1144" t="s">
        <v>220</v>
      </c>
      <c r="D100" s="155" t="s">
        <v>180</v>
      </c>
      <c r="E100" s="115"/>
      <c r="F100" s="116"/>
      <c r="G100" s="116"/>
      <c r="H100" s="116"/>
      <c r="I100" s="116"/>
      <c r="J100" s="116"/>
      <c r="K100" s="116"/>
      <c r="L100" s="116"/>
      <c r="M100" s="116"/>
      <c r="N100" s="116"/>
      <c r="O100" s="116"/>
      <c r="P100" s="116"/>
      <c r="Q100" s="116"/>
      <c r="R100" s="116"/>
      <c r="S100" s="116"/>
      <c r="T100" s="116"/>
      <c r="U100" s="156"/>
      <c r="V100" s="1146"/>
    </row>
    <row r="101" spans="1:22" ht="14.5" customHeight="1" x14ac:dyDescent="0.35">
      <c r="A101" s="1521"/>
      <c r="B101" s="137"/>
      <c r="C101" s="119" t="s">
        <v>220</v>
      </c>
      <c r="D101" s="157" t="s">
        <v>180</v>
      </c>
      <c r="E101" s="121"/>
      <c r="F101" s="126"/>
      <c r="G101" s="126"/>
      <c r="H101" s="126"/>
      <c r="I101" s="126"/>
      <c r="J101" s="126"/>
      <c r="K101" s="126"/>
      <c r="L101" s="126"/>
      <c r="M101" s="126"/>
      <c r="N101" s="126"/>
      <c r="O101" s="126"/>
      <c r="P101" s="126"/>
      <c r="Q101" s="126"/>
      <c r="R101" s="126"/>
      <c r="S101" s="126"/>
      <c r="T101" s="128"/>
      <c r="U101" s="80"/>
    </row>
    <row r="102" spans="1:22" ht="14.5" customHeight="1" x14ac:dyDescent="0.35">
      <c r="A102" s="1521"/>
      <c r="B102" s="137"/>
      <c r="C102" s="1136" t="s">
        <v>220</v>
      </c>
      <c r="D102" s="157" t="s">
        <v>180</v>
      </c>
      <c r="E102" s="121"/>
      <c r="F102" s="126"/>
      <c r="G102" s="126"/>
      <c r="H102" s="126"/>
      <c r="I102" s="126"/>
      <c r="J102" s="126"/>
      <c r="K102" s="126"/>
      <c r="L102" s="126"/>
      <c r="M102" s="126"/>
      <c r="N102" s="126"/>
      <c r="O102" s="126"/>
      <c r="P102" s="126"/>
      <c r="Q102" s="126"/>
      <c r="R102" s="126"/>
      <c r="S102" s="126"/>
      <c r="T102" s="128"/>
      <c r="U102" s="80"/>
    </row>
    <row r="103" spans="1:22" ht="14.5" customHeight="1" x14ac:dyDescent="0.35">
      <c r="A103" s="1521"/>
      <c r="B103" s="137"/>
      <c r="C103" s="119" t="s">
        <v>220</v>
      </c>
      <c r="D103" s="157" t="s">
        <v>180</v>
      </c>
      <c r="E103" s="121"/>
      <c r="F103" s="126"/>
      <c r="G103" s="126"/>
      <c r="H103" s="126"/>
      <c r="I103" s="126"/>
      <c r="J103" s="126"/>
      <c r="K103" s="126"/>
      <c r="L103" s="126"/>
      <c r="M103" s="126"/>
      <c r="N103" s="126"/>
      <c r="O103" s="126"/>
      <c r="P103" s="126"/>
      <c r="Q103" s="126"/>
      <c r="R103" s="126"/>
      <c r="S103" s="126"/>
      <c r="T103" s="128"/>
      <c r="U103" s="80"/>
    </row>
    <row r="104" spans="1:22" ht="14.5" customHeight="1" x14ac:dyDescent="0.35">
      <c r="A104" s="1521"/>
      <c r="B104" s="137"/>
      <c r="C104" s="1136" t="s">
        <v>220</v>
      </c>
      <c r="D104" s="157" t="s">
        <v>180</v>
      </c>
      <c r="E104" s="121"/>
      <c r="F104" s="126"/>
      <c r="G104" s="126"/>
      <c r="H104" s="126"/>
      <c r="I104" s="126"/>
      <c r="J104" s="126"/>
      <c r="K104" s="126"/>
      <c r="L104" s="126"/>
      <c r="M104" s="126"/>
      <c r="N104" s="126"/>
      <c r="O104" s="126"/>
      <c r="P104" s="126"/>
      <c r="Q104" s="126"/>
      <c r="R104" s="126"/>
      <c r="S104" s="126"/>
      <c r="T104" s="128"/>
      <c r="U104" s="80"/>
    </row>
    <row r="105" spans="1:22" ht="14.5" customHeight="1" x14ac:dyDescent="0.35">
      <c r="A105" s="1521"/>
      <c r="B105" s="158"/>
      <c r="C105" s="1147" t="s">
        <v>220</v>
      </c>
      <c r="D105" s="159" t="s">
        <v>180</v>
      </c>
      <c r="E105" s="153"/>
      <c r="F105" s="153"/>
      <c r="G105" s="153"/>
      <c r="H105" s="153"/>
      <c r="I105" s="153"/>
      <c r="J105" s="153"/>
      <c r="K105" s="153"/>
      <c r="L105" s="153"/>
      <c r="M105" s="153"/>
      <c r="N105" s="153"/>
      <c r="O105" s="153"/>
      <c r="P105" s="153"/>
      <c r="Q105" s="153"/>
      <c r="R105" s="153"/>
      <c r="S105" s="153"/>
      <c r="T105" s="154"/>
      <c r="U105" s="132"/>
    </row>
    <row r="106" spans="1:22" ht="14.5" customHeight="1" x14ac:dyDescent="0.35">
      <c r="A106" s="1521"/>
      <c r="B106" s="137"/>
      <c r="C106" s="160" t="s">
        <v>220</v>
      </c>
      <c r="D106" s="161" t="s">
        <v>180</v>
      </c>
      <c r="E106" s="116"/>
      <c r="F106" s="116"/>
      <c r="G106" s="116"/>
      <c r="H106" s="116"/>
      <c r="I106" s="116"/>
      <c r="J106" s="116"/>
      <c r="K106" s="116"/>
      <c r="L106" s="116"/>
      <c r="M106" s="116"/>
      <c r="N106" s="116"/>
      <c r="O106" s="116"/>
      <c r="P106" s="116"/>
      <c r="Q106" s="116"/>
      <c r="R106" s="116"/>
      <c r="S106" s="116"/>
      <c r="T106" s="118"/>
      <c r="U106" s="142"/>
    </row>
    <row r="107" spans="1:22" ht="14.5" customHeight="1" x14ac:dyDescent="0.35">
      <c r="A107" s="1521"/>
      <c r="B107" s="158"/>
      <c r="C107" s="1147" t="s">
        <v>220</v>
      </c>
      <c r="D107" s="162" t="s">
        <v>180</v>
      </c>
      <c r="E107" s="129"/>
      <c r="F107" s="130"/>
      <c r="G107" s="130"/>
      <c r="H107" s="130"/>
      <c r="I107" s="130"/>
      <c r="J107" s="130"/>
      <c r="K107" s="130"/>
      <c r="L107" s="130"/>
      <c r="M107" s="130"/>
      <c r="N107" s="130"/>
      <c r="O107" s="130"/>
      <c r="P107" s="130"/>
      <c r="Q107" s="130"/>
      <c r="R107" s="130"/>
      <c r="S107" s="130"/>
      <c r="T107" s="131"/>
      <c r="U107" s="132"/>
    </row>
    <row r="108" spans="1:22" ht="14.5" customHeight="1" x14ac:dyDescent="0.35">
      <c r="A108" s="1521"/>
      <c r="B108" s="137"/>
      <c r="C108" s="1148" t="s">
        <v>220</v>
      </c>
      <c r="D108" s="163" t="s">
        <v>180</v>
      </c>
      <c r="E108" s="164"/>
      <c r="F108" s="165"/>
      <c r="G108" s="165"/>
      <c r="H108" s="165"/>
      <c r="I108" s="165"/>
      <c r="J108" s="165"/>
      <c r="K108" s="165"/>
      <c r="L108" s="165"/>
      <c r="M108" s="165"/>
      <c r="N108" s="165"/>
      <c r="O108" s="165"/>
      <c r="P108" s="165"/>
      <c r="Q108" s="165"/>
      <c r="R108" s="165"/>
      <c r="S108" s="165"/>
      <c r="T108" s="166"/>
      <c r="U108" s="167"/>
    </row>
    <row r="109" spans="1:22" ht="14.5" customHeight="1" thickBot="1" x14ac:dyDescent="0.4">
      <c r="A109" s="1521"/>
      <c r="B109" s="158"/>
      <c r="C109" s="1143" t="s">
        <v>220</v>
      </c>
      <c r="D109" s="168" t="s">
        <v>180</v>
      </c>
      <c r="E109" s="151"/>
      <c r="F109" s="169"/>
      <c r="G109" s="169"/>
      <c r="H109" s="169"/>
      <c r="I109" s="169"/>
      <c r="J109" s="169"/>
      <c r="K109" s="169"/>
      <c r="L109" s="169"/>
      <c r="M109" s="169"/>
      <c r="N109" s="169"/>
      <c r="O109" s="169"/>
      <c r="P109" s="169"/>
      <c r="Q109" s="169"/>
      <c r="R109" s="169"/>
      <c r="S109" s="169"/>
      <c r="T109" s="170"/>
      <c r="U109" s="171"/>
    </row>
    <row r="110" spans="1:22" ht="34.5" customHeight="1" thickBot="1" x14ac:dyDescent="0.4">
      <c r="B110" s="1097" t="s">
        <v>225</v>
      </c>
      <c r="C110" s="1128" t="s">
        <v>50</v>
      </c>
      <c r="D110" s="1149" t="s">
        <v>51</v>
      </c>
      <c r="E110" s="1130">
        <f>YEAR('2b) Allg. Inputs'!$C$7)</f>
        <v>1900</v>
      </c>
      <c r="F110" s="1131">
        <f t="shared" ref="F110:R118" si="5">E110+1</f>
        <v>1901</v>
      </c>
      <c r="G110" s="1131">
        <f t="shared" si="5"/>
        <v>1902</v>
      </c>
      <c r="H110" s="1131">
        <f t="shared" si="5"/>
        <v>1903</v>
      </c>
      <c r="I110" s="1131">
        <f t="shared" si="5"/>
        <v>1904</v>
      </c>
      <c r="J110" s="1131">
        <f t="shared" si="5"/>
        <v>1905</v>
      </c>
      <c r="K110" s="1131">
        <f t="shared" si="5"/>
        <v>1906</v>
      </c>
      <c r="L110" s="1131">
        <f t="shared" si="5"/>
        <v>1907</v>
      </c>
      <c r="M110" s="1131">
        <f t="shared" si="5"/>
        <v>1908</v>
      </c>
      <c r="N110" s="1131">
        <f t="shared" si="5"/>
        <v>1909</v>
      </c>
      <c r="O110" s="1131">
        <f t="shared" si="5"/>
        <v>1910</v>
      </c>
      <c r="P110" s="1131">
        <f t="shared" si="5"/>
        <v>1911</v>
      </c>
      <c r="Q110" s="1131">
        <f t="shared" si="5"/>
        <v>1912</v>
      </c>
      <c r="R110" s="1131">
        <f t="shared" si="5"/>
        <v>1913</v>
      </c>
      <c r="S110" s="1131">
        <f>IF('4c) Berechnungen_MFS'!E114 = "Nein",R110+1, R110+1&amp;" 1. Teil-KJ")</f>
        <v>1914</v>
      </c>
      <c r="T110" s="1131" t="str">
        <f>IF('4c) Berechnungen_MFS'!E114 = "Nein","", R110+1&amp;" 2. Teil-KJ")</f>
        <v/>
      </c>
      <c r="U110" s="1133" t="str">
        <f>IF('4c) Berechnungen_MFS'!E114="Ja",R110+2,"")</f>
        <v/>
      </c>
    </row>
    <row r="111" spans="1:22" ht="14.5" customHeight="1" x14ac:dyDescent="0.35">
      <c r="A111" s="1150"/>
      <c r="B111" s="61" t="s">
        <v>226</v>
      </c>
      <c r="C111" s="1151" t="s">
        <v>220</v>
      </c>
      <c r="D111" s="1152" t="s">
        <v>221</v>
      </c>
      <c r="E111" s="175"/>
      <c r="F111" s="123"/>
      <c r="G111" s="122"/>
      <c r="H111" s="122"/>
      <c r="I111" s="122"/>
      <c r="J111" s="122"/>
      <c r="K111" s="122"/>
      <c r="L111" s="122"/>
      <c r="M111" s="122"/>
      <c r="N111" s="122"/>
      <c r="O111" s="122"/>
      <c r="P111" s="122"/>
      <c r="Q111" s="122"/>
      <c r="R111" s="122"/>
      <c r="S111" s="123"/>
      <c r="T111" s="122"/>
      <c r="U111" s="177"/>
    </row>
    <row r="112" spans="1:22" ht="14.5" customHeight="1" x14ac:dyDescent="0.35">
      <c r="A112" s="1150"/>
      <c r="B112" s="1153" t="s">
        <v>227</v>
      </c>
      <c r="C112" s="172" t="s">
        <v>220</v>
      </c>
      <c r="D112" s="1154" t="s">
        <v>221</v>
      </c>
      <c r="E112" s="120"/>
      <c r="F112" s="121"/>
      <c r="G112" s="121"/>
      <c r="H112" s="121"/>
      <c r="I112" s="121"/>
      <c r="J112" s="121"/>
      <c r="K112" s="121"/>
      <c r="L112" s="121"/>
      <c r="M112" s="121"/>
      <c r="N112" s="121"/>
      <c r="O112" s="121"/>
      <c r="P112" s="121"/>
      <c r="Q112" s="121"/>
      <c r="R112" s="121"/>
      <c r="S112" s="122"/>
      <c r="T112" s="122"/>
      <c r="U112" s="124"/>
      <c r="V112" s="1146"/>
    </row>
    <row r="113" spans="1:22" ht="14.5" customHeight="1" x14ac:dyDescent="0.45">
      <c r="A113" s="1150"/>
      <c r="B113" s="1155" t="s">
        <v>228</v>
      </c>
      <c r="C113" s="173" t="s">
        <v>220</v>
      </c>
      <c r="D113" s="1156" t="s">
        <v>221</v>
      </c>
      <c r="E113" s="121"/>
      <c r="F113" s="121"/>
      <c r="G113" s="121"/>
      <c r="H113" s="121"/>
      <c r="I113" s="121"/>
      <c r="J113" s="121"/>
      <c r="K113" s="121"/>
      <c r="L113" s="121"/>
      <c r="M113" s="121"/>
      <c r="N113" s="121"/>
      <c r="O113" s="121"/>
      <c r="P113" s="121"/>
      <c r="Q113" s="121"/>
      <c r="R113" s="121"/>
      <c r="S113" s="121"/>
      <c r="T113" s="121"/>
      <c r="U113" s="127"/>
    </row>
    <row r="114" spans="1:22" ht="14.5" customHeight="1" x14ac:dyDescent="0.35">
      <c r="A114" s="1150"/>
      <c r="B114" s="1157" t="s">
        <v>229</v>
      </c>
      <c r="C114" s="172" t="s">
        <v>220</v>
      </c>
      <c r="D114" s="1154" t="s">
        <v>221</v>
      </c>
      <c r="E114" s="121"/>
      <c r="F114" s="121"/>
      <c r="G114" s="121"/>
      <c r="H114" s="121"/>
      <c r="I114" s="121"/>
      <c r="J114" s="121"/>
      <c r="K114" s="121"/>
      <c r="L114" s="121"/>
      <c r="M114" s="121"/>
      <c r="N114" s="121"/>
      <c r="O114" s="121"/>
      <c r="P114" s="121"/>
      <c r="Q114" s="121"/>
      <c r="R114" s="121"/>
      <c r="S114" s="121"/>
      <c r="T114" s="121"/>
      <c r="U114" s="127"/>
    </row>
    <row r="115" spans="1:22" ht="14.5" customHeight="1" x14ac:dyDescent="0.35">
      <c r="A115" s="1150"/>
      <c r="B115" s="1155" t="s">
        <v>230</v>
      </c>
      <c r="C115" s="173" t="s">
        <v>220</v>
      </c>
      <c r="D115" s="1156"/>
      <c r="E115" s="151"/>
      <c r="F115" s="151"/>
      <c r="G115" s="151"/>
      <c r="H115" s="151"/>
      <c r="I115" s="151"/>
      <c r="J115" s="151"/>
      <c r="K115" s="151"/>
      <c r="L115" s="151"/>
      <c r="M115" s="151"/>
      <c r="N115" s="151"/>
      <c r="O115" s="151"/>
      <c r="P115" s="151"/>
      <c r="Q115" s="151"/>
      <c r="R115" s="151"/>
      <c r="S115" s="151"/>
      <c r="T115" s="151"/>
      <c r="U115" s="152"/>
    </row>
    <row r="116" spans="1:22" ht="14.5" customHeight="1" x14ac:dyDescent="0.35">
      <c r="A116" s="1150"/>
      <c r="B116" s="1158" t="s">
        <v>231</v>
      </c>
      <c r="C116" s="174" t="s">
        <v>220</v>
      </c>
      <c r="D116" s="1159" t="s">
        <v>51</v>
      </c>
      <c r="E116" s="153"/>
      <c r="F116" s="153"/>
      <c r="G116" s="153"/>
      <c r="H116" s="153"/>
      <c r="I116" s="153"/>
      <c r="J116" s="153"/>
      <c r="K116" s="153"/>
      <c r="L116" s="153"/>
      <c r="M116" s="153"/>
      <c r="N116" s="153"/>
      <c r="O116" s="153"/>
      <c r="P116" s="153"/>
      <c r="Q116" s="153"/>
      <c r="R116" s="153"/>
      <c r="S116" s="153"/>
      <c r="T116" s="154"/>
      <c r="U116" s="132"/>
    </row>
    <row r="117" spans="1:22" x14ac:dyDescent="0.35"/>
    <row r="118" spans="1:22" ht="30" customHeight="1" thickBot="1" x14ac:dyDescent="0.4">
      <c r="B118" s="91" t="s">
        <v>232</v>
      </c>
      <c r="C118" s="1117" t="s">
        <v>50</v>
      </c>
      <c r="D118" s="1160" t="s">
        <v>51</v>
      </c>
      <c r="E118" s="1161">
        <f>YEAR('2b) Allg. Inputs'!$C$7)</f>
        <v>1900</v>
      </c>
      <c r="F118" s="1131">
        <f t="shared" si="5"/>
        <v>1901</v>
      </c>
      <c r="G118" s="1131">
        <f t="shared" ref="G118:R118" si="6">F118+1</f>
        <v>1902</v>
      </c>
      <c r="H118" s="1131">
        <f t="shared" si="6"/>
        <v>1903</v>
      </c>
      <c r="I118" s="1131">
        <f t="shared" si="6"/>
        <v>1904</v>
      </c>
      <c r="J118" s="1131">
        <f t="shared" si="6"/>
        <v>1905</v>
      </c>
      <c r="K118" s="1131">
        <f t="shared" si="6"/>
        <v>1906</v>
      </c>
      <c r="L118" s="1131">
        <f t="shared" si="6"/>
        <v>1907</v>
      </c>
      <c r="M118" s="1131">
        <f t="shared" si="6"/>
        <v>1908</v>
      </c>
      <c r="N118" s="1131">
        <f t="shared" si="6"/>
        <v>1909</v>
      </c>
      <c r="O118" s="1131">
        <f t="shared" si="6"/>
        <v>1910</v>
      </c>
      <c r="P118" s="1131">
        <f t="shared" si="6"/>
        <v>1911</v>
      </c>
      <c r="Q118" s="1131">
        <f t="shared" si="6"/>
        <v>1912</v>
      </c>
      <c r="R118" s="1131">
        <f t="shared" si="6"/>
        <v>1913</v>
      </c>
      <c r="S118" s="1131">
        <f>IF('4c) Berechnungen_MFS'!E114 = "Nein",R118+1, R118+1&amp;" 1. Teil-KJ")</f>
        <v>1914</v>
      </c>
      <c r="T118" s="1132" t="str">
        <f>IF('4c) Berechnungen_MFS'!E114 = "Nein","", R118+1&amp;" 2. Teil-KJ")</f>
        <v/>
      </c>
      <c r="U118" s="1133" t="str">
        <f>IF('4c) Berechnungen_MFS'!E114="Ja",R118+2,"")</f>
        <v/>
      </c>
    </row>
    <row r="119" spans="1:22" ht="17.25" customHeight="1" thickBot="1" x14ac:dyDescent="0.5">
      <c r="A119" s="1150"/>
      <c r="B119" s="1456" t="s">
        <v>233</v>
      </c>
      <c r="C119" s="1162" t="s">
        <v>78</v>
      </c>
      <c r="D119" s="1163" t="s">
        <v>221</v>
      </c>
      <c r="E119" s="894"/>
      <c r="F119" s="894"/>
      <c r="G119" s="894"/>
      <c r="H119" s="894"/>
      <c r="I119" s="894"/>
      <c r="J119" s="894"/>
      <c r="K119" s="894"/>
      <c r="L119" s="894"/>
      <c r="M119" s="894"/>
      <c r="N119" s="894"/>
      <c r="O119" s="894"/>
      <c r="P119" s="894"/>
      <c r="Q119" s="894"/>
      <c r="R119" s="894"/>
      <c r="S119" s="894"/>
      <c r="T119" s="894"/>
      <c r="U119" s="896"/>
      <c r="V119" s="1146"/>
    </row>
    <row r="120" spans="1:22" ht="20.25" customHeight="1" x14ac:dyDescent="0.35">
      <c r="A120" s="1150"/>
    </row>
    <row r="121" spans="1:22" x14ac:dyDescent="0.35">
      <c r="T121" s="1164"/>
    </row>
    <row r="122" spans="1:22" x14ac:dyDescent="0.35">
      <c r="T122" s="1164"/>
    </row>
  </sheetData>
  <sheetProtection algorithmName="SHA-512" hashValue="/Z0UswKJ9R2miwwLWn0Nl8PHiyK6W/FHvy8g6Z+XD7PhGkXjZ7FlCJS5vs042JQy9qpBBoOyfMhOJnqF1fznng==" saltValue="6iHGtuM9x9PEuZ11fd6eQA==" spinCount="100000" sheet="1" objects="1" scenarios="1"/>
  <mergeCells count="5">
    <mergeCell ref="A100:A109"/>
    <mergeCell ref="B3:C3"/>
    <mergeCell ref="K10:N11"/>
    <mergeCell ref="B15:C15"/>
    <mergeCell ref="B90:C90"/>
  </mergeCells>
  <conditionalFormatting sqref="B31:U39 C26 B27:G30">
    <cfRule type="expression" dxfId="87" priority="52">
      <formula>$C$26&lt;&gt;"50: Wasserstoff"</formula>
    </cfRule>
  </conditionalFormatting>
  <conditionalFormatting sqref="B32:U33">
    <cfRule type="expression" dxfId="86" priority="103">
      <formula>$D$28=""</formula>
    </cfRule>
  </conditionalFormatting>
  <conditionalFormatting sqref="B34:U35 O36">
    <cfRule type="expression" dxfId="85" priority="104">
      <formula>$E$28=""</formula>
    </cfRule>
  </conditionalFormatting>
  <conditionalFormatting sqref="B36:U37">
    <cfRule type="expression" dxfId="84" priority="105">
      <formula>$F$28=""</formula>
    </cfRule>
  </conditionalFormatting>
  <conditionalFormatting sqref="B38:U39">
    <cfRule type="expression" dxfId="83" priority="106">
      <formula>$G$28=""</formula>
    </cfRule>
  </conditionalFormatting>
  <conditionalFormatting sqref="B47:U47 B49:U49 B51:U51 B53:U53 B55:U55 B48:C48 B50:D50 B52:D52 B54:D54">
    <cfRule type="expression" dxfId="82" priority="107">
      <formula>$C$42=""</formula>
    </cfRule>
  </conditionalFormatting>
  <conditionalFormatting sqref="B47:U55 C42 B43:G46">
    <cfRule type="expression" dxfId="81" priority="49">
      <formula>$C$42&lt;&gt;"51: Synthesegas"</formula>
    </cfRule>
  </conditionalFormatting>
  <conditionalFormatting sqref="B48:U49">
    <cfRule type="expression" dxfId="80" priority="93">
      <formula>$D$44=""</formula>
    </cfRule>
  </conditionalFormatting>
  <conditionalFormatting sqref="B50:U51">
    <cfRule type="expression" dxfId="79" priority="92">
      <formula>$E$44=""</formula>
    </cfRule>
  </conditionalFormatting>
  <conditionalFormatting sqref="B52:U53">
    <cfRule type="expression" dxfId="78" priority="91">
      <formula>$F$44=""</formula>
    </cfRule>
  </conditionalFormatting>
  <conditionalFormatting sqref="B54:U55">
    <cfRule type="expression" dxfId="77" priority="90">
      <formula>$G$44=""</formula>
    </cfRule>
  </conditionalFormatting>
  <conditionalFormatting sqref="B63:U71 C58 B59:G62">
    <cfRule type="expression" dxfId="76" priority="69">
      <formula>$C$58&lt;&gt;"Brennstoffeinsatz"</formula>
    </cfRule>
  </conditionalFormatting>
  <conditionalFormatting sqref="B64:U65">
    <cfRule type="expression" dxfId="75" priority="88">
      <formula>$D$60=""</formula>
    </cfRule>
  </conditionalFormatting>
  <conditionalFormatting sqref="B66:U67">
    <cfRule type="expression" dxfId="74" priority="87">
      <formula>$E$60=""</formula>
    </cfRule>
  </conditionalFormatting>
  <conditionalFormatting sqref="B68:U69">
    <cfRule type="expression" dxfId="73" priority="86">
      <formula>$F$60=""</formula>
    </cfRule>
  </conditionalFormatting>
  <conditionalFormatting sqref="B70:U71">
    <cfRule type="expression" dxfId="72" priority="85">
      <formula>$G$60=""</formula>
    </cfRule>
  </conditionalFormatting>
  <conditionalFormatting sqref="B79:U87 C74 B75:G78">
    <cfRule type="expression" dxfId="71" priority="51">
      <formula>$C$74&lt;&gt;"Wärmebereitstellung"</formula>
    </cfRule>
  </conditionalFormatting>
  <conditionalFormatting sqref="B80:U81">
    <cfRule type="expression" dxfId="70" priority="75">
      <formula>$D$76=""</formula>
    </cfRule>
  </conditionalFormatting>
  <conditionalFormatting sqref="B82:U83">
    <cfRule type="expression" dxfId="69" priority="84">
      <formula>$E$76=""</formula>
    </cfRule>
  </conditionalFormatting>
  <conditionalFormatting sqref="B84:U85">
    <cfRule type="expression" dxfId="68" priority="83">
      <formula>$F$76=""</formula>
    </cfRule>
  </conditionalFormatting>
  <conditionalFormatting sqref="B86:U87">
    <cfRule type="expression" dxfId="67" priority="82">
      <formula>$G$76=""</formula>
    </cfRule>
  </conditionalFormatting>
  <conditionalFormatting sqref="D17">
    <cfRule type="expression" dxfId="66" priority="9">
      <formula>$C$11="- nicht ausgewählt -"</formula>
    </cfRule>
  </conditionalFormatting>
  <conditionalFormatting sqref="D19">
    <cfRule type="expression" dxfId="65" priority="8">
      <formula>$E$11="- nicht ausgewählt -"</formula>
    </cfRule>
  </conditionalFormatting>
  <conditionalFormatting sqref="D17:U23">
    <cfRule type="expression" dxfId="64" priority="11">
      <formula>$C$11="- nicht ausgewählt -"</formula>
    </cfRule>
  </conditionalFormatting>
  <conditionalFormatting sqref="D18:U18">
    <cfRule type="expression" dxfId="63" priority="12">
      <formula>$D$11="- nicht ausgewählt -"</formula>
    </cfRule>
  </conditionalFormatting>
  <conditionalFormatting sqref="D20:U20">
    <cfRule type="expression" dxfId="62" priority="13">
      <formula>$F$11="- nicht ausgewählt -"</formula>
    </cfRule>
  </conditionalFormatting>
  <conditionalFormatting sqref="D21:U21">
    <cfRule type="expression" dxfId="61" priority="19">
      <formula>$G$11="- nicht ausgewählt -"</formula>
    </cfRule>
  </conditionalFormatting>
  <conditionalFormatting sqref="D22:U22">
    <cfRule type="expression" dxfId="60" priority="15">
      <formula>$H$11="- nicht ausgewählt -"</formula>
    </cfRule>
  </conditionalFormatting>
  <conditionalFormatting sqref="D23:U23">
    <cfRule type="expression" dxfId="59" priority="18">
      <formula>$I$11="- nicht ausgewählt -"</formula>
    </cfRule>
  </conditionalFormatting>
  <conditionalFormatting sqref="D100:U109 E111:U116 B100:B109">
    <cfRule type="expression" dxfId="58" priority="25">
      <formula>$C$11="- nicht ausgewählt -"</formula>
    </cfRule>
  </conditionalFormatting>
  <conditionalFormatting sqref="E19:U19">
    <cfRule type="expression" dxfId="57" priority="14">
      <formula>$E$11="- nicht ausgewählt -"</formula>
    </cfRule>
  </conditionalFormatting>
  <conditionalFormatting sqref="E92:U99">
    <cfRule type="expression" dxfId="56" priority="7">
      <formula>$C$11="- nicht ausgewählt -"</formula>
    </cfRule>
  </conditionalFormatting>
  <conditionalFormatting sqref="E119:U119">
    <cfRule type="expression" dxfId="55" priority="10">
      <formula>$C$11="- nicht ausgewählt -"</formula>
    </cfRule>
  </conditionalFormatting>
  <conditionalFormatting sqref="T16:T23">
    <cfRule type="expression" dxfId="54" priority="3">
      <formula>$T$16=""</formula>
    </cfRule>
  </conditionalFormatting>
  <conditionalFormatting sqref="T31:T39 T47:T55 T63:T71 T79:T87 T91:T116 T118:T119">
    <cfRule type="expression" dxfId="53" priority="5">
      <formula>$T$16=""</formula>
    </cfRule>
  </conditionalFormatting>
  <conditionalFormatting sqref="U16:U23">
    <cfRule type="expression" dxfId="52" priority="4">
      <formula>U$16=""</formula>
    </cfRule>
  </conditionalFormatting>
  <conditionalFormatting sqref="U31:U39 U47:U55 U63:U72 U79:U87 U91:U116 U118:U119">
    <cfRule type="expression" dxfId="51" priority="6">
      <formula>U$16=""</formula>
    </cfRule>
  </conditionalFormatting>
  <dataValidations count="4">
    <dataValidation type="list" allowBlank="1" showInputMessage="1" showErrorMessage="1" sqref="D106:D109" xr:uid="{00220071-00AE-4FDE-AB56-0015009C0066}">
      <formula1>"'- nicht ausgewählt -, stoffliche Nutzung, energetische Nutzung"</formula1>
    </dataValidation>
    <dataValidation type="decimal" allowBlank="1" showInputMessage="1" showErrorMessage="1" errorTitle="Fehlerhafte Dateneingabe" error="Bitte geben Sie nur Zahlenwerte, keinen Text oder Bereiche an." sqref="S48:U48 G30:I30 G46:I46 G36:U36 G62:I62 G80:U80 G50:U50 G86:U86 F70:U70 D30:F42 G33:I33 G34:U34 G35:I35 G37:I42 G32:U32 G49:I49 G51:I58 E64:E74 F64:U64 F65:I65 F66:U66 F67:I67 F68:U68 F69:I69 F71:I74 E80:F88 G81:I81 G82:U82 G83:I83 G84:U84 G85:I85 G87:I88 E101:U109 E113:U116 G63 E62:F63 D62:D74 D46:F58 G47:R48 D78:D88 E78:I78 E119:U120 T95:U99 E92:S99" xr:uid="{00A900F9-0083-4346-A448-00E000B6007E}">
      <formula1>0</formula1>
      <formula2>1000000000</formula2>
    </dataValidation>
    <dataValidation type="decimal" allowBlank="1" showInputMessage="1" showErrorMessage="1" errorTitle="Fehlerhafte Dateneingabe" error="Bitte geben Sie nur Zahlenwerte, keinen Text oder Bereiche an." sqref="E64:U73 E48:U57 E32:U41 S80:U89 E80:R90 E111:U112 T92:U94 E100:U100 E17:E23 F18:U23 F17:V17" xr:uid="{00C600B9-0046-4D54-B78E-0049003A004C}">
      <formula1>0</formula1>
      <formula2>1000000000000</formula2>
    </dataValidation>
    <dataValidation type="list" allowBlank="1" showInputMessage="1" showErrorMessage="1" sqref="D100:D105" xr:uid="{004900E7-00A3-4FE2-B813-00D4008B00A7}">
      <formula1>"'- nicht ausgewählt -, fest, flüssig, gasförmig"</formula1>
    </dataValidation>
  </dataValidations>
  <pageMargins left="0.7" right="0.7" top="0.75" bottom="0.75" header="0.3" footer="0.3"/>
  <pageSetup paperSize="9"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'3b) Referenzsysteme'!$B$6:$B$37</xm:f>
          </x14:formula1>
          <xm:sqref>C11:I11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theme="9" tint="0.59999389629810485"/>
  </sheetPr>
  <dimension ref="A1:XFD123"/>
  <sheetViews>
    <sheetView zoomScaleNormal="100" workbookViewId="0"/>
  </sheetViews>
  <sheetFormatPr defaultColWidth="0" defaultRowHeight="14.5" customHeight="1" zeroHeight="1" x14ac:dyDescent="0.35"/>
  <cols>
    <col min="1" max="1" width="35.7265625" style="70" customWidth="1"/>
    <col min="2" max="2" width="88.54296875" style="70" bestFit="1" customWidth="1"/>
    <col min="3" max="3" width="31.7265625" style="70" customWidth="1"/>
    <col min="4" max="21" width="20.54296875" style="70" customWidth="1"/>
    <col min="22" max="22" width="11.453125" style="70" customWidth="1"/>
    <col min="23" max="33" width="0" style="70" hidden="1" customWidth="1"/>
    <col min="34" max="16384" width="11.453125" style="70" hidden="1"/>
  </cols>
  <sheetData>
    <row r="1" spans="1:21" ht="23.5" customHeight="1" x14ac:dyDescent="0.45">
      <c r="A1" s="1062"/>
      <c r="B1" s="11"/>
      <c r="C1" s="11"/>
      <c r="D1" s="11"/>
      <c r="E1" s="11"/>
      <c r="F1" s="11"/>
      <c r="G1" s="11"/>
      <c r="H1" s="11"/>
      <c r="I1" s="11"/>
      <c r="J1" s="11"/>
    </row>
    <row r="2" spans="1:21" ht="28.5" x14ac:dyDescent="0.65">
      <c r="A2" s="11"/>
      <c r="B2" s="37" t="s">
        <v>234</v>
      </c>
      <c r="C2" s="11"/>
      <c r="D2" s="11"/>
      <c r="E2" s="11"/>
      <c r="F2" s="11"/>
      <c r="G2" s="11"/>
      <c r="H2" s="11"/>
      <c r="I2" s="11"/>
      <c r="J2" s="11"/>
    </row>
    <row r="3" spans="1:21" ht="47.15" customHeight="1" x14ac:dyDescent="0.35">
      <c r="A3" s="11"/>
      <c r="B3" s="1505" t="s">
        <v>235</v>
      </c>
      <c r="C3" s="1505"/>
      <c r="D3" s="990"/>
      <c r="E3" s="11"/>
      <c r="F3" s="11"/>
      <c r="G3" s="11"/>
      <c r="H3" s="11"/>
      <c r="I3" s="11"/>
      <c r="J3" s="11"/>
    </row>
    <row r="4" spans="1:21" x14ac:dyDescent="0.35"/>
    <row r="5" spans="1:21" ht="27.65" customHeight="1" x14ac:dyDescent="0.35">
      <c r="B5" s="1510" t="s">
        <v>236</v>
      </c>
      <c r="C5" s="1523"/>
    </row>
    <row r="6" spans="1:21" ht="36.65" customHeight="1" x14ac:dyDescent="0.35">
      <c r="B6" s="1011" t="s">
        <v>237</v>
      </c>
      <c r="C6" s="1190" t="s">
        <v>117</v>
      </c>
      <c r="D6" s="1165"/>
      <c r="E6" s="1166"/>
      <c r="F6" s="1512" t="str">
        <f>IF(C6="Ja","Bitte füllen Sie dieses Tabellenblatt zu realisierten Verbrauchsparametern aus.","Bitte füllen Sie dieses Tabellenblatt nicht aus.")</f>
        <v>Bitte füllen Sie dieses Tabellenblatt nicht aus.</v>
      </c>
      <c r="G6" s="1512"/>
      <c r="H6" s="1512"/>
      <c r="I6" s="1512"/>
      <c r="J6" s="1167"/>
    </row>
    <row r="7" spans="1:21" x14ac:dyDescent="0.35">
      <c r="C7" s="11"/>
      <c r="D7" s="11"/>
      <c r="E7" s="1028"/>
      <c r="F7" s="1028"/>
      <c r="G7" s="1028"/>
      <c r="H7" s="1028"/>
      <c r="I7" s="1028"/>
      <c r="J7" s="1028"/>
      <c r="K7" s="1028"/>
      <c r="L7" s="1028"/>
    </row>
    <row r="8" spans="1:21" x14ac:dyDescent="0.35">
      <c r="A8" s="11"/>
      <c r="B8" s="991"/>
      <c r="C8" s="991"/>
      <c r="D8" s="991"/>
      <c r="E8" s="11"/>
      <c r="F8" s="11"/>
      <c r="G8" s="11"/>
      <c r="H8" s="11"/>
      <c r="I8" s="11"/>
      <c r="J8" s="11"/>
    </row>
    <row r="9" spans="1:21" ht="30" customHeight="1" x14ac:dyDescent="0.35">
      <c r="A9" s="11"/>
      <c r="B9" s="1063" t="s">
        <v>169</v>
      </c>
      <c r="C9" s="11"/>
      <c r="D9" s="11"/>
      <c r="E9" s="11"/>
      <c r="F9" s="11"/>
      <c r="G9" s="11"/>
      <c r="H9" s="11"/>
      <c r="I9" s="11"/>
      <c r="J9" s="11"/>
    </row>
    <row r="10" spans="1:21" ht="30" customHeight="1" x14ac:dyDescent="0.35">
      <c r="A10" s="11"/>
      <c r="B10" s="51" t="s">
        <v>170</v>
      </c>
      <c r="C10" s="1064" t="s">
        <v>171</v>
      </c>
      <c r="D10" s="1064" t="s">
        <v>172</v>
      </c>
      <c r="E10" s="1064" t="s">
        <v>173</v>
      </c>
      <c r="F10" s="1064" t="s">
        <v>174</v>
      </c>
      <c r="G10" s="1064" t="s">
        <v>175</v>
      </c>
      <c r="H10" s="1065" t="s">
        <v>176</v>
      </c>
      <c r="I10" s="1066" t="s">
        <v>177</v>
      </c>
      <c r="J10" s="11"/>
      <c r="K10" s="1522"/>
      <c r="L10" s="1522"/>
      <c r="M10" s="1522"/>
      <c r="N10" s="1522"/>
    </row>
    <row r="11" spans="1:21" ht="15.65" customHeight="1" x14ac:dyDescent="0.35">
      <c r="A11" s="11"/>
      <c r="B11" s="111" t="s">
        <v>178</v>
      </c>
      <c r="C11" s="1168" t="str">
        <f>IF($C$6="Ja",'2d) Planwerte (Anlage)'!C11,"- nicht ausgewählt -")</f>
        <v>- nicht ausgewählt -</v>
      </c>
      <c r="D11" s="1168" t="str">
        <f>IF($C$6="Ja",'2d) Planwerte (Anlage)'!D11,"- nicht ausgewählt -")</f>
        <v>- nicht ausgewählt -</v>
      </c>
      <c r="E11" s="1168" t="str">
        <f>IF($C$6="Ja",'2d) Planwerte (Anlage)'!E11,"- nicht ausgewählt -")</f>
        <v>- nicht ausgewählt -</v>
      </c>
      <c r="F11" s="1168" t="str">
        <f>IF($C$6="Ja",'2d) Planwerte (Anlage)'!F11,"- nicht ausgewählt -")</f>
        <v>- nicht ausgewählt -</v>
      </c>
      <c r="G11" s="1168" t="str">
        <f>IF($C$6="Ja",'2d) Planwerte (Anlage)'!G11,"- nicht ausgewählt -")</f>
        <v>- nicht ausgewählt -</v>
      </c>
      <c r="H11" s="1168" t="str">
        <f>IF($C$6="Ja",'2d) Planwerte (Anlage)'!H11,"- nicht ausgewählt -")</f>
        <v>- nicht ausgewählt -</v>
      </c>
      <c r="I11" s="1169" t="str">
        <f>IF($C$6="Ja",'2d) Planwerte (Anlage)'!I11,"- nicht ausgewählt -")</f>
        <v>- nicht ausgewählt -</v>
      </c>
      <c r="J11" s="6"/>
      <c r="K11" s="1522"/>
      <c r="L11" s="1522"/>
      <c r="M11" s="1522"/>
      <c r="N11" s="1522"/>
    </row>
    <row r="12" spans="1:21" ht="16.5" x14ac:dyDescent="0.45">
      <c r="B12" s="1067" t="s">
        <v>181</v>
      </c>
      <c r="C12" s="1170" t="str">
        <f>IF($C$6="Ja",'2d) Planwerte (Anlage)'!C12,"")</f>
        <v/>
      </c>
      <c r="D12" s="1170" t="str">
        <f>IF($C$6="Ja",'2d) Planwerte (Anlage)'!D12,"")</f>
        <v/>
      </c>
      <c r="E12" s="1170" t="str">
        <f>IF($C$6="Ja",'2d) Planwerte (Anlage)'!E12,"")</f>
        <v/>
      </c>
      <c r="F12" s="1170" t="str">
        <f>IF($C$6="Ja",'2d) Planwerte (Anlage)'!F12,"")</f>
        <v/>
      </c>
      <c r="G12" s="1170" t="str">
        <f>IF($C$6="Ja",'2d) Planwerte (Anlage)'!G12,"")</f>
        <v/>
      </c>
      <c r="H12" s="1170" t="str">
        <f>IF($C$6="Ja",'2d) Planwerte (Anlage)'!H12,"")</f>
        <v/>
      </c>
      <c r="I12" s="1171" t="str">
        <f>IF($C$6="Ja",'2d) Planwerte (Anlage)'!I12,"")</f>
        <v/>
      </c>
    </row>
    <row r="13" spans="1:21" x14ac:dyDescent="0.35">
      <c r="B13" s="11"/>
      <c r="C13" s="11"/>
      <c r="D13" s="11"/>
      <c r="E13" s="11"/>
      <c r="F13" s="11"/>
      <c r="G13" s="11"/>
      <c r="H13" s="11"/>
      <c r="I13" s="11"/>
      <c r="J13" s="11"/>
    </row>
    <row r="14" spans="1:21" x14ac:dyDescent="0.35">
      <c r="B14" s="11"/>
      <c r="C14" s="11"/>
      <c r="D14" s="11"/>
      <c r="E14" s="11"/>
      <c r="F14" s="11"/>
      <c r="G14" s="11"/>
      <c r="H14" s="11"/>
      <c r="I14" s="11"/>
      <c r="J14" s="11"/>
    </row>
    <row r="15" spans="1:21" ht="30" customHeight="1" x14ac:dyDescent="0.35">
      <c r="B15" s="1510" t="s">
        <v>182</v>
      </c>
      <c r="C15" s="1523"/>
      <c r="D15" s="11"/>
    </row>
    <row r="16" spans="1:21" s="1075" customFormat="1" ht="30" customHeight="1" thickBot="1" x14ac:dyDescent="0.4">
      <c r="A16" s="1070"/>
      <c r="B16" s="91" t="s">
        <v>183</v>
      </c>
      <c r="C16" s="41" t="s">
        <v>50</v>
      </c>
      <c r="D16" s="114" t="s">
        <v>184</v>
      </c>
      <c r="E16" s="1172">
        <f>YEAR('2b) Allg. Inputs'!$C$7)</f>
        <v>1900</v>
      </c>
      <c r="F16" s="1099">
        <f t="shared" ref="F16:R16" si="0">E16+1</f>
        <v>1901</v>
      </c>
      <c r="G16" s="1099">
        <f t="shared" si="0"/>
        <v>1902</v>
      </c>
      <c r="H16" s="1099">
        <f t="shared" si="0"/>
        <v>1903</v>
      </c>
      <c r="I16" s="1099">
        <f t="shared" si="0"/>
        <v>1904</v>
      </c>
      <c r="J16" s="1099">
        <f t="shared" si="0"/>
        <v>1905</v>
      </c>
      <c r="K16" s="1099">
        <f t="shared" si="0"/>
        <v>1906</v>
      </c>
      <c r="L16" s="1099">
        <f t="shared" si="0"/>
        <v>1907</v>
      </c>
      <c r="M16" s="1099">
        <f t="shared" si="0"/>
        <v>1908</v>
      </c>
      <c r="N16" s="1099">
        <f t="shared" si="0"/>
        <v>1909</v>
      </c>
      <c r="O16" s="1099">
        <f t="shared" si="0"/>
        <v>1910</v>
      </c>
      <c r="P16" s="1099">
        <f t="shared" si="0"/>
        <v>1911</v>
      </c>
      <c r="Q16" s="1099">
        <f t="shared" si="0"/>
        <v>1912</v>
      </c>
      <c r="R16" s="1099">
        <f t="shared" si="0"/>
        <v>1913</v>
      </c>
      <c r="S16" s="1099">
        <f>IF('4c) Berechnungen_MFS'!E114 = "Nein",R16+1, R16+1&amp;" 1. Teil-KJ")</f>
        <v>1914</v>
      </c>
      <c r="T16" s="1100" t="str">
        <f>IF('4c) Berechnungen_MFS'!E114 = "Nein","", R16+1&amp;" 2. Teil-KJ")</f>
        <v/>
      </c>
      <c r="U16" s="1101" t="str">
        <f>IF('4c) Berechnungen_MFS'!E114="Ja",R16+2,"")</f>
        <v/>
      </c>
    </row>
    <row r="17" spans="1:22" x14ac:dyDescent="0.35">
      <c r="B17" s="111" t="s">
        <v>238</v>
      </c>
      <c r="C17" s="1076" t="str">
        <f>IF(OR(C11="50: Wasserstoff",C11="51: Synthesegas", C11="Brennstoffeinsatz", C11="Wärmebereitstellung"),"ME Vorprodukt","ME Produkt")</f>
        <v>ME Produkt</v>
      </c>
      <c r="D17" s="1077" t="str">
        <f>C11</f>
        <v>- nicht ausgewählt -</v>
      </c>
      <c r="E17" s="115"/>
      <c r="F17" s="116"/>
      <c r="G17" s="116"/>
      <c r="H17" s="116"/>
      <c r="I17" s="116"/>
      <c r="J17" s="116"/>
      <c r="K17" s="116"/>
      <c r="L17" s="116"/>
      <c r="M17" s="116"/>
      <c r="N17" s="116"/>
      <c r="O17" s="116"/>
      <c r="P17" s="116"/>
      <c r="Q17" s="116"/>
      <c r="R17" s="116"/>
      <c r="S17" s="116"/>
      <c r="T17" s="116"/>
      <c r="U17" s="118"/>
      <c r="V17" s="6"/>
    </row>
    <row r="18" spans="1:22" x14ac:dyDescent="0.35">
      <c r="B18" s="63" t="s">
        <v>238</v>
      </c>
      <c r="C18" s="119" t="str">
        <f>IF(OR(D11="50: Wasserstoff",D11="51: Synthesegas", D11="Brennstoffeinsatz", D11="Wärmebereitstellung"),"ME Vorprodukt","ME Produkt")</f>
        <v>ME Produkt</v>
      </c>
      <c r="D18" s="1078" t="str">
        <f>D11</f>
        <v>- nicht ausgewählt -</v>
      </c>
      <c r="E18" s="175"/>
      <c r="F18" s="122"/>
      <c r="G18" s="122"/>
      <c r="H18" s="122"/>
      <c r="I18" s="122"/>
      <c r="J18" s="122"/>
      <c r="K18" s="122"/>
      <c r="L18" s="122"/>
      <c r="M18" s="122"/>
      <c r="N18" s="122"/>
      <c r="O18" s="122"/>
      <c r="P18" s="122"/>
      <c r="Q18" s="122"/>
      <c r="R18" s="122"/>
      <c r="S18" s="122"/>
      <c r="T18" s="122"/>
      <c r="U18" s="80"/>
    </row>
    <row r="19" spans="1:22" x14ac:dyDescent="0.35">
      <c r="B19" s="67" t="s">
        <v>238</v>
      </c>
      <c r="C19" s="1079" t="str">
        <f>IF(OR(E11="50: Wasserstoff",E11="51: Synthesegas", E11="Brennstoffeinsatz", E11="Wärmebereitstellung"),"ME Vorprodukt","ME Produkt")</f>
        <v>ME Produkt</v>
      </c>
      <c r="D19" s="1080" t="str">
        <f>E11</f>
        <v>- nicht ausgewählt -</v>
      </c>
      <c r="E19" s="120"/>
      <c r="F19" s="126"/>
      <c r="G19" s="121"/>
      <c r="H19" s="121"/>
      <c r="I19" s="121"/>
      <c r="J19" s="121"/>
      <c r="K19" s="121"/>
      <c r="L19" s="121"/>
      <c r="M19" s="121"/>
      <c r="N19" s="121"/>
      <c r="O19" s="121"/>
      <c r="P19" s="121"/>
      <c r="Q19" s="121"/>
      <c r="R19" s="121"/>
      <c r="S19" s="121"/>
      <c r="T19" s="121"/>
      <c r="U19" s="127"/>
    </row>
    <row r="20" spans="1:22" x14ac:dyDescent="0.35">
      <c r="B20" s="63" t="s">
        <v>238</v>
      </c>
      <c r="C20" s="119" t="str">
        <f>IF(OR(F11="50: Wasserstoff",F11="51: Synthesegas", F11="Brennstoffeinsatz", F11="Wärmebereitstellung"),"ME Vorprodukt","ME Produkt")</f>
        <v>ME Produkt</v>
      </c>
      <c r="D20" s="1078" t="str">
        <f>F11</f>
        <v>- nicht ausgewählt -</v>
      </c>
      <c r="E20" s="120"/>
      <c r="F20" s="126"/>
      <c r="G20" s="126"/>
      <c r="H20" s="126"/>
      <c r="I20" s="121"/>
      <c r="J20" s="126"/>
      <c r="K20" s="121"/>
      <c r="L20" s="121"/>
      <c r="M20" s="121"/>
      <c r="N20" s="121"/>
      <c r="O20" s="121"/>
      <c r="P20" s="121"/>
      <c r="Q20" s="121"/>
      <c r="R20" s="121"/>
      <c r="S20" s="121"/>
      <c r="T20" s="121"/>
      <c r="U20" s="127"/>
    </row>
    <row r="21" spans="1:22" x14ac:dyDescent="0.35">
      <c r="B21" s="1081" t="s">
        <v>238</v>
      </c>
      <c r="C21" s="1082" t="str">
        <f>IF(OR(G11="50: Wasserstoff",G11="51: Synthesegas", G11="Brennstoffeinsatz", G11="Wärmebereitstellung"),"ME Vorprodukt","ME Produkt")</f>
        <v>ME Produkt</v>
      </c>
      <c r="D21" s="1083" t="str">
        <f>G11</f>
        <v>- nicht ausgewählt -</v>
      </c>
      <c r="E21" s="120"/>
      <c r="F21" s="126"/>
      <c r="G21" s="126"/>
      <c r="H21" s="126"/>
      <c r="I21" s="126"/>
      <c r="J21" s="126"/>
      <c r="K21" s="126"/>
      <c r="L21" s="121"/>
      <c r="M21" s="121"/>
      <c r="N21" s="121"/>
      <c r="O21" s="121"/>
      <c r="P21" s="121"/>
      <c r="Q21" s="121"/>
      <c r="R21" s="121"/>
      <c r="S21" s="121"/>
      <c r="T21" s="121"/>
      <c r="U21" s="127"/>
    </row>
    <row r="22" spans="1:22" x14ac:dyDescent="0.35">
      <c r="B22" s="63" t="s">
        <v>238</v>
      </c>
      <c r="C22" s="119" t="str">
        <f>IF(OR(H11="50: Wasserstoff",H11="51: Synthesegas", H11="Brennstoffeinsatz", H11="Wärmebereitstellung"),"ME Vorprodukt","ME Produkt")</f>
        <v>ME Produkt</v>
      </c>
      <c r="D22" s="1078" t="str">
        <f>H11</f>
        <v>- nicht ausgewählt -</v>
      </c>
      <c r="E22" s="120"/>
      <c r="F22" s="126"/>
      <c r="G22" s="126"/>
      <c r="H22" s="126"/>
      <c r="I22" s="126"/>
      <c r="J22" s="126"/>
      <c r="K22" s="126"/>
      <c r="L22" s="121"/>
      <c r="M22" s="121"/>
      <c r="N22" s="126"/>
      <c r="O22" s="121"/>
      <c r="P22" s="121"/>
      <c r="Q22" s="121"/>
      <c r="R22" s="126"/>
      <c r="S22" s="121"/>
      <c r="T22" s="124"/>
      <c r="U22" s="80"/>
    </row>
    <row r="23" spans="1:22" x14ac:dyDescent="0.35">
      <c r="B23" s="1084" t="s">
        <v>238</v>
      </c>
      <c r="C23" s="1085" t="str">
        <f>IF(OR(I11="50: Wasserstoff",I11="51: Synthesegas", I11="Brennstoffeinsatz", I11="Wärmebereitstellung"),"ME Vorprodukt","ME Produkt")</f>
        <v>ME Produkt</v>
      </c>
      <c r="D23" s="1086" t="str">
        <f>I11</f>
        <v>- nicht ausgewählt -</v>
      </c>
      <c r="E23" s="129"/>
      <c r="F23" s="130"/>
      <c r="G23" s="130"/>
      <c r="H23" s="130"/>
      <c r="I23" s="130"/>
      <c r="J23" s="130"/>
      <c r="K23" s="130"/>
      <c r="L23" s="130"/>
      <c r="M23" s="130"/>
      <c r="N23" s="130"/>
      <c r="O23" s="130"/>
      <c r="P23" s="130"/>
      <c r="Q23" s="130"/>
      <c r="R23" s="130"/>
      <c r="S23" s="153"/>
      <c r="T23" s="131"/>
      <c r="U23" s="132"/>
    </row>
    <row r="24" spans="1:22" x14ac:dyDescent="0.35"/>
    <row r="25" spans="1:22" x14ac:dyDescent="0.35"/>
    <row r="26" spans="1:22" ht="30" customHeight="1" x14ac:dyDescent="0.35">
      <c r="B26" s="1087" t="s">
        <v>186</v>
      </c>
      <c r="C26" s="1088" t="str">
        <f>IF(OR(C11="50: Wasserstoff",D11="50: Wasserstoff",E11="50: Wasserstoff",F11="50: Wasserstoff",G11="50: Wasserstoff",H11="50: Wasserstoff",I11="50: Wasserstoff"),"50: Wasserstoff","")</f>
        <v/>
      </c>
      <c r="D26" s="11"/>
    </row>
    <row r="27" spans="1:22" x14ac:dyDescent="0.35">
      <c r="A27" s="11"/>
      <c r="B27" s="40" t="s">
        <v>170</v>
      </c>
      <c r="C27" s="1089" t="s">
        <v>50</v>
      </c>
      <c r="D27" s="91" t="s">
        <v>187</v>
      </c>
      <c r="E27" s="1090" t="s">
        <v>188</v>
      </c>
      <c r="F27" s="1091" t="s">
        <v>189</v>
      </c>
      <c r="G27" s="41" t="s">
        <v>190</v>
      </c>
      <c r="H27" s="11"/>
      <c r="J27" s="11"/>
    </row>
    <row r="28" spans="1:22" x14ac:dyDescent="0.35">
      <c r="A28" s="11"/>
      <c r="B28" s="133" t="s">
        <v>191</v>
      </c>
      <c r="C28" s="1092" t="s">
        <v>51</v>
      </c>
      <c r="D28" s="1173" t="str">
        <f>IF($C$6="Ja",IF('2d) Planwerte (Anlage)'!D28="", "", '2d) Planwerte (Anlage)'!D28),"")</f>
        <v/>
      </c>
      <c r="E28" s="1174" t="str">
        <f>IF($C$6="Ja",IF('2d) Planwerte (Anlage)'!E28="", "", '2d) Planwerte (Anlage)'!E28),"")</f>
        <v/>
      </c>
      <c r="F28" s="1175" t="str">
        <f>IF($C$6="Ja",IF('2d) Planwerte (Anlage)'!F28="", "", '2d) Planwerte (Anlage)'!F28),"")</f>
        <v/>
      </c>
      <c r="G28" s="1176" t="str">
        <f>IF($C$6="Ja",IF('2d) Planwerte (Anlage)'!G28="", "", '2d) Planwerte (Anlage)'!G28),"")</f>
        <v/>
      </c>
      <c r="H28" s="11"/>
      <c r="J28" s="11"/>
    </row>
    <row r="29" spans="1:22" x14ac:dyDescent="0.35">
      <c r="A29" s="11"/>
      <c r="B29" s="1093" t="s">
        <v>192</v>
      </c>
      <c r="C29" s="1094" t="s">
        <v>51</v>
      </c>
      <c r="D29" s="1177" t="str">
        <f>IF($C$6="Ja",IF('2d) Planwerte (Anlage)'!D29="","",'2d) Planwerte (Anlage)'!D29),"")</f>
        <v/>
      </c>
      <c r="E29" s="1174" t="str">
        <f>IF($C$6="Ja",IF('2d) Planwerte (Anlage)'!E29="","",'2d) Planwerte (Anlage)'!E29),"")</f>
        <v/>
      </c>
      <c r="F29" s="1175" t="str">
        <f>IF($C$6="Ja",IF('2d) Planwerte (Anlage)'!F29="","",'2d) Planwerte (Anlage)'!F29),"")</f>
        <v/>
      </c>
      <c r="G29" s="1176" t="str">
        <f>IF($C$6="Ja",IF('2d) Planwerte (Anlage)'!G29="","",'2d) Planwerte (Anlage)'!G29),"")</f>
        <v/>
      </c>
      <c r="H29" s="11"/>
      <c r="J29" s="11"/>
    </row>
    <row r="30" spans="1:22" ht="15" customHeight="1" x14ac:dyDescent="0.35">
      <c r="B30" s="1095" t="s">
        <v>193</v>
      </c>
      <c r="C30" s="1124" t="s">
        <v>128</v>
      </c>
      <c r="D30" s="1178" t="str">
        <f>IF($C$6="Ja",IF('2d) Planwerte (Anlage)'!D30="","",'2d) Planwerte (Anlage)'!D30),"")</f>
        <v/>
      </c>
      <c r="E30" s="1174" t="str">
        <f>IF($C$6="Ja",IF('2d) Planwerte (Anlage)'!E30="","",'2d) Planwerte (Anlage)'!E30),"")</f>
        <v/>
      </c>
      <c r="F30" s="1175" t="str">
        <f>IF($C$6="Ja",IF('2d) Planwerte (Anlage)'!F30="","",'2d) Planwerte (Anlage)'!F30),"")</f>
        <v/>
      </c>
      <c r="G30" s="1176" t="str">
        <f>IF($C$6="Ja",IF('2d) Planwerte (Anlage)'!G30="","",'2d) Planwerte (Anlage)'!G30),"")</f>
        <v/>
      </c>
      <c r="H30" s="11"/>
    </row>
    <row r="31" spans="1:22" s="1075" customFormat="1" x14ac:dyDescent="0.35">
      <c r="B31" s="1097" t="s">
        <v>194</v>
      </c>
      <c r="C31" s="41" t="s">
        <v>50</v>
      </c>
      <c r="D31" s="91" t="s">
        <v>195</v>
      </c>
      <c r="E31" s="1098">
        <f>YEAR('2b) Allg. Inputs'!$C$7)</f>
        <v>1900</v>
      </c>
      <c r="F31" s="1099">
        <f t="shared" ref="F31:R31" si="1">E31+1</f>
        <v>1901</v>
      </c>
      <c r="G31" s="1099">
        <f t="shared" si="1"/>
        <v>1902</v>
      </c>
      <c r="H31" s="1099">
        <f t="shared" si="1"/>
        <v>1903</v>
      </c>
      <c r="I31" s="1099">
        <f t="shared" si="1"/>
        <v>1904</v>
      </c>
      <c r="J31" s="1099">
        <f t="shared" si="1"/>
        <v>1905</v>
      </c>
      <c r="K31" s="1099">
        <f t="shared" si="1"/>
        <v>1906</v>
      </c>
      <c r="L31" s="1099">
        <f t="shared" si="1"/>
        <v>1907</v>
      </c>
      <c r="M31" s="1099">
        <f t="shared" si="1"/>
        <v>1908</v>
      </c>
      <c r="N31" s="1099">
        <f t="shared" si="1"/>
        <v>1909</v>
      </c>
      <c r="O31" s="1099">
        <f t="shared" si="1"/>
        <v>1910</v>
      </c>
      <c r="P31" s="1099">
        <f t="shared" si="1"/>
        <v>1911</v>
      </c>
      <c r="Q31" s="1099">
        <f t="shared" si="1"/>
        <v>1912</v>
      </c>
      <c r="R31" s="1099">
        <f t="shared" si="1"/>
        <v>1913</v>
      </c>
      <c r="S31" s="1099">
        <f>IF('4c) Berechnungen_MFS'!E114 = "Nein",R31+1, R31+1&amp;" 1. Teil-KJ")</f>
        <v>1914</v>
      </c>
      <c r="T31" s="1100" t="str">
        <f>IF('4c) Berechnungen_MFS'!E114 = "Nein","", R31+1&amp;" 2. Teil-KJ")</f>
        <v/>
      </c>
      <c r="U31" s="1101" t="str">
        <f>IF('4c) Berechnungen_MFS'!E114="Ja",R31+2,"")</f>
        <v/>
      </c>
    </row>
    <row r="32" spans="1:22" x14ac:dyDescent="0.35">
      <c r="B32" s="111" t="s">
        <v>238</v>
      </c>
      <c r="C32" s="1102" t="s">
        <v>196</v>
      </c>
      <c r="D32" s="111" t="str">
        <f>IF(D28="","",D28)</f>
        <v/>
      </c>
      <c r="E32" s="116"/>
      <c r="F32" s="117"/>
      <c r="G32" s="117"/>
      <c r="H32" s="117"/>
      <c r="I32" s="117"/>
      <c r="J32" s="117"/>
      <c r="K32" s="117"/>
      <c r="L32" s="117"/>
      <c r="M32" s="117"/>
      <c r="N32" s="117"/>
      <c r="O32" s="117"/>
      <c r="P32" s="117"/>
      <c r="Q32" s="117"/>
      <c r="R32" s="117"/>
      <c r="S32" s="117"/>
      <c r="T32" s="141"/>
      <c r="U32" s="142"/>
    </row>
    <row r="33" spans="1:21" x14ac:dyDescent="0.35">
      <c r="B33" s="63" t="s">
        <v>197</v>
      </c>
      <c r="C33" s="143" t="s">
        <v>198</v>
      </c>
      <c r="D33" s="63"/>
      <c r="E33" s="1103">
        <f>IFERROR('4a) Berechnungen zu Planwerten'!E176,0)</f>
        <v>0</v>
      </c>
      <c r="F33" s="1104">
        <f>IFERROR('4a) Berechnungen zu Planwerten'!F176,0)</f>
        <v>0</v>
      </c>
      <c r="G33" s="1104">
        <f>IFERROR('4a) Berechnungen zu Planwerten'!G176,0)</f>
        <v>0</v>
      </c>
      <c r="H33" s="1104">
        <f>IFERROR('4a) Berechnungen zu Planwerten'!H176,0)</f>
        <v>0</v>
      </c>
      <c r="I33" s="1104">
        <f>IFERROR('4a) Berechnungen zu Planwerten'!I176,0)</f>
        <v>0</v>
      </c>
      <c r="J33" s="1104">
        <f>IFERROR('4a) Berechnungen zu Planwerten'!J176,0)</f>
        <v>0</v>
      </c>
      <c r="K33" s="1104">
        <f>IFERROR('4a) Berechnungen zu Planwerten'!K176,0)</f>
        <v>0</v>
      </c>
      <c r="L33" s="1104">
        <f>IFERROR('4a) Berechnungen zu Planwerten'!L176,0)</f>
        <v>0</v>
      </c>
      <c r="M33" s="1104">
        <f>IFERROR('4a) Berechnungen zu Planwerten'!M176,0)</f>
        <v>0</v>
      </c>
      <c r="N33" s="1104">
        <f>IFERROR('4a) Berechnungen zu Planwerten'!N176,0)</f>
        <v>0</v>
      </c>
      <c r="O33" s="1104">
        <f>IFERROR('4a) Berechnungen zu Planwerten'!O176,0)</f>
        <v>0</v>
      </c>
      <c r="P33" s="1104">
        <f>IFERROR('4a) Berechnungen zu Planwerten'!P176,0)</f>
        <v>0</v>
      </c>
      <c r="Q33" s="1104">
        <f>IFERROR('4a) Berechnungen zu Planwerten'!Q176,0)</f>
        <v>0</v>
      </c>
      <c r="R33" s="1104">
        <f>IFERROR('4a) Berechnungen zu Planwerten'!R176,0)</f>
        <v>0</v>
      </c>
      <c r="S33" s="1104">
        <f>IFERROR('4a) Berechnungen zu Planwerten'!S176,0)</f>
        <v>0</v>
      </c>
      <c r="T33" s="1105">
        <f>IFERROR('4a) Berechnungen zu Planwerten'!T176,0)</f>
        <v>0</v>
      </c>
      <c r="U33" s="1106">
        <f>IFERROR('4a) Berechnungen zu Planwerten'!U176,0)</f>
        <v>0</v>
      </c>
    </row>
    <row r="34" spans="1:21" x14ac:dyDescent="0.35">
      <c r="B34" s="67" t="s">
        <v>238</v>
      </c>
      <c r="C34" s="1107" t="s">
        <v>196</v>
      </c>
      <c r="D34" s="67" t="str">
        <f>IF(E28="","",E28)</f>
        <v/>
      </c>
      <c r="E34" s="121"/>
      <c r="F34" s="121"/>
      <c r="G34" s="121"/>
      <c r="H34" s="121"/>
      <c r="I34" s="121"/>
      <c r="J34" s="121"/>
      <c r="K34" s="121"/>
      <c r="L34" s="121"/>
      <c r="M34" s="121"/>
      <c r="N34" s="121"/>
      <c r="O34" s="121"/>
      <c r="P34" s="121"/>
      <c r="Q34" s="121"/>
      <c r="R34" s="121"/>
      <c r="S34" s="121"/>
      <c r="T34" s="124"/>
      <c r="U34" s="80"/>
    </row>
    <row r="35" spans="1:21" x14ac:dyDescent="0.35">
      <c r="B35" s="63" t="s">
        <v>197</v>
      </c>
      <c r="C35" s="143" t="s">
        <v>198</v>
      </c>
      <c r="D35" s="63"/>
      <c r="E35" s="1103">
        <f>IFERROR('4a) Berechnungen zu Planwerten'!E177,0)</f>
        <v>0</v>
      </c>
      <c r="F35" s="1104">
        <f>IFERROR('4a) Berechnungen zu Planwerten'!F177,0)</f>
        <v>0</v>
      </c>
      <c r="G35" s="1104">
        <f>IFERROR('4a) Berechnungen zu Planwerten'!G177,0)</f>
        <v>0</v>
      </c>
      <c r="H35" s="1104">
        <f>IFERROR('4a) Berechnungen zu Planwerten'!H177,0)</f>
        <v>0</v>
      </c>
      <c r="I35" s="1104">
        <f>IFERROR('4a) Berechnungen zu Planwerten'!I177,0)</f>
        <v>0</v>
      </c>
      <c r="J35" s="1104">
        <f>IFERROR('4a) Berechnungen zu Planwerten'!J177,0)</f>
        <v>0</v>
      </c>
      <c r="K35" s="1104">
        <f>IFERROR('4a) Berechnungen zu Planwerten'!K177,0)</f>
        <v>0</v>
      </c>
      <c r="L35" s="1104">
        <f>IFERROR('4a) Berechnungen zu Planwerten'!L177,0)</f>
        <v>0</v>
      </c>
      <c r="M35" s="1104">
        <f>IFERROR('4a) Berechnungen zu Planwerten'!M177,0)</f>
        <v>0</v>
      </c>
      <c r="N35" s="1104">
        <f>IFERROR('4a) Berechnungen zu Planwerten'!N177,0)</f>
        <v>0</v>
      </c>
      <c r="O35" s="1104">
        <f>IFERROR('4a) Berechnungen zu Planwerten'!O177,0)</f>
        <v>0</v>
      </c>
      <c r="P35" s="1104">
        <f>IFERROR('4a) Berechnungen zu Planwerten'!P177,0)</f>
        <v>0</v>
      </c>
      <c r="Q35" s="1104">
        <f>IFERROR('4a) Berechnungen zu Planwerten'!Q177,0)</f>
        <v>0</v>
      </c>
      <c r="R35" s="1104">
        <f>IFERROR('4a) Berechnungen zu Planwerten'!R177,0)</f>
        <v>0</v>
      </c>
      <c r="S35" s="1104">
        <f>IFERROR('4a) Berechnungen zu Planwerten'!S177,0)</f>
        <v>0</v>
      </c>
      <c r="T35" s="1105">
        <f>IFERROR('4a) Berechnungen zu Planwerten'!T177,0)</f>
        <v>0</v>
      </c>
      <c r="U35" s="1106">
        <f>IFERROR('4a) Berechnungen zu Planwerten'!U177,0)</f>
        <v>0</v>
      </c>
    </row>
    <row r="36" spans="1:21" x14ac:dyDescent="0.35">
      <c r="B36" s="1081" t="s">
        <v>238</v>
      </c>
      <c r="C36" s="1108" t="s">
        <v>196</v>
      </c>
      <c r="D36" s="1081" t="str">
        <f>IF(F28="","",F28)</f>
        <v/>
      </c>
      <c r="E36" s="126"/>
      <c r="F36" s="126"/>
      <c r="G36" s="126"/>
      <c r="H36" s="126"/>
      <c r="I36" s="126"/>
      <c r="J36" s="126"/>
      <c r="K36" s="126"/>
      <c r="L36" s="126"/>
      <c r="M36" s="126"/>
      <c r="N36" s="126"/>
      <c r="O36" s="126"/>
      <c r="P36" s="126"/>
      <c r="Q36" s="126"/>
      <c r="R36" s="126"/>
      <c r="S36" s="126"/>
      <c r="T36" s="128"/>
      <c r="U36" s="80"/>
    </row>
    <row r="37" spans="1:21" x14ac:dyDescent="0.35">
      <c r="B37" s="63" t="s">
        <v>197</v>
      </c>
      <c r="C37" s="143" t="s">
        <v>198</v>
      </c>
      <c r="D37" s="63"/>
      <c r="E37" s="1103">
        <f>IFERROR('4a) Berechnungen zu Planwerten'!E178,0)</f>
        <v>0</v>
      </c>
      <c r="F37" s="1104">
        <f>IFERROR('4a) Berechnungen zu Planwerten'!F178,0)</f>
        <v>0</v>
      </c>
      <c r="G37" s="1104">
        <f>IFERROR('4a) Berechnungen zu Planwerten'!G178,0)</f>
        <v>0</v>
      </c>
      <c r="H37" s="1104">
        <f>IFERROR('4a) Berechnungen zu Planwerten'!H178,0)</f>
        <v>0</v>
      </c>
      <c r="I37" s="1104">
        <f>IFERROR('4a) Berechnungen zu Planwerten'!I178,0)</f>
        <v>0</v>
      </c>
      <c r="J37" s="1104">
        <f>IFERROR('4a) Berechnungen zu Planwerten'!J178,0)</f>
        <v>0</v>
      </c>
      <c r="K37" s="1104">
        <f>IFERROR('4a) Berechnungen zu Planwerten'!K178,0)</f>
        <v>0</v>
      </c>
      <c r="L37" s="1104">
        <f>IFERROR('4a) Berechnungen zu Planwerten'!L178,0)</f>
        <v>0</v>
      </c>
      <c r="M37" s="1104">
        <f>IFERROR('4a) Berechnungen zu Planwerten'!M178,0)</f>
        <v>0</v>
      </c>
      <c r="N37" s="1104">
        <f>IFERROR('4a) Berechnungen zu Planwerten'!N178,0)</f>
        <v>0</v>
      </c>
      <c r="O37" s="1104">
        <f>IFERROR('4a) Berechnungen zu Planwerten'!O178,0)</f>
        <v>0</v>
      </c>
      <c r="P37" s="1104">
        <f>IFERROR('4a) Berechnungen zu Planwerten'!P178,0)</f>
        <v>0</v>
      </c>
      <c r="Q37" s="1104">
        <f>IFERROR('4a) Berechnungen zu Planwerten'!Q178,0)</f>
        <v>0</v>
      </c>
      <c r="R37" s="1104">
        <f>IFERROR('4a) Berechnungen zu Planwerten'!R178,0)</f>
        <v>0</v>
      </c>
      <c r="S37" s="1104">
        <f>IFERROR('4a) Berechnungen zu Planwerten'!S178,0)</f>
        <v>0</v>
      </c>
      <c r="T37" s="1105">
        <f>IFERROR('4a) Berechnungen zu Planwerten'!T178,0)</f>
        <v>0</v>
      </c>
      <c r="U37" s="1106">
        <f>IFERROR('4a) Berechnungen zu Planwerten'!U178,0)</f>
        <v>0</v>
      </c>
    </row>
    <row r="38" spans="1:21" x14ac:dyDescent="0.35">
      <c r="B38" s="67" t="s">
        <v>238</v>
      </c>
      <c r="C38" s="1107" t="s">
        <v>196</v>
      </c>
      <c r="D38" s="67" t="str">
        <f>IF(G28="","",G28)</f>
        <v/>
      </c>
      <c r="E38" s="121"/>
      <c r="F38" s="126"/>
      <c r="G38" s="126"/>
      <c r="H38" s="126"/>
      <c r="I38" s="126"/>
      <c r="J38" s="126"/>
      <c r="K38" s="126"/>
      <c r="L38" s="126"/>
      <c r="M38" s="126"/>
      <c r="N38" s="126"/>
      <c r="O38" s="126"/>
      <c r="P38" s="126"/>
      <c r="Q38" s="126"/>
      <c r="R38" s="126"/>
      <c r="S38" s="126"/>
      <c r="T38" s="128"/>
      <c r="U38" s="80"/>
    </row>
    <row r="39" spans="1:21" x14ac:dyDescent="0.35">
      <c r="B39" s="144" t="s">
        <v>197</v>
      </c>
      <c r="C39" s="1109" t="s">
        <v>198</v>
      </c>
      <c r="D39" s="144"/>
      <c r="E39" s="1110">
        <f>IFERROR('4a) Berechnungen zu Planwerten'!E179,0)</f>
        <v>0</v>
      </c>
      <c r="F39" s="1111">
        <f>IFERROR('4a) Berechnungen zu Planwerten'!F179,0)</f>
        <v>0</v>
      </c>
      <c r="G39" s="1111">
        <f>IFERROR('4a) Berechnungen zu Planwerten'!G179,0)</f>
        <v>0</v>
      </c>
      <c r="H39" s="1111">
        <f>IFERROR('4a) Berechnungen zu Planwerten'!H179,0)</f>
        <v>0</v>
      </c>
      <c r="I39" s="1111">
        <f>IFERROR('4a) Berechnungen zu Planwerten'!I179,0)</f>
        <v>0</v>
      </c>
      <c r="J39" s="1111">
        <f>IFERROR('4a) Berechnungen zu Planwerten'!J179,0)</f>
        <v>0</v>
      </c>
      <c r="K39" s="1111">
        <f>IFERROR('4a) Berechnungen zu Planwerten'!K179,0)</f>
        <v>0</v>
      </c>
      <c r="L39" s="1111">
        <f>IFERROR('4a) Berechnungen zu Planwerten'!L179,0)</f>
        <v>0</v>
      </c>
      <c r="M39" s="1111">
        <f>IFERROR('4a) Berechnungen zu Planwerten'!M179,0)</f>
        <v>0</v>
      </c>
      <c r="N39" s="1111">
        <f>IFERROR('4a) Berechnungen zu Planwerten'!N179,0)</f>
        <v>0</v>
      </c>
      <c r="O39" s="1111">
        <f>IFERROR('4a) Berechnungen zu Planwerten'!O179,0)</f>
        <v>0</v>
      </c>
      <c r="P39" s="1111">
        <f>IFERROR('4a) Berechnungen zu Planwerten'!P179,0)</f>
        <v>0</v>
      </c>
      <c r="Q39" s="1111">
        <f>IFERROR('4a) Berechnungen zu Planwerten'!Q179,0)</f>
        <v>0</v>
      </c>
      <c r="R39" s="1111">
        <f>IFERROR('4a) Berechnungen zu Planwerten'!R179,0)</f>
        <v>0</v>
      </c>
      <c r="S39" s="1111">
        <f>IFERROR('4a) Berechnungen zu Planwerten'!S179,0)</f>
        <v>0</v>
      </c>
      <c r="T39" s="1112">
        <f>IFERROR('4a) Berechnungen zu Planwerten'!T179,0)</f>
        <v>0</v>
      </c>
      <c r="U39" s="1113">
        <f>IFERROR('4a) Berechnungen zu Planwerten'!U179,0)</f>
        <v>0</v>
      </c>
    </row>
    <row r="40" spans="1:21" x14ac:dyDescent="0.35"/>
    <row r="41" spans="1:21" x14ac:dyDescent="0.35"/>
    <row r="42" spans="1:21" ht="30" customHeight="1" x14ac:dyDescent="0.35">
      <c r="B42" s="1087" t="s">
        <v>199</v>
      </c>
      <c r="C42" s="1088" t="str">
        <f>IF(OR(C11="51: Synthesegas",D11="51: Synthesegas",E11="51: Synthesegas",F11="51: Synthesegas",G11="51: Synthesegas",H11="51: Synthesegas",I11="51: Synthesegas"),"51: Synthesegas","")</f>
        <v/>
      </c>
      <c r="D42" s="11"/>
    </row>
    <row r="43" spans="1:21" x14ac:dyDescent="0.35">
      <c r="A43" s="11"/>
      <c r="B43" s="40" t="s">
        <v>170</v>
      </c>
      <c r="C43" s="1089" t="s">
        <v>50</v>
      </c>
      <c r="D43" s="91" t="s">
        <v>200</v>
      </c>
      <c r="E43" s="1090" t="s">
        <v>201</v>
      </c>
      <c r="F43" s="1091" t="s">
        <v>202</v>
      </c>
      <c r="G43" s="41" t="s">
        <v>203</v>
      </c>
    </row>
    <row r="44" spans="1:21" x14ac:dyDescent="0.35">
      <c r="A44" s="11"/>
      <c r="B44" s="133" t="s">
        <v>191</v>
      </c>
      <c r="C44" s="1092" t="s">
        <v>51</v>
      </c>
      <c r="D44" s="1173" t="str">
        <f>IF($C$6="Ja",IF('2d) Planwerte (Anlage)'!D44="", "", '2d) Planwerte (Anlage)'!D44),"")</f>
        <v/>
      </c>
      <c r="E44" s="1174" t="str">
        <f>IF($C$6="Ja",IF('2d) Planwerte (Anlage)'!E44="", "", '2d) Planwerte (Anlage)'!E44),"")</f>
        <v/>
      </c>
      <c r="F44" s="1175" t="str">
        <f>IF($C$6="Ja",IF('2d) Planwerte (Anlage)'!F44="", "", '2d) Planwerte (Anlage)'!F44),"")</f>
        <v/>
      </c>
      <c r="G44" s="1176" t="str">
        <f>IF($C$6="Ja",IF('2d) Planwerte (Anlage)'!G44="", "", '2d) Planwerte (Anlage)'!G44),"")</f>
        <v/>
      </c>
    </row>
    <row r="45" spans="1:21" x14ac:dyDescent="0.35">
      <c r="A45" s="11"/>
      <c r="B45" s="1093" t="s">
        <v>192</v>
      </c>
      <c r="C45" s="1094" t="s">
        <v>51</v>
      </c>
      <c r="D45" s="1177" t="str">
        <f>IF($C$6="Ja",IF('2d) Planwerte (Anlage)'!D45="","",'2d) Planwerte (Anlage)'!D45),"")</f>
        <v/>
      </c>
      <c r="E45" s="1174" t="str">
        <f>IF($C$6="Ja",IF('2d) Planwerte (Anlage)'!E45="","",'2d) Planwerte (Anlage)'!E45),"")</f>
        <v/>
      </c>
      <c r="F45" s="1175" t="str">
        <f>IF($C$6="Ja",IF('2d) Planwerte (Anlage)'!F45="","",'2d) Planwerte (Anlage)'!F45),"")</f>
        <v/>
      </c>
      <c r="G45" s="1176" t="str">
        <f>IF($C$6="Ja",IF('2d) Planwerte (Anlage)'!G45="","",'2d) Planwerte (Anlage)'!G45),"")</f>
        <v/>
      </c>
    </row>
    <row r="46" spans="1:21" ht="15.75" customHeight="1" x14ac:dyDescent="0.35">
      <c r="B46" s="1095" t="s">
        <v>193</v>
      </c>
      <c r="C46" s="1124" t="s">
        <v>128</v>
      </c>
      <c r="D46" s="1178" t="str">
        <f>IF($C$6="Ja",IF('2d) Planwerte (Anlage)'!D46="","",'2d) Planwerte (Anlage)'!D46),"")</f>
        <v/>
      </c>
      <c r="E46" s="1174" t="str">
        <f>IF($C$6="Ja",IF('2d) Planwerte (Anlage)'!E46="","",'2d) Planwerte (Anlage)'!E46),"")</f>
        <v/>
      </c>
      <c r="F46" s="1175" t="str">
        <f>IF($C$6="Ja",IF('2d) Planwerte (Anlage)'!F46="","",'2d) Planwerte (Anlage)'!F46),"")</f>
        <v/>
      </c>
      <c r="G46" s="1176" t="str">
        <f>IF($C$6="Ja",IF('2d) Planwerte (Anlage)'!G46="","",'2d) Planwerte (Anlage)'!G46),"")</f>
        <v/>
      </c>
    </row>
    <row r="47" spans="1:21" s="1075" customFormat="1" x14ac:dyDescent="0.35">
      <c r="B47" s="1097" t="s">
        <v>194</v>
      </c>
      <c r="C47" s="41" t="s">
        <v>50</v>
      </c>
      <c r="D47" s="91" t="s">
        <v>204</v>
      </c>
      <c r="E47" s="1098">
        <f>YEAR('2b) Allg. Inputs'!$C$7)</f>
        <v>1900</v>
      </c>
      <c r="F47" s="1099">
        <f t="shared" ref="F47:R47" si="2">E47+1</f>
        <v>1901</v>
      </c>
      <c r="G47" s="1099">
        <f t="shared" si="2"/>
        <v>1902</v>
      </c>
      <c r="H47" s="1099">
        <f t="shared" si="2"/>
        <v>1903</v>
      </c>
      <c r="I47" s="1099">
        <f t="shared" si="2"/>
        <v>1904</v>
      </c>
      <c r="J47" s="1099">
        <f t="shared" si="2"/>
        <v>1905</v>
      </c>
      <c r="K47" s="1099">
        <f t="shared" si="2"/>
        <v>1906</v>
      </c>
      <c r="L47" s="1099">
        <f t="shared" si="2"/>
        <v>1907</v>
      </c>
      <c r="M47" s="1099">
        <f t="shared" si="2"/>
        <v>1908</v>
      </c>
      <c r="N47" s="1099">
        <f t="shared" si="2"/>
        <v>1909</v>
      </c>
      <c r="O47" s="1099">
        <f t="shared" si="2"/>
        <v>1910</v>
      </c>
      <c r="P47" s="1099">
        <f t="shared" si="2"/>
        <v>1911</v>
      </c>
      <c r="Q47" s="1099">
        <f t="shared" si="2"/>
        <v>1912</v>
      </c>
      <c r="R47" s="1099">
        <f t="shared" si="2"/>
        <v>1913</v>
      </c>
      <c r="S47" s="1099">
        <f>IF('4c) Berechnungen_MFS'!E114 = "Nein",R47+1, R47+1&amp;" 1. Teil-KJ")</f>
        <v>1914</v>
      </c>
      <c r="T47" s="1100" t="str">
        <f>IF('4c) Berechnungen_MFS'!E114 = "Nein","", R47+1&amp;" 2. Teil-KJ")</f>
        <v/>
      </c>
      <c r="U47" s="1101" t="str">
        <f>IF('4c) Berechnungen_MFS'!E114="Ja",R47+2,"")</f>
        <v/>
      </c>
    </row>
    <row r="48" spans="1:21" x14ac:dyDescent="0.35">
      <c r="B48" s="111" t="s">
        <v>238</v>
      </c>
      <c r="C48" s="1102" t="s">
        <v>196</v>
      </c>
      <c r="D48" s="111" t="str">
        <f>IF(D44="","",D44)</f>
        <v/>
      </c>
      <c r="E48" s="116"/>
      <c r="F48" s="117"/>
      <c r="G48" s="117"/>
      <c r="H48" s="117"/>
      <c r="I48" s="117"/>
      <c r="J48" s="117"/>
      <c r="K48" s="117"/>
      <c r="L48" s="117"/>
      <c r="M48" s="117"/>
      <c r="N48" s="117"/>
      <c r="O48" s="117"/>
      <c r="P48" s="117"/>
      <c r="Q48" s="117"/>
      <c r="R48" s="117"/>
      <c r="S48" s="117"/>
      <c r="T48" s="141"/>
      <c r="U48" s="142"/>
    </row>
    <row r="49" spans="1:21" x14ac:dyDescent="0.35">
      <c r="B49" s="63" t="s">
        <v>197</v>
      </c>
      <c r="C49" s="143" t="s">
        <v>198</v>
      </c>
      <c r="D49" s="63"/>
      <c r="E49" s="1103">
        <f>IFERROR('4a) Berechnungen zu Planwerten'!E193,0)</f>
        <v>0</v>
      </c>
      <c r="F49" s="1104">
        <f>IFERROR('4a) Berechnungen zu Planwerten'!F193,0)</f>
        <v>0</v>
      </c>
      <c r="G49" s="1104">
        <f>IFERROR('4a) Berechnungen zu Planwerten'!G193,0)</f>
        <v>0</v>
      </c>
      <c r="H49" s="1104">
        <f>IFERROR('4a) Berechnungen zu Planwerten'!H193,0)</f>
        <v>0</v>
      </c>
      <c r="I49" s="1104">
        <f>IFERROR('4a) Berechnungen zu Planwerten'!I193,0)</f>
        <v>0</v>
      </c>
      <c r="J49" s="1104">
        <f>IFERROR('4a) Berechnungen zu Planwerten'!J193,0)</f>
        <v>0</v>
      </c>
      <c r="K49" s="1104">
        <f>IFERROR('4a) Berechnungen zu Planwerten'!K193,0)</f>
        <v>0</v>
      </c>
      <c r="L49" s="1104">
        <f>IFERROR('4a) Berechnungen zu Planwerten'!L193,0)</f>
        <v>0</v>
      </c>
      <c r="M49" s="1104">
        <f>IFERROR('4a) Berechnungen zu Planwerten'!M193,0)</f>
        <v>0</v>
      </c>
      <c r="N49" s="1104">
        <f>IFERROR('4a) Berechnungen zu Planwerten'!N193,0)</f>
        <v>0</v>
      </c>
      <c r="O49" s="1104">
        <f>IFERROR('4a) Berechnungen zu Planwerten'!O193,0)</f>
        <v>0</v>
      </c>
      <c r="P49" s="1104">
        <f>IFERROR('4a) Berechnungen zu Planwerten'!P193,0)</f>
        <v>0</v>
      </c>
      <c r="Q49" s="1104">
        <f>IFERROR('4a) Berechnungen zu Planwerten'!Q193,0)</f>
        <v>0</v>
      </c>
      <c r="R49" s="1104">
        <f>IFERROR('4a) Berechnungen zu Planwerten'!R193,0)</f>
        <v>0</v>
      </c>
      <c r="S49" s="1104">
        <f>IFERROR('4a) Berechnungen zu Planwerten'!S193,0)</f>
        <v>0</v>
      </c>
      <c r="T49" s="1105">
        <f>IFERROR('4a) Berechnungen zu Planwerten'!T193,0)</f>
        <v>0</v>
      </c>
      <c r="U49" s="1106">
        <f>IFERROR('4a) Berechnungen zu Planwerten'!U193,0)</f>
        <v>0</v>
      </c>
    </row>
    <row r="50" spans="1:21" x14ac:dyDescent="0.35">
      <c r="B50" s="67" t="s">
        <v>238</v>
      </c>
      <c r="C50" s="1107" t="s">
        <v>196</v>
      </c>
      <c r="D50" s="67" t="str">
        <f>IF(E44="","",E44)</f>
        <v/>
      </c>
      <c r="E50" s="121"/>
      <c r="F50" s="121"/>
      <c r="G50" s="121"/>
      <c r="H50" s="121"/>
      <c r="I50" s="121"/>
      <c r="J50" s="121"/>
      <c r="K50" s="121"/>
      <c r="L50" s="121"/>
      <c r="M50" s="121"/>
      <c r="N50" s="121"/>
      <c r="O50" s="121"/>
      <c r="P50" s="121"/>
      <c r="Q50" s="121"/>
      <c r="R50" s="121"/>
      <c r="S50" s="121"/>
      <c r="T50" s="124"/>
      <c r="U50" s="80"/>
    </row>
    <row r="51" spans="1:21" x14ac:dyDescent="0.35">
      <c r="B51" s="63" t="s">
        <v>197</v>
      </c>
      <c r="C51" s="143" t="s">
        <v>198</v>
      </c>
      <c r="D51" s="63"/>
      <c r="E51" s="1103">
        <f>IFERROR('4a) Berechnungen zu Planwerten'!E194,0)</f>
        <v>0</v>
      </c>
      <c r="F51" s="1104">
        <f>IFERROR('4a) Berechnungen zu Planwerten'!F194,0)</f>
        <v>0</v>
      </c>
      <c r="G51" s="1104">
        <f>IFERROR('4a) Berechnungen zu Planwerten'!G194,0)</f>
        <v>0</v>
      </c>
      <c r="H51" s="1104">
        <f>IFERROR('4a) Berechnungen zu Planwerten'!H194,0)</f>
        <v>0</v>
      </c>
      <c r="I51" s="1104">
        <f>IFERROR('4a) Berechnungen zu Planwerten'!I194,0)</f>
        <v>0</v>
      </c>
      <c r="J51" s="1104">
        <f>IFERROR('4a) Berechnungen zu Planwerten'!J194,0)</f>
        <v>0</v>
      </c>
      <c r="K51" s="1104">
        <f>IFERROR('4a) Berechnungen zu Planwerten'!K194,0)</f>
        <v>0</v>
      </c>
      <c r="L51" s="1104">
        <f>IFERROR('4a) Berechnungen zu Planwerten'!L194,0)</f>
        <v>0</v>
      </c>
      <c r="M51" s="1104">
        <f>IFERROR('4a) Berechnungen zu Planwerten'!M194,0)</f>
        <v>0</v>
      </c>
      <c r="N51" s="1104">
        <f>IFERROR('4a) Berechnungen zu Planwerten'!N194,0)</f>
        <v>0</v>
      </c>
      <c r="O51" s="1104">
        <f>IFERROR('4a) Berechnungen zu Planwerten'!O194,0)</f>
        <v>0</v>
      </c>
      <c r="P51" s="1104">
        <f>IFERROR('4a) Berechnungen zu Planwerten'!P194,0)</f>
        <v>0</v>
      </c>
      <c r="Q51" s="1104">
        <f>IFERROR('4a) Berechnungen zu Planwerten'!Q194,0)</f>
        <v>0</v>
      </c>
      <c r="R51" s="1104">
        <f>IFERROR('4a) Berechnungen zu Planwerten'!R194,0)</f>
        <v>0</v>
      </c>
      <c r="S51" s="1104">
        <f>IFERROR('4a) Berechnungen zu Planwerten'!S194,0)</f>
        <v>0</v>
      </c>
      <c r="T51" s="1105">
        <f>IFERROR('4a) Berechnungen zu Planwerten'!T194,0)</f>
        <v>0</v>
      </c>
      <c r="U51" s="1106">
        <f>IFERROR('4a) Berechnungen zu Planwerten'!U194,0)</f>
        <v>0</v>
      </c>
    </row>
    <row r="52" spans="1:21" x14ac:dyDescent="0.35">
      <c r="B52" s="1081" t="s">
        <v>238</v>
      </c>
      <c r="C52" s="1108" t="s">
        <v>196</v>
      </c>
      <c r="D52" s="1081" t="str">
        <f>IF(F44="","",F44)</f>
        <v/>
      </c>
      <c r="E52" s="121"/>
      <c r="F52" s="121"/>
      <c r="G52" s="121"/>
      <c r="H52" s="121"/>
      <c r="I52" s="121"/>
      <c r="J52" s="121"/>
      <c r="K52" s="121"/>
      <c r="L52" s="121"/>
      <c r="M52" s="121"/>
      <c r="N52" s="121"/>
      <c r="O52" s="121"/>
      <c r="P52" s="121"/>
      <c r="Q52" s="121"/>
      <c r="R52" s="121"/>
      <c r="S52" s="121"/>
      <c r="T52" s="124"/>
      <c r="U52" s="80"/>
    </row>
    <row r="53" spans="1:21" x14ac:dyDescent="0.35">
      <c r="B53" s="63" t="s">
        <v>197</v>
      </c>
      <c r="C53" s="143" t="s">
        <v>198</v>
      </c>
      <c r="D53" s="63"/>
      <c r="E53" s="1103">
        <f>IFERROR('4a) Berechnungen zu Planwerten'!E195,0)</f>
        <v>0</v>
      </c>
      <c r="F53" s="1104">
        <f>IFERROR('4a) Berechnungen zu Planwerten'!F195,0)</f>
        <v>0</v>
      </c>
      <c r="G53" s="1104">
        <f>IFERROR('4a) Berechnungen zu Planwerten'!G195,0)</f>
        <v>0</v>
      </c>
      <c r="H53" s="1104">
        <f>IFERROR('4a) Berechnungen zu Planwerten'!H195,0)</f>
        <v>0</v>
      </c>
      <c r="I53" s="1104">
        <f>IFERROR('4a) Berechnungen zu Planwerten'!I195,0)</f>
        <v>0</v>
      </c>
      <c r="J53" s="1104">
        <f>IFERROR('4a) Berechnungen zu Planwerten'!J195,0)</f>
        <v>0</v>
      </c>
      <c r="K53" s="1104">
        <f>IFERROR('4a) Berechnungen zu Planwerten'!K195,0)</f>
        <v>0</v>
      </c>
      <c r="L53" s="1104">
        <f>IFERROR('4a) Berechnungen zu Planwerten'!L195,0)</f>
        <v>0</v>
      </c>
      <c r="M53" s="1104">
        <f>IFERROR('4a) Berechnungen zu Planwerten'!M195,0)</f>
        <v>0</v>
      </c>
      <c r="N53" s="1104">
        <f>IFERROR('4a) Berechnungen zu Planwerten'!N195,0)</f>
        <v>0</v>
      </c>
      <c r="O53" s="1104">
        <f>IFERROR('4a) Berechnungen zu Planwerten'!O195,0)</f>
        <v>0</v>
      </c>
      <c r="P53" s="1104">
        <f>IFERROR('4a) Berechnungen zu Planwerten'!P195,0)</f>
        <v>0</v>
      </c>
      <c r="Q53" s="1104">
        <f>IFERROR('4a) Berechnungen zu Planwerten'!Q195,0)</f>
        <v>0</v>
      </c>
      <c r="R53" s="1104">
        <f>IFERROR('4a) Berechnungen zu Planwerten'!R195,0)</f>
        <v>0</v>
      </c>
      <c r="S53" s="1104">
        <f>IFERROR('4a) Berechnungen zu Planwerten'!S195,0)</f>
        <v>0</v>
      </c>
      <c r="T53" s="1105">
        <f>IFERROR('4a) Berechnungen zu Planwerten'!T195,0)</f>
        <v>0</v>
      </c>
      <c r="U53" s="1106">
        <f>IFERROR('4a) Berechnungen zu Planwerten'!U195,0)</f>
        <v>0</v>
      </c>
    </row>
    <row r="54" spans="1:21" x14ac:dyDescent="0.35">
      <c r="B54" s="67" t="s">
        <v>238</v>
      </c>
      <c r="C54" s="1107" t="s">
        <v>196</v>
      </c>
      <c r="D54" s="67" t="str">
        <f>IF(G44="","",G44)</f>
        <v/>
      </c>
      <c r="E54" s="121"/>
      <c r="F54" s="121"/>
      <c r="G54" s="121"/>
      <c r="H54" s="121"/>
      <c r="I54" s="121"/>
      <c r="J54" s="121"/>
      <c r="K54" s="121"/>
      <c r="L54" s="121"/>
      <c r="M54" s="121"/>
      <c r="N54" s="121"/>
      <c r="O54" s="121"/>
      <c r="P54" s="121"/>
      <c r="Q54" s="121"/>
      <c r="R54" s="121"/>
      <c r="S54" s="121"/>
      <c r="T54" s="124"/>
      <c r="U54" s="80"/>
    </row>
    <row r="55" spans="1:21" x14ac:dyDescent="0.35">
      <c r="B55" s="144" t="s">
        <v>197</v>
      </c>
      <c r="C55" s="1109" t="s">
        <v>198</v>
      </c>
      <c r="D55" s="144"/>
      <c r="E55" s="1110">
        <f>IFERROR('4a) Berechnungen zu Planwerten'!E196,0)</f>
        <v>0</v>
      </c>
      <c r="F55" s="1111">
        <f>IFERROR('4a) Berechnungen zu Planwerten'!F196,0)</f>
        <v>0</v>
      </c>
      <c r="G55" s="1111">
        <f>IFERROR('4a) Berechnungen zu Planwerten'!G196,0)</f>
        <v>0</v>
      </c>
      <c r="H55" s="1111">
        <f>IFERROR('4a) Berechnungen zu Planwerten'!H196,0)</f>
        <v>0</v>
      </c>
      <c r="I55" s="1111">
        <f>IFERROR('4a) Berechnungen zu Planwerten'!I196,0)</f>
        <v>0</v>
      </c>
      <c r="J55" s="1111">
        <f>IFERROR('4a) Berechnungen zu Planwerten'!J196,0)</f>
        <v>0</v>
      </c>
      <c r="K55" s="1111">
        <f>IFERROR('4a) Berechnungen zu Planwerten'!K196,0)</f>
        <v>0</v>
      </c>
      <c r="L55" s="1111">
        <f>IFERROR('4a) Berechnungen zu Planwerten'!L196,0)</f>
        <v>0</v>
      </c>
      <c r="M55" s="1111">
        <f>IFERROR('4a) Berechnungen zu Planwerten'!M196,0)</f>
        <v>0</v>
      </c>
      <c r="N55" s="1111">
        <f>IFERROR('4a) Berechnungen zu Planwerten'!N196,0)</f>
        <v>0</v>
      </c>
      <c r="O55" s="1111">
        <f>IFERROR('4a) Berechnungen zu Planwerten'!O196,0)</f>
        <v>0</v>
      </c>
      <c r="P55" s="1111">
        <f>IFERROR('4a) Berechnungen zu Planwerten'!P196,0)</f>
        <v>0</v>
      </c>
      <c r="Q55" s="1111">
        <f>IFERROR('4a) Berechnungen zu Planwerten'!Q196,0)</f>
        <v>0</v>
      </c>
      <c r="R55" s="1111">
        <f>IFERROR('4a) Berechnungen zu Planwerten'!R196,0)</f>
        <v>0</v>
      </c>
      <c r="S55" s="1111">
        <f>IFERROR('4a) Berechnungen zu Planwerten'!S196,0)</f>
        <v>0</v>
      </c>
      <c r="T55" s="1112">
        <f>IFERROR('4a) Berechnungen zu Planwerten'!T196,0)</f>
        <v>0</v>
      </c>
      <c r="U55" s="1113">
        <f>IFERROR('4a) Berechnungen zu Planwerten'!U196,0)</f>
        <v>0</v>
      </c>
    </row>
    <row r="56" spans="1:21" x14ac:dyDescent="0.35"/>
    <row r="57" spans="1:21" x14ac:dyDescent="0.35"/>
    <row r="58" spans="1:21" ht="30" customHeight="1" x14ac:dyDescent="0.35">
      <c r="B58" s="1087" t="s">
        <v>205</v>
      </c>
      <c r="C58" s="1088" t="str">
        <f>IF(OR(C11="Brennstoffeinsatz",D11="Brennstoffeinsatz",E11="Brennstoffeinsatz",F11="Brennstoffeinsatz",G11="Brennstoffeinsatz",H11="Brennstoffeinsatz",I11="Brennstoffeinsatz"),"Brennstoffeinsatz","")</f>
        <v/>
      </c>
      <c r="D58" s="11"/>
    </row>
    <row r="59" spans="1:21" x14ac:dyDescent="0.35">
      <c r="A59" s="11"/>
      <c r="B59" s="40" t="s">
        <v>170</v>
      </c>
      <c r="C59" s="1089" t="s">
        <v>50</v>
      </c>
      <c r="D59" s="91" t="s">
        <v>206</v>
      </c>
      <c r="E59" s="1090" t="s">
        <v>207</v>
      </c>
      <c r="F59" s="1091" t="s">
        <v>208</v>
      </c>
      <c r="G59" s="41" t="s">
        <v>209</v>
      </c>
      <c r="J59" s="11"/>
    </row>
    <row r="60" spans="1:21" x14ac:dyDescent="0.35">
      <c r="A60" s="11"/>
      <c r="B60" s="133" t="s">
        <v>191</v>
      </c>
      <c r="C60" s="1092" t="s">
        <v>51</v>
      </c>
      <c r="D60" s="1173" t="str">
        <f>IF($C$6="Ja",IF('2d) Planwerte (Anlage)'!D60="", "", '2d) Planwerte (Anlage)'!D60),"")</f>
        <v/>
      </c>
      <c r="E60" s="1174" t="str">
        <f>IF($C$6="Ja",IF('2d) Planwerte (Anlage)'!E60="", "", '2d) Planwerte (Anlage)'!E60),"")</f>
        <v/>
      </c>
      <c r="F60" s="1175" t="str">
        <f>IF($C$6="Ja",IF('2d) Planwerte (Anlage)'!F60="", "", '2d) Planwerte (Anlage)'!F60),"")</f>
        <v/>
      </c>
      <c r="G60" s="1176" t="str">
        <f>IF($C$6="Ja",IF('2d) Planwerte (Anlage)'!G60="", "", '2d) Planwerte (Anlage)'!G60),"")</f>
        <v/>
      </c>
      <c r="J60" s="11"/>
    </row>
    <row r="61" spans="1:21" x14ac:dyDescent="0.35">
      <c r="A61" s="11"/>
      <c r="B61" s="1114" t="s">
        <v>192</v>
      </c>
      <c r="C61" s="1115" t="s">
        <v>51</v>
      </c>
      <c r="D61" s="1177" t="str">
        <f>IF($C$6="Ja",IF('2d) Planwerte (Anlage)'!D61="","",'2d) Planwerte (Anlage)'!D61),"")</f>
        <v/>
      </c>
      <c r="E61" s="1174" t="str">
        <f>IF($C$6="Ja",IF('2d) Planwerte (Anlage)'!E61="","",'2d) Planwerte (Anlage)'!E61),"")</f>
        <v/>
      </c>
      <c r="F61" s="1175" t="str">
        <f>IF($C$6="Ja",IF('2d) Planwerte (Anlage)'!F61="","",'2d) Planwerte (Anlage)'!F61),"")</f>
        <v/>
      </c>
      <c r="G61" s="1176" t="str">
        <f>IF($C$6="Ja",IF('2d) Planwerte (Anlage)'!G61="","",'2d) Planwerte (Anlage)'!G61),"")</f>
        <v/>
      </c>
      <c r="J61" s="11"/>
    </row>
    <row r="62" spans="1:21" ht="15" customHeight="1" x14ac:dyDescent="0.35">
      <c r="B62" s="1095" t="s">
        <v>193</v>
      </c>
      <c r="C62" s="1116" t="s">
        <v>128</v>
      </c>
      <c r="D62" s="1178" t="str">
        <f>IF($C$6="Ja",IF('2d) Planwerte (Anlage)'!D62="","",'2d) Planwerte (Anlage)'!D62),"")</f>
        <v/>
      </c>
      <c r="E62" s="1174" t="str">
        <f>IF($C$6="Ja",IF('2d) Planwerte (Anlage)'!E62="","",'2d) Planwerte (Anlage)'!E62),"")</f>
        <v/>
      </c>
      <c r="F62" s="1175" t="str">
        <f>IF($C$6="Ja",IF('2d) Planwerte (Anlage)'!F62="","",'2d) Planwerte (Anlage)'!F62),"")</f>
        <v/>
      </c>
      <c r="G62" s="1176" t="str">
        <f>IF($C$6="Ja",IF('2d) Planwerte (Anlage)'!G62="","",'2d) Planwerte (Anlage)'!G62),"")</f>
        <v/>
      </c>
    </row>
    <row r="63" spans="1:21" s="1075" customFormat="1" x14ac:dyDescent="0.35">
      <c r="B63" s="1097" t="s">
        <v>194</v>
      </c>
      <c r="C63" s="41" t="s">
        <v>50</v>
      </c>
      <c r="D63" s="91" t="s">
        <v>210</v>
      </c>
      <c r="E63" s="1098">
        <f>YEAR('2b) Allg. Inputs'!$C$7)</f>
        <v>1900</v>
      </c>
      <c r="F63" s="1099">
        <f t="shared" ref="F63:R63" si="3">E63+1</f>
        <v>1901</v>
      </c>
      <c r="G63" s="1099">
        <f t="shared" si="3"/>
        <v>1902</v>
      </c>
      <c r="H63" s="1099">
        <f t="shared" si="3"/>
        <v>1903</v>
      </c>
      <c r="I63" s="1099">
        <f t="shared" si="3"/>
        <v>1904</v>
      </c>
      <c r="J63" s="1099">
        <f t="shared" si="3"/>
        <v>1905</v>
      </c>
      <c r="K63" s="1099">
        <f t="shared" si="3"/>
        <v>1906</v>
      </c>
      <c r="L63" s="1099">
        <f t="shared" si="3"/>
        <v>1907</v>
      </c>
      <c r="M63" s="1099">
        <f t="shared" si="3"/>
        <v>1908</v>
      </c>
      <c r="N63" s="1099">
        <f t="shared" si="3"/>
        <v>1909</v>
      </c>
      <c r="O63" s="1099">
        <f t="shared" si="3"/>
        <v>1910</v>
      </c>
      <c r="P63" s="1099">
        <f t="shared" si="3"/>
        <v>1911</v>
      </c>
      <c r="Q63" s="1099">
        <f t="shared" si="3"/>
        <v>1912</v>
      </c>
      <c r="R63" s="1099">
        <f t="shared" si="3"/>
        <v>1913</v>
      </c>
      <c r="S63" s="1099">
        <f>IF('4c) Berechnungen_MFS'!E114 = "Nein",R63+1, R63+1&amp;" 1. Teil-KJ")</f>
        <v>1914</v>
      </c>
      <c r="T63" s="1100" t="str">
        <f>IF('4c) Berechnungen_MFS'!E114 = "Nein","", R63+1&amp;" 2. Teil-KJ")</f>
        <v/>
      </c>
      <c r="U63" s="1101" t="str">
        <f>IF('4c) Berechnungen_MFS'!E114="Ja",R63+2,"")</f>
        <v/>
      </c>
    </row>
    <row r="64" spans="1:21" x14ac:dyDescent="0.35">
      <c r="B64" s="111" t="s">
        <v>238</v>
      </c>
      <c r="C64" s="1102" t="s">
        <v>196</v>
      </c>
      <c r="D64" s="111" t="str">
        <f>IF(D60="","",D60)</f>
        <v/>
      </c>
      <c r="E64" s="117"/>
      <c r="F64" s="117"/>
      <c r="G64" s="117"/>
      <c r="H64" s="117"/>
      <c r="I64" s="117"/>
      <c r="J64" s="117"/>
      <c r="K64" s="117"/>
      <c r="L64" s="117"/>
      <c r="M64" s="117"/>
      <c r="N64" s="117"/>
      <c r="O64" s="117"/>
      <c r="P64" s="117"/>
      <c r="Q64" s="117"/>
      <c r="R64" s="117"/>
      <c r="S64" s="117"/>
      <c r="T64" s="141"/>
      <c r="U64" s="142"/>
    </row>
    <row r="65" spans="1:21" x14ac:dyDescent="0.35">
      <c r="B65" s="63" t="s">
        <v>197</v>
      </c>
      <c r="C65" s="143" t="s">
        <v>198</v>
      </c>
      <c r="D65" s="63"/>
      <c r="E65" s="1103">
        <f>IFERROR('4a) Berechnungen zu Planwerten'!E210,0)</f>
        <v>0</v>
      </c>
      <c r="F65" s="1104">
        <f>IFERROR('4a) Berechnungen zu Planwerten'!F210,0)</f>
        <v>0</v>
      </c>
      <c r="G65" s="1104">
        <f>IFERROR('4a) Berechnungen zu Planwerten'!G210,0)</f>
        <v>0</v>
      </c>
      <c r="H65" s="1104">
        <f>IFERROR('4a) Berechnungen zu Planwerten'!H210,0)</f>
        <v>0</v>
      </c>
      <c r="I65" s="1104">
        <f>IFERROR('4a) Berechnungen zu Planwerten'!I210,0)</f>
        <v>0</v>
      </c>
      <c r="J65" s="1104">
        <f>IFERROR('4a) Berechnungen zu Planwerten'!J210,0)</f>
        <v>0</v>
      </c>
      <c r="K65" s="1104">
        <f>IFERROR('4a) Berechnungen zu Planwerten'!K210,0)</f>
        <v>0</v>
      </c>
      <c r="L65" s="1104">
        <f>IFERROR('4a) Berechnungen zu Planwerten'!L210,0)</f>
        <v>0</v>
      </c>
      <c r="M65" s="1104">
        <f>IFERROR('4a) Berechnungen zu Planwerten'!M210,0)</f>
        <v>0</v>
      </c>
      <c r="N65" s="1104">
        <f>IFERROR('4a) Berechnungen zu Planwerten'!N210,0)</f>
        <v>0</v>
      </c>
      <c r="O65" s="1104">
        <f>IFERROR('4a) Berechnungen zu Planwerten'!O210,0)</f>
        <v>0</v>
      </c>
      <c r="P65" s="1104">
        <f>IFERROR('4a) Berechnungen zu Planwerten'!P210,0)</f>
        <v>0</v>
      </c>
      <c r="Q65" s="1104">
        <f>IFERROR('4a) Berechnungen zu Planwerten'!Q210,0)</f>
        <v>0</v>
      </c>
      <c r="R65" s="1104">
        <f>IFERROR('4a) Berechnungen zu Planwerten'!R210,0)</f>
        <v>0</v>
      </c>
      <c r="S65" s="1104">
        <f>IFERROR('4a) Berechnungen zu Planwerten'!S210,0)</f>
        <v>0</v>
      </c>
      <c r="T65" s="1105">
        <f>IFERROR('4a) Berechnungen zu Planwerten'!T210,0)</f>
        <v>0</v>
      </c>
      <c r="U65" s="1106">
        <f>IFERROR('4a) Berechnungen zu Planwerten'!U210,0)</f>
        <v>0</v>
      </c>
    </row>
    <row r="66" spans="1:21" x14ac:dyDescent="0.35">
      <c r="B66" s="67" t="s">
        <v>238</v>
      </c>
      <c r="C66" s="1107" t="s">
        <v>196</v>
      </c>
      <c r="D66" s="67" t="str">
        <f>IF(E60="","",E60)</f>
        <v/>
      </c>
      <c r="E66" s="121"/>
      <c r="F66" s="121"/>
      <c r="G66" s="121"/>
      <c r="H66" s="121"/>
      <c r="I66" s="121"/>
      <c r="J66" s="121"/>
      <c r="K66" s="121"/>
      <c r="L66" s="121"/>
      <c r="M66" s="121"/>
      <c r="N66" s="121"/>
      <c r="O66" s="121"/>
      <c r="P66" s="121"/>
      <c r="Q66" s="121"/>
      <c r="R66" s="121"/>
      <c r="S66" s="121"/>
      <c r="T66" s="124"/>
      <c r="U66" s="80"/>
    </row>
    <row r="67" spans="1:21" x14ac:dyDescent="0.35">
      <c r="B67" s="63" t="s">
        <v>197</v>
      </c>
      <c r="C67" s="143" t="s">
        <v>198</v>
      </c>
      <c r="D67" s="63"/>
      <c r="E67" s="1103">
        <f>IFERROR('4a) Berechnungen zu Planwerten'!E211,0)</f>
        <v>0</v>
      </c>
      <c r="F67" s="1104">
        <f>IFERROR('4a) Berechnungen zu Planwerten'!F211,0)</f>
        <v>0</v>
      </c>
      <c r="G67" s="1104">
        <f>IFERROR('4a) Berechnungen zu Planwerten'!G211,0)</f>
        <v>0</v>
      </c>
      <c r="H67" s="1104">
        <f>IFERROR('4a) Berechnungen zu Planwerten'!H211,0)</f>
        <v>0</v>
      </c>
      <c r="I67" s="1104">
        <f>IFERROR('4a) Berechnungen zu Planwerten'!I211,0)</f>
        <v>0</v>
      </c>
      <c r="J67" s="1104">
        <f>IFERROR('4a) Berechnungen zu Planwerten'!J211,0)</f>
        <v>0</v>
      </c>
      <c r="K67" s="1104">
        <f>IFERROR('4a) Berechnungen zu Planwerten'!K211,0)</f>
        <v>0</v>
      </c>
      <c r="L67" s="1104">
        <f>IFERROR('4a) Berechnungen zu Planwerten'!L211,0)</f>
        <v>0</v>
      </c>
      <c r="M67" s="1104">
        <f>IFERROR('4a) Berechnungen zu Planwerten'!M211,0)</f>
        <v>0</v>
      </c>
      <c r="N67" s="1104">
        <f>IFERROR('4a) Berechnungen zu Planwerten'!N211,0)</f>
        <v>0</v>
      </c>
      <c r="O67" s="1104">
        <f>IFERROR('4a) Berechnungen zu Planwerten'!O211,0)</f>
        <v>0</v>
      </c>
      <c r="P67" s="1104">
        <f>IFERROR('4a) Berechnungen zu Planwerten'!P211,0)</f>
        <v>0</v>
      </c>
      <c r="Q67" s="1104">
        <f>IFERROR('4a) Berechnungen zu Planwerten'!Q211,0)</f>
        <v>0</v>
      </c>
      <c r="R67" s="1104">
        <f>IFERROR('4a) Berechnungen zu Planwerten'!R211,0)</f>
        <v>0</v>
      </c>
      <c r="S67" s="1104">
        <f>IFERROR('4a) Berechnungen zu Planwerten'!S211,0)</f>
        <v>0</v>
      </c>
      <c r="T67" s="1105">
        <f>IFERROR('4a) Berechnungen zu Planwerten'!T211,0)</f>
        <v>0</v>
      </c>
      <c r="U67" s="1106">
        <f>IFERROR('4a) Berechnungen zu Planwerten'!U211,0)</f>
        <v>0</v>
      </c>
    </row>
    <row r="68" spans="1:21" x14ac:dyDescent="0.35">
      <c r="B68" s="1081" t="s">
        <v>238</v>
      </c>
      <c r="C68" s="1108" t="s">
        <v>196</v>
      </c>
      <c r="D68" s="1081" t="str">
        <f>IF(F60="","",F60)</f>
        <v/>
      </c>
      <c r="E68" s="121"/>
      <c r="F68" s="121"/>
      <c r="G68" s="121"/>
      <c r="H68" s="121"/>
      <c r="I68" s="121"/>
      <c r="J68" s="121"/>
      <c r="K68" s="121"/>
      <c r="L68" s="121"/>
      <c r="M68" s="121"/>
      <c r="N68" s="121"/>
      <c r="O68" s="121"/>
      <c r="P68" s="121"/>
      <c r="Q68" s="121"/>
      <c r="R68" s="121"/>
      <c r="S68" s="121"/>
      <c r="T68" s="124"/>
      <c r="U68" s="80"/>
    </row>
    <row r="69" spans="1:21" x14ac:dyDescent="0.35">
      <c r="B69" s="63" t="s">
        <v>197</v>
      </c>
      <c r="C69" s="143" t="s">
        <v>198</v>
      </c>
      <c r="D69" s="63"/>
      <c r="E69" s="1103">
        <f>IFERROR('4a) Berechnungen zu Planwerten'!E212,0)</f>
        <v>0</v>
      </c>
      <c r="F69" s="1104">
        <f>IFERROR('4a) Berechnungen zu Planwerten'!F212,0)</f>
        <v>0</v>
      </c>
      <c r="G69" s="1104">
        <f>IFERROR('4a) Berechnungen zu Planwerten'!G212,0)</f>
        <v>0</v>
      </c>
      <c r="H69" s="1104">
        <f>IFERROR('4a) Berechnungen zu Planwerten'!H212,0)</f>
        <v>0</v>
      </c>
      <c r="I69" s="1104">
        <f>IFERROR('4a) Berechnungen zu Planwerten'!I212,0)</f>
        <v>0</v>
      </c>
      <c r="J69" s="1104">
        <f>IFERROR('4a) Berechnungen zu Planwerten'!J212,0)</f>
        <v>0</v>
      </c>
      <c r="K69" s="1104">
        <f>IFERROR('4a) Berechnungen zu Planwerten'!K212,0)</f>
        <v>0</v>
      </c>
      <c r="L69" s="1104">
        <f>IFERROR('4a) Berechnungen zu Planwerten'!L212,0)</f>
        <v>0</v>
      </c>
      <c r="M69" s="1104">
        <f>IFERROR('4a) Berechnungen zu Planwerten'!M212,0)</f>
        <v>0</v>
      </c>
      <c r="N69" s="1104">
        <f>IFERROR('4a) Berechnungen zu Planwerten'!N212,0)</f>
        <v>0</v>
      </c>
      <c r="O69" s="1104">
        <f>IFERROR('4a) Berechnungen zu Planwerten'!O212,0)</f>
        <v>0</v>
      </c>
      <c r="P69" s="1104">
        <f>IFERROR('4a) Berechnungen zu Planwerten'!P212,0)</f>
        <v>0</v>
      </c>
      <c r="Q69" s="1104">
        <f>IFERROR('4a) Berechnungen zu Planwerten'!Q212,0)</f>
        <v>0</v>
      </c>
      <c r="R69" s="1104">
        <f>IFERROR('4a) Berechnungen zu Planwerten'!R212,0)</f>
        <v>0</v>
      </c>
      <c r="S69" s="1104">
        <f>IFERROR('4a) Berechnungen zu Planwerten'!S212,0)</f>
        <v>0</v>
      </c>
      <c r="T69" s="1105">
        <f>IFERROR('4a) Berechnungen zu Planwerten'!T212,0)</f>
        <v>0</v>
      </c>
      <c r="U69" s="1106">
        <f>IFERROR('4a) Berechnungen zu Planwerten'!U212,0)</f>
        <v>0</v>
      </c>
    </row>
    <row r="70" spans="1:21" x14ac:dyDescent="0.35">
      <c r="B70" s="67" t="s">
        <v>238</v>
      </c>
      <c r="C70" s="1107" t="s">
        <v>196</v>
      </c>
      <c r="D70" s="67" t="str">
        <f>IF(G60="","",G60)</f>
        <v/>
      </c>
      <c r="E70" s="121"/>
      <c r="F70" s="121"/>
      <c r="G70" s="121"/>
      <c r="H70" s="121"/>
      <c r="I70" s="121"/>
      <c r="J70" s="121"/>
      <c r="K70" s="121"/>
      <c r="L70" s="121"/>
      <c r="M70" s="121"/>
      <c r="N70" s="121"/>
      <c r="O70" s="121"/>
      <c r="P70" s="121"/>
      <c r="Q70" s="121"/>
      <c r="R70" s="121"/>
      <c r="S70" s="121"/>
      <c r="T70" s="124"/>
      <c r="U70" s="80"/>
    </row>
    <row r="71" spans="1:21" x14ac:dyDescent="0.35">
      <c r="B71" s="144" t="s">
        <v>197</v>
      </c>
      <c r="C71" s="1109" t="s">
        <v>198</v>
      </c>
      <c r="D71" s="144"/>
      <c r="E71" s="1110">
        <f>IFERROR('4a) Berechnungen zu Planwerten'!E213,0)</f>
        <v>0</v>
      </c>
      <c r="F71" s="1111">
        <f>IFERROR('4a) Berechnungen zu Planwerten'!F213,0)</f>
        <v>0</v>
      </c>
      <c r="G71" s="1111">
        <f>IFERROR('4a) Berechnungen zu Planwerten'!G213,0)</f>
        <v>0</v>
      </c>
      <c r="H71" s="1111">
        <f>IFERROR('4a) Berechnungen zu Planwerten'!H213,0)</f>
        <v>0</v>
      </c>
      <c r="I71" s="1111">
        <f>IFERROR('4a) Berechnungen zu Planwerten'!I213,0)</f>
        <v>0</v>
      </c>
      <c r="J71" s="1111">
        <f>IFERROR('4a) Berechnungen zu Planwerten'!J213,0)</f>
        <v>0</v>
      </c>
      <c r="K71" s="1111">
        <f>IFERROR('4a) Berechnungen zu Planwerten'!K213,0)</f>
        <v>0</v>
      </c>
      <c r="L71" s="1111">
        <f>IFERROR('4a) Berechnungen zu Planwerten'!L213,0)</f>
        <v>0</v>
      </c>
      <c r="M71" s="1111">
        <f>IFERROR('4a) Berechnungen zu Planwerten'!M213,0)</f>
        <v>0</v>
      </c>
      <c r="N71" s="1111">
        <f>IFERROR('4a) Berechnungen zu Planwerten'!N213,0)</f>
        <v>0</v>
      </c>
      <c r="O71" s="1111">
        <f>IFERROR('4a) Berechnungen zu Planwerten'!O213,0)</f>
        <v>0</v>
      </c>
      <c r="P71" s="1111">
        <f>IFERROR('4a) Berechnungen zu Planwerten'!P213,0)</f>
        <v>0</v>
      </c>
      <c r="Q71" s="1111">
        <f>IFERROR('4a) Berechnungen zu Planwerten'!Q213,0)</f>
        <v>0</v>
      </c>
      <c r="R71" s="1111">
        <f>IFERROR('4a) Berechnungen zu Planwerten'!R213,0)</f>
        <v>0</v>
      </c>
      <c r="S71" s="1111">
        <f>IFERROR('4a) Berechnungen zu Planwerten'!S213,0)</f>
        <v>0</v>
      </c>
      <c r="T71" s="1112">
        <f>IFERROR('4a) Berechnungen zu Planwerten'!T213,0)</f>
        <v>0</v>
      </c>
      <c r="U71" s="1113">
        <f>IFERROR('4a) Berechnungen zu Planwerten'!U213,0)</f>
        <v>0</v>
      </c>
    </row>
    <row r="72" spans="1:21" x14ac:dyDescent="0.35">
      <c r="B72" s="11"/>
      <c r="C72" s="11"/>
      <c r="D72" s="11"/>
      <c r="E72" s="11"/>
      <c r="F72" s="11"/>
      <c r="G72" s="11"/>
      <c r="H72" s="11"/>
      <c r="I72" s="11"/>
      <c r="J72" s="11"/>
      <c r="K72" s="11"/>
      <c r="L72" s="11"/>
      <c r="M72" s="11"/>
      <c r="N72" s="11"/>
      <c r="O72" s="11"/>
      <c r="P72" s="11"/>
      <c r="Q72" s="11"/>
      <c r="R72" s="11"/>
      <c r="S72" s="11"/>
      <c r="T72" s="11"/>
      <c r="U72" s="11"/>
    </row>
    <row r="73" spans="1:21" x14ac:dyDescent="0.35">
      <c r="B73" s="11"/>
      <c r="C73" s="11"/>
      <c r="D73" s="11"/>
      <c r="E73" s="11"/>
      <c r="F73" s="11"/>
      <c r="G73" s="11"/>
      <c r="H73" s="11"/>
      <c r="I73" s="11"/>
      <c r="J73" s="11"/>
      <c r="K73" s="11"/>
      <c r="L73" s="11"/>
      <c r="M73" s="11"/>
      <c r="N73" s="11"/>
      <c r="O73" s="11"/>
      <c r="P73" s="11"/>
      <c r="Q73" s="11"/>
      <c r="R73" s="11"/>
      <c r="S73" s="11"/>
      <c r="T73" s="11"/>
      <c r="U73" s="11"/>
    </row>
    <row r="74" spans="1:21" ht="30" customHeight="1" x14ac:dyDescent="0.35">
      <c r="B74" s="1087" t="s">
        <v>211</v>
      </c>
      <c r="C74" s="1088" t="str">
        <f>IF(OR(C11="Wärmebereitstellung",D11="Wärmebereitstellung",E11="Wärmebereitstellung",F11="Wärmebereitstellung",G11="Wärmebereitstellung",H11="Wärmebereitstellung",I11="Wärmebereitstellung"),"Wärmebereitstellung","")</f>
        <v/>
      </c>
      <c r="D74" s="11"/>
    </row>
    <row r="75" spans="1:21" x14ac:dyDescent="0.35">
      <c r="A75" s="11"/>
      <c r="B75" s="40" t="s">
        <v>170</v>
      </c>
      <c r="C75" s="1089" t="s">
        <v>50</v>
      </c>
      <c r="D75" s="91" t="s">
        <v>212</v>
      </c>
      <c r="E75" s="1090" t="s">
        <v>213</v>
      </c>
      <c r="F75" s="1091" t="s">
        <v>214</v>
      </c>
      <c r="G75" s="41" t="s">
        <v>215</v>
      </c>
      <c r="H75" s="11"/>
      <c r="I75" s="11"/>
      <c r="J75" s="11"/>
    </row>
    <row r="76" spans="1:21" x14ac:dyDescent="0.35">
      <c r="A76" s="11"/>
      <c r="B76" s="133" t="s">
        <v>191</v>
      </c>
      <c r="C76" s="1092" t="s">
        <v>51</v>
      </c>
      <c r="D76" s="1173" t="str">
        <f>IF($C$6="Ja",IF('2d) Planwerte (Anlage)'!D76="", "", '2d) Planwerte (Anlage)'!D76),"")</f>
        <v/>
      </c>
      <c r="E76" s="1179" t="str">
        <f>IF($C$6="Ja",IF('2d) Planwerte (Anlage)'!E76="", "", '2d) Planwerte (Anlage)'!E76),"")</f>
        <v/>
      </c>
      <c r="F76" s="1168" t="str">
        <f>IF($C$6="Ja",IF('2d) Planwerte (Anlage)'!F76="", "", '2d) Planwerte (Anlage)'!F76),"")</f>
        <v/>
      </c>
      <c r="G76" s="1180" t="str">
        <f>IF($C$6="Ja",IF('2d) Planwerte (Anlage)'!G76="", "", '2d) Planwerte (Anlage)'!G76),"")</f>
        <v/>
      </c>
      <c r="H76" s="11"/>
      <c r="I76" s="11"/>
      <c r="J76" s="11"/>
    </row>
    <row r="77" spans="1:21" x14ac:dyDescent="0.35">
      <c r="A77" s="11"/>
      <c r="B77" s="1093" t="s">
        <v>192</v>
      </c>
      <c r="C77" s="1115" t="s">
        <v>51</v>
      </c>
      <c r="D77" s="1177" t="str">
        <f>IF($C$6="Ja",IF('2d) Planwerte (Anlage)'!D77="","",'2d) Planwerte (Anlage)'!D77),"")</f>
        <v/>
      </c>
      <c r="E77" s="1174" t="str">
        <f>IF($C$6="Ja",IF('2d) Planwerte (Anlage)'!E77="","",'2d) Planwerte (Anlage)'!E77),"")</f>
        <v/>
      </c>
      <c r="F77" s="1175" t="str">
        <f>IF($C$6="Ja",IF('2d) Planwerte (Anlage)'!F77="","",'2d) Planwerte (Anlage)'!F77),"")</f>
        <v/>
      </c>
      <c r="G77" s="1176" t="str">
        <f>IF($C$6="Ja",IF('2d) Planwerte (Anlage)'!G77="","",'2d) Planwerte (Anlage)'!G77),"")</f>
        <v/>
      </c>
      <c r="H77" s="11"/>
      <c r="I77" s="11"/>
      <c r="J77" s="11"/>
    </row>
    <row r="78" spans="1:21" ht="15" customHeight="1" x14ac:dyDescent="0.35">
      <c r="B78" s="1095" t="s">
        <v>193</v>
      </c>
      <c r="C78" s="1124" t="s">
        <v>128</v>
      </c>
      <c r="D78" s="1178" t="str">
        <f>IF($C$6="Ja",IF('2d) Planwerte (Anlage)'!D78="","",'2d) Planwerte (Anlage)'!D78),"")</f>
        <v/>
      </c>
      <c r="E78" s="1174" t="str">
        <f>IF($C$6="Ja",IF('2d) Planwerte (Anlage)'!E78="","",'2d) Planwerte (Anlage)'!E78),"")</f>
        <v/>
      </c>
      <c r="F78" s="1175" t="str">
        <f>IF($C$6="Ja",IF('2d) Planwerte (Anlage)'!F78="","",'2d) Planwerte (Anlage)'!F78),"")</f>
        <v/>
      </c>
      <c r="G78" s="1176" t="str">
        <f>IF($C$6="Ja",IF('2d) Planwerte (Anlage)'!G78="","",'2d) Planwerte (Anlage)'!G78),"")</f>
        <v/>
      </c>
      <c r="H78" s="11"/>
      <c r="I78" s="11"/>
    </row>
    <row r="79" spans="1:21" s="1075" customFormat="1" x14ac:dyDescent="0.35">
      <c r="B79" s="1097" t="s">
        <v>194</v>
      </c>
      <c r="C79" s="41" t="s">
        <v>50</v>
      </c>
      <c r="D79" s="91" t="s">
        <v>216</v>
      </c>
      <c r="E79" s="1125">
        <f>YEAR('2b) Allg. Inputs'!$C$7)</f>
        <v>1900</v>
      </c>
      <c r="F79" s="1073">
        <f t="shared" ref="F79:R79" si="4">E79+1</f>
        <v>1901</v>
      </c>
      <c r="G79" s="1073">
        <f t="shared" si="4"/>
        <v>1902</v>
      </c>
      <c r="H79" s="1073">
        <f t="shared" si="4"/>
        <v>1903</v>
      </c>
      <c r="I79" s="1073">
        <f t="shared" si="4"/>
        <v>1904</v>
      </c>
      <c r="J79" s="1073">
        <f t="shared" si="4"/>
        <v>1905</v>
      </c>
      <c r="K79" s="1073">
        <f t="shared" si="4"/>
        <v>1906</v>
      </c>
      <c r="L79" s="1073">
        <f t="shared" si="4"/>
        <v>1907</v>
      </c>
      <c r="M79" s="1073">
        <f t="shared" si="4"/>
        <v>1908</v>
      </c>
      <c r="N79" s="1073">
        <f t="shared" si="4"/>
        <v>1909</v>
      </c>
      <c r="O79" s="1073">
        <f t="shared" si="4"/>
        <v>1910</v>
      </c>
      <c r="P79" s="1073">
        <f t="shared" si="4"/>
        <v>1911</v>
      </c>
      <c r="Q79" s="1073">
        <f t="shared" si="4"/>
        <v>1912</v>
      </c>
      <c r="R79" s="1073">
        <f t="shared" si="4"/>
        <v>1913</v>
      </c>
      <c r="S79" s="1073">
        <f>IF('4c) Berechnungen_MFS'!E114 = "Nein",R79+1, R79+1&amp;" 1. Teil-KJ")</f>
        <v>1914</v>
      </c>
      <c r="T79" s="1126" t="str">
        <f>IF('4c) Berechnungen_MFS'!E114 = "Nein","", R79+1&amp;" 2. Teil-KJ")</f>
        <v/>
      </c>
      <c r="U79" s="1074" t="str">
        <f>IF('4c) Berechnungen_MFS'!E114="Ja",R79+2,"")</f>
        <v/>
      </c>
    </row>
    <row r="80" spans="1:21" x14ac:dyDescent="0.35">
      <c r="B80" s="111" t="s">
        <v>238</v>
      </c>
      <c r="C80" s="1102" t="s">
        <v>196</v>
      </c>
      <c r="D80" s="111" t="str">
        <f>IF(D76="","",D76)</f>
        <v/>
      </c>
      <c r="E80" s="117"/>
      <c r="F80" s="117"/>
      <c r="G80" s="117"/>
      <c r="H80" s="117"/>
      <c r="I80" s="117"/>
      <c r="J80" s="117"/>
      <c r="K80" s="117"/>
      <c r="L80" s="117"/>
      <c r="M80" s="117"/>
      <c r="N80" s="117"/>
      <c r="O80" s="117"/>
      <c r="P80" s="117"/>
      <c r="Q80" s="116"/>
      <c r="R80" s="116"/>
      <c r="S80" s="116"/>
      <c r="T80" s="118"/>
      <c r="U80" s="142"/>
    </row>
    <row r="81" spans="2:21" x14ac:dyDescent="0.35">
      <c r="B81" s="63" t="s">
        <v>197</v>
      </c>
      <c r="C81" s="143" t="s">
        <v>198</v>
      </c>
      <c r="D81" s="63"/>
      <c r="E81" s="1103">
        <f>IFERROR('4a) Berechnungen zu Planwerten'!E227,0)</f>
        <v>0</v>
      </c>
      <c r="F81" s="1104">
        <f>IFERROR('4a) Berechnungen zu Planwerten'!F227,0)</f>
        <v>0</v>
      </c>
      <c r="G81" s="1104">
        <f>IFERROR('4a) Berechnungen zu Planwerten'!G227,0)</f>
        <v>0</v>
      </c>
      <c r="H81" s="1104">
        <f>IFERROR('4a) Berechnungen zu Planwerten'!H227,0)</f>
        <v>0</v>
      </c>
      <c r="I81" s="1104">
        <f>IFERROR('4a) Berechnungen zu Planwerten'!I227,0)</f>
        <v>0</v>
      </c>
      <c r="J81" s="1104">
        <f>IFERROR('4a) Berechnungen zu Planwerten'!J227,0)</f>
        <v>0</v>
      </c>
      <c r="K81" s="1104">
        <f>IFERROR('4a) Berechnungen zu Planwerten'!K227,0)</f>
        <v>0</v>
      </c>
      <c r="L81" s="1104">
        <f>IFERROR('4a) Berechnungen zu Planwerten'!L227,0)</f>
        <v>0</v>
      </c>
      <c r="M81" s="1104">
        <f>IFERROR('4a) Berechnungen zu Planwerten'!M227,0)</f>
        <v>0</v>
      </c>
      <c r="N81" s="1104">
        <f>IFERROR('4a) Berechnungen zu Planwerten'!N227,0)</f>
        <v>0</v>
      </c>
      <c r="O81" s="1104">
        <f>IFERROR('4a) Berechnungen zu Planwerten'!O227,0)</f>
        <v>0</v>
      </c>
      <c r="P81" s="1104">
        <f>IFERROR('4a) Berechnungen zu Planwerten'!P227,0)</f>
        <v>0</v>
      </c>
      <c r="Q81" s="1104">
        <f>IFERROR('4a) Berechnungen zu Planwerten'!Q227,0)</f>
        <v>0</v>
      </c>
      <c r="R81" s="1104">
        <f>IFERROR('4a) Berechnungen zu Planwerten'!R227,0)</f>
        <v>0</v>
      </c>
      <c r="S81" s="1104">
        <f>IFERROR('4a) Berechnungen zu Planwerten'!S227,0)</f>
        <v>0</v>
      </c>
      <c r="T81" s="1105">
        <f>IFERROR('4a) Berechnungen zu Planwerten'!T227,0)</f>
        <v>0</v>
      </c>
      <c r="U81" s="1106">
        <f>IFERROR('4a) Berechnungen zu Planwerten'!U227,0)</f>
        <v>0</v>
      </c>
    </row>
    <row r="82" spans="2:21" x14ac:dyDescent="0.35">
      <c r="B82" s="67" t="s">
        <v>238</v>
      </c>
      <c r="C82" s="1107" t="s">
        <v>196</v>
      </c>
      <c r="D82" s="67" t="str">
        <f>IF(E76="","",E76)</f>
        <v/>
      </c>
      <c r="E82" s="121"/>
      <c r="F82" s="121"/>
      <c r="G82" s="121"/>
      <c r="H82" s="121"/>
      <c r="I82" s="121"/>
      <c r="J82" s="121"/>
      <c r="K82" s="121"/>
      <c r="L82" s="121"/>
      <c r="M82" s="121"/>
      <c r="N82" s="121"/>
      <c r="O82" s="121"/>
      <c r="P82" s="121"/>
      <c r="Q82" s="121"/>
      <c r="R82" s="121"/>
      <c r="S82" s="126"/>
      <c r="T82" s="128"/>
      <c r="U82" s="80"/>
    </row>
    <row r="83" spans="2:21" x14ac:dyDescent="0.35">
      <c r="B83" s="63" t="s">
        <v>197</v>
      </c>
      <c r="C83" s="143" t="s">
        <v>198</v>
      </c>
      <c r="D83" s="63"/>
      <c r="E83" s="1103">
        <f>IFERROR('4a) Berechnungen zu Planwerten'!E228,0)</f>
        <v>0</v>
      </c>
      <c r="F83" s="1104">
        <f>IFERROR('4a) Berechnungen zu Planwerten'!F228,0)</f>
        <v>0</v>
      </c>
      <c r="G83" s="1104">
        <f>IFERROR('4a) Berechnungen zu Planwerten'!G228,0)</f>
        <v>0</v>
      </c>
      <c r="H83" s="1104">
        <f>IFERROR('4a) Berechnungen zu Planwerten'!H228,0)</f>
        <v>0</v>
      </c>
      <c r="I83" s="1104">
        <f>IFERROR('4a) Berechnungen zu Planwerten'!I228,0)</f>
        <v>0</v>
      </c>
      <c r="J83" s="1104">
        <f>IFERROR('4a) Berechnungen zu Planwerten'!J228,0)</f>
        <v>0</v>
      </c>
      <c r="K83" s="1104">
        <f>IFERROR('4a) Berechnungen zu Planwerten'!K228,0)</f>
        <v>0</v>
      </c>
      <c r="L83" s="1104">
        <f>IFERROR('4a) Berechnungen zu Planwerten'!L228,0)</f>
        <v>0</v>
      </c>
      <c r="M83" s="1104">
        <f>IFERROR('4a) Berechnungen zu Planwerten'!M228,0)</f>
        <v>0</v>
      </c>
      <c r="N83" s="1104">
        <f>IFERROR('4a) Berechnungen zu Planwerten'!N228,0)</f>
        <v>0</v>
      </c>
      <c r="O83" s="1104">
        <f>IFERROR('4a) Berechnungen zu Planwerten'!O228,0)</f>
        <v>0</v>
      </c>
      <c r="P83" s="1104">
        <f>IFERROR('4a) Berechnungen zu Planwerten'!P228,0)</f>
        <v>0</v>
      </c>
      <c r="Q83" s="1104">
        <f>IFERROR('4a) Berechnungen zu Planwerten'!Q228,0)</f>
        <v>0</v>
      </c>
      <c r="R83" s="1104">
        <f>IFERROR('4a) Berechnungen zu Planwerten'!R228,0)</f>
        <v>0</v>
      </c>
      <c r="S83" s="1104">
        <f>IFERROR('4a) Berechnungen zu Planwerten'!S228,0)</f>
        <v>0</v>
      </c>
      <c r="T83" s="1105">
        <f>IFERROR('4a) Berechnungen zu Planwerten'!T228,0)</f>
        <v>0</v>
      </c>
      <c r="U83" s="1106">
        <f>IFERROR('4a) Berechnungen zu Planwerten'!U228,0)</f>
        <v>0</v>
      </c>
    </row>
    <row r="84" spans="2:21" x14ac:dyDescent="0.35">
      <c r="B84" s="1081" t="s">
        <v>238</v>
      </c>
      <c r="C84" s="1108" t="s">
        <v>196</v>
      </c>
      <c r="D84" s="1081" t="str">
        <f>IF(F76="","",F76)</f>
        <v/>
      </c>
      <c r="E84" s="121"/>
      <c r="F84" s="121"/>
      <c r="G84" s="121"/>
      <c r="H84" s="121"/>
      <c r="I84" s="121"/>
      <c r="J84" s="121"/>
      <c r="K84" s="121"/>
      <c r="L84" s="121"/>
      <c r="M84" s="121"/>
      <c r="N84" s="121"/>
      <c r="O84" s="121"/>
      <c r="P84" s="121"/>
      <c r="Q84" s="121"/>
      <c r="R84" s="121"/>
      <c r="S84" s="126"/>
      <c r="T84" s="128"/>
      <c r="U84" s="80"/>
    </row>
    <row r="85" spans="2:21" x14ac:dyDescent="0.35">
      <c r="B85" s="63" t="s">
        <v>197</v>
      </c>
      <c r="C85" s="143" t="s">
        <v>198</v>
      </c>
      <c r="D85" s="63"/>
      <c r="E85" s="1103">
        <f>IFERROR('4a) Berechnungen zu Planwerten'!E229,0)</f>
        <v>0</v>
      </c>
      <c r="F85" s="1104">
        <f>IFERROR('4a) Berechnungen zu Planwerten'!F229,0)</f>
        <v>0</v>
      </c>
      <c r="G85" s="1104">
        <f>IFERROR('4a) Berechnungen zu Planwerten'!G229,0)</f>
        <v>0</v>
      </c>
      <c r="H85" s="1104">
        <f>IFERROR('4a) Berechnungen zu Planwerten'!H229,0)</f>
        <v>0</v>
      </c>
      <c r="I85" s="1104">
        <f>IFERROR('4a) Berechnungen zu Planwerten'!I229,0)</f>
        <v>0</v>
      </c>
      <c r="J85" s="1104">
        <f>IFERROR('4a) Berechnungen zu Planwerten'!J229,0)</f>
        <v>0</v>
      </c>
      <c r="K85" s="1104">
        <f>IFERROR('4a) Berechnungen zu Planwerten'!K229,0)</f>
        <v>0</v>
      </c>
      <c r="L85" s="1104">
        <f>IFERROR('4a) Berechnungen zu Planwerten'!L229,0)</f>
        <v>0</v>
      </c>
      <c r="M85" s="1104">
        <f>IFERROR('4a) Berechnungen zu Planwerten'!M229,0)</f>
        <v>0</v>
      </c>
      <c r="N85" s="1104">
        <f>IFERROR('4a) Berechnungen zu Planwerten'!N229,0)</f>
        <v>0</v>
      </c>
      <c r="O85" s="1104">
        <f>IFERROR('4a) Berechnungen zu Planwerten'!O229,0)</f>
        <v>0</v>
      </c>
      <c r="P85" s="1104">
        <f>IFERROR('4a) Berechnungen zu Planwerten'!P229,0)</f>
        <v>0</v>
      </c>
      <c r="Q85" s="1104">
        <f>IFERROR('4a) Berechnungen zu Planwerten'!Q229,0)</f>
        <v>0</v>
      </c>
      <c r="R85" s="1104">
        <f>IFERROR('4a) Berechnungen zu Planwerten'!R229,0)</f>
        <v>0</v>
      </c>
      <c r="S85" s="1104">
        <f>IFERROR('4a) Berechnungen zu Planwerten'!S229,0)</f>
        <v>0</v>
      </c>
      <c r="T85" s="1105">
        <f>IFERROR('4a) Berechnungen zu Planwerten'!T229,0)</f>
        <v>0</v>
      </c>
      <c r="U85" s="1106">
        <f>IFERROR('4a) Berechnungen zu Planwerten'!U229,0)</f>
        <v>0</v>
      </c>
    </row>
    <row r="86" spans="2:21" x14ac:dyDescent="0.35">
      <c r="B86" s="67" t="s">
        <v>238</v>
      </c>
      <c r="C86" s="1107" t="s">
        <v>196</v>
      </c>
      <c r="D86" s="67" t="str">
        <f>IF(G76="","",G76)</f>
        <v/>
      </c>
      <c r="E86" s="121"/>
      <c r="F86" s="121"/>
      <c r="G86" s="121"/>
      <c r="H86" s="121"/>
      <c r="I86" s="121"/>
      <c r="J86" s="121"/>
      <c r="K86" s="121"/>
      <c r="L86" s="121"/>
      <c r="M86" s="121"/>
      <c r="N86" s="121"/>
      <c r="O86" s="121"/>
      <c r="P86" s="121"/>
      <c r="Q86" s="121"/>
      <c r="R86" s="121"/>
      <c r="S86" s="121"/>
      <c r="T86" s="124"/>
      <c r="U86" s="80"/>
    </row>
    <row r="87" spans="2:21" x14ac:dyDescent="0.35">
      <c r="B87" s="972" t="s">
        <v>197</v>
      </c>
      <c r="C87" s="1127" t="s">
        <v>198</v>
      </c>
      <c r="D87" s="972"/>
      <c r="E87" s="1110">
        <f>IFERROR('4a) Berechnungen zu Planwerten'!E230,0)</f>
        <v>0</v>
      </c>
      <c r="F87" s="1111">
        <f>IFERROR('4a) Berechnungen zu Planwerten'!F230,0)</f>
        <v>0</v>
      </c>
      <c r="G87" s="1111">
        <f>IFERROR('4a) Berechnungen zu Planwerten'!G230,0)</f>
        <v>0</v>
      </c>
      <c r="H87" s="1111">
        <f>IFERROR('4a) Berechnungen zu Planwerten'!H230,0)</f>
        <v>0</v>
      </c>
      <c r="I87" s="1111">
        <f>IFERROR('4a) Berechnungen zu Planwerten'!I230,0)</f>
        <v>0</v>
      </c>
      <c r="J87" s="1111">
        <f>IFERROR('4a) Berechnungen zu Planwerten'!J230,0)</f>
        <v>0</v>
      </c>
      <c r="K87" s="1111">
        <f>IFERROR('4a) Berechnungen zu Planwerten'!K230,0)</f>
        <v>0</v>
      </c>
      <c r="L87" s="1111">
        <f>IFERROR('4a) Berechnungen zu Planwerten'!L230,0)</f>
        <v>0</v>
      </c>
      <c r="M87" s="1111">
        <f>IFERROR('4a) Berechnungen zu Planwerten'!M230,0)</f>
        <v>0</v>
      </c>
      <c r="N87" s="1111">
        <f>IFERROR('4a) Berechnungen zu Planwerten'!N230,0)</f>
        <v>0</v>
      </c>
      <c r="O87" s="1111">
        <f>IFERROR('4a) Berechnungen zu Planwerten'!O230,0)</f>
        <v>0</v>
      </c>
      <c r="P87" s="1111">
        <f>IFERROR('4a) Berechnungen zu Planwerten'!P230,0)</f>
        <v>0</v>
      </c>
      <c r="Q87" s="1111">
        <f>IFERROR('4a) Berechnungen zu Planwerten'!Q230,0)</f>
        <v>0</v>
      </c>
      <c r="R87" s="1111">
        <f>IFERROR('4a) Berechnungen zu Planwerten'!R230,0)</f>
        <v>0</v>
      </c>
      <c r="S87" s="1111">
        <f>IFERROR('4a) Berechnungen zu Planwerten'!S230,0)</f>
        <v>0</v>
      </c>
      <c r="T87" s="1112">
        <f>IFERROR('4a) Berechnungen zu Planwerten'!T230,0)</f>
        <v>0</v>
      </c>
      <c r="U87" s="1113">
        <f>IFERROR('4a) Berechnungen zu Planwerten'!U230,0)</f>
        <v>0</v>
      </c>
    </row>
    <row r="88" spans="2:21" x14ac:dyDescent="0.35"/>
    <row r="89" spans="2:21" x14ac:dyDescent="0.35">
      <c r="B89" s="11"/>
      <c r="C89" s="11"/>
      <c r="D89" s="11"/>
      <c r="E89" s="11"/>
    </row>
    <row r="90" spans="2:21" ht="30" customHeight="1" thickBot="1" x14ac:dyDescent="0.4">
      <c r="B90" s="1510" t="s">
        <v>217</v>
      </c>
      <c r="C90" s="1523"/>
      <c r="D90" s="11"/>
    </row>
    <row r="91" spans="2:21" ht="38.5" customHeight="1" thickBot="1" x14ac:dyDescent="0.4">
      <c r="B91" s="1097" t="s">
        <v>239</v>
      </c>
      <c r="C91" s="1128" t="s">
        <v>50</v>
      </c>
      <c r="D91" s="1129" t="s">
        <v>219</v>
      </c>
      <c r="E91" s="1130">
        <f>YEAR('2b) Allg. Inputs'!$C$7)</f>
        <v>1900</v>
      </c>
      <c r="F91" s="1131">
        <f t="shared" ref="F91:R91" si="5">E91+1</f>
        <v>1901</v>
      </c>
      <c r="G91" s="1131">
        <f t="shared" si="5"/>
        <v>1902</v>
      </c>
      <c r="H91" s="1131">
        <f t="shared" si="5"/>
        <v>1903</v>
      </c>
      <c r="I91" s="1131">
        <f t="shared" si="5"/>
        <v>1904</v>
      </c>
      <c r="J91" s="1131">
        <f t="shared" si="5"/>
        <v>1905</v>
      </c>
      <c r="K91" s="1131">
        <f t="shared" si="5"/>
        <v>1906</v>
      </c>
      <c r="L91" s="1131">
        <f t="shared" si="5"/>
        <v>1907</v>
      </c>
      <c r="M91" s="1131">
        <f t="shared" si="5"/>
        <v>1908</v>
      </c>
      <c r="N91" s="1131">
        <f t="shared" si="5"/>
        <v>1909</v>
      </c>
      <c r="O91" s="1131">
        <f t="shared" si="5"/>
        <v>1910</v>
      </c>
      <c r="P91" s="1131">
        <f t="shared" si="5"/>
        <v>1911</v>
      </c>
      <c r="Q91" s="1131">
        <f t="shared" si="5"/>
        <v>1912</v>
      </c>
      <c r="R91" s="1131">
        <f t="shared" si="5"/>
        <v>1913</v>
      </c>
      <c r="S91" s="1131">
        <f>IF('4c) Berechnungen_MFS'!E114 = "Nein",R91+1, R91+1&amp;" 1. Teil-KJ")</f>
        <v>1914</v>
      </c>
      <c r="T91" s="1131" t="str">
        <f>IF('4c) Berechnungen_MFS'!E114 = "Nein","", R91+1&amp;" 2. Teil-KJ")</f>
        <v/>
      </c>
      <c r="U91" s="1133" t="str">
        <f>IF('4c) Berechnungen_MFS'!E114="Ja",R91+2,"")</f>
        <v/>
      </c>
    </row>
    <row r="92" spans="2:21" ht="14.5" customHeight="1" x14ac:dyDescent="0.35">
      <c r="B92" s="111" t="s">
        <v>101</v>
      </c>
      <c r="C92" s="1076" t="s">
        <v>220</v>
      </c>
      <c r="D92" s="1181" t="s">
        <v>221</v>
      </c>
      <c r="E92" s="115"/>
      <c r="F92" s="117"/>
      <c r="G92" s="117"/>
      <c r="H92" s="117"/>
      <c r="I92" s="117"/>
      <c r="J92" s="117"/>
      <c r="K92" s="117"/>
      <c r="L92" s="117"/>
      <c r="M92" s="117"/>
      <c r="N92" s="117"/>
      <c r="O92" s="117"/>
      <c r="P92" s="117"/>
      <c r="Q92" s="117"/>
      <c r="R92" s="117"/>
      <c r="S92" s="117"/>
      <c r="T92" s="117"/>
      <c r="U92" s="142"/>
    </row>
    <row r="93" spans="2:21" ht="14.5" customHeight="1" x14ac:dyDescent="0.35">
      <c r="B93" s="63" t="s">
        <v>103</v>
      </c>
      <c r="C93" s="119" t="s">
        <v>220</v>
      </c>
      <c r="D93" s="1182" t="s">
        <v>221</v>
      </c>
      <c r="E93" s="120"/>
      <c r="F93" s="126"/>
      <c r="G93" s="126"/>
      <c r="H93" s="126"/>
      <c r="I93" s="126"/>
      <c r="J93" s="126"/>
      <c r="K93" s="126"/>
      <c r="L93" s="126"/>
      <c r="M93" s="126"/>
      <c r="N93" s="126"/>
      <c r="O93" s="126"/>
      <c r="P93" s="126"/>
      <c r="Q93" s="126"/>
      <c r="R93" s="126"/>
      <c r="S93" s="126"/>
      <c r="T93" s="126"/>
      <c r="U93" s="80"/>
    </row>
    <row r="94" spans="2:21" ht="14.5" customHeight="1" x14ac:dyDescent="0.45">
      <c r="B94" s="149" t="s">
        <v>222</v>
      </c>
      <c r="C94" s="1136" t="s">
        <v>220</v>
      </c>
      <c r="D94" s="1183" t="s">
        <v>221</v>
      </c>
      <c r="E94" s="120"/>
      <c r="F94" s="126"/>
      <c r="G94" s="126"/>
      <c r="H94" s="126"/>
      <c r="I94" s="126"/>
      <c r="J94" s="126"/>
      <c r="K94" s="126"/>
      <c r="L94" s="126"/>
      <c r="M94" s="126"/>
      <c r="N94" s="126"/>
      <c r="O94" s="126"/>
      <c r="P94" s="126"/>
      <c r="Q94" s="126"/>
      <c r="R94" s="126"/>
      <c r="S94" s="126"/>
      <c r="T94" s="126"/>
      <c r="U94" s="80"/>
    </row>
    <row r="95" spans="2:21" ht="14.5" customHeight="1" x14ac:dyDescent="0.35">
      <c r="B95" s="1078" t="s">
        <v>105</v>
      </c>
      <c r="C95" s="119" t="s">
        <v>220</v>
      </c>
      <c r="D95" s="1182" t="s">
        <v>221</v>
      </c>
      <c r="E95" s="120"/>
      <c r="F95" s="126"/>
      <c r="G95" s="126"/>
      <c r="H95" s="126"/>
      <c r="I95" s="126"/>
      <c r="J95" s="126"/>
      <c r="K95" s="126"/>
      <c r="L95" s="126"/>
      <c r="M95" s="126"/>
      <c r="N95" s="126"/>
      <c r="O95" s="126"/>
      <c r="P95" s="126"/>
      <c r="Q95" s="126"/>
      <c r="R95" s="126"/>
      <c r="S95" s="126"/>
      <c r="T95" s="126"/>
      <c r="U95" s="80"/>
    </row>
    <row r="96" spans="2:21" ht="14.5" customHeight="1" x14ac:dyDescent="0.35">
      <c r="B96" s="150" t="s">
        <v>106</v>
      </c>
      <c r="C96" s="1136" t="s">
        <v>220</v>
      </c>
      <c r="D96" s="1183" t="s">
        <v>221</v>
      </c>
      <c r="E96" s="120"/>
      <c r="F96" s="126"/>
      <c r="G96" s="126"/>
      <c r="H96" s="126"/>
      <c r="I96" s="126"/>
      <c r="J96" s="126"/>
      <c r="K96" s="126"/>
      <c r="L96" s="126"/>
      <c r="M96" s="126"/>
      <c r="N96" s="126"/>
      <c r="O96" s="126"/>
      <c r="P96" s="126"/>
      <c r="Q96" s="126"/>
      <c r="R96" s="126"/>
      <c r="S96" s="126"/>
      <c r="T96" s="126"/>
      <c r="U96" s="80"/>
    </row>
    <row r="97" spans="1:22" ht="14.5" customHeight="1" x14ac:dyDescent="0.35">
      <c r="B97" s="1078" t="s">
        <v>107</v>
      </c>
      <c r="C97" s="119" t="s">
        <v>220</v>
      </c>
      <c r="D97" s="1184" t="s">
        <v>221</v>
      </c>
      <c r="E97" s="120"/>
      <c r="F97" s="126"/>
      <c r="G97" s="126"/>
      <c r="H97" s="126"/>
      <c r="I97" s="126"/>
      <c r="J97" s="126"/>
      <c r="K97" s="126"/>
      <c r="L97" s="126"/>
      <c r="M97" s="126"/>
      <c r="N97" s="126"/>
      <c r="O97" s="126"/>
      <c r="P97" s="126"/>
      <c r="Q97" s="126"/>
      <c r="R97" s="126"/>
      <c r="S97" s="126"/>
      <c r="T97" s="126"/>
      <c r="U97" s="80"/>
    </row>
    <row r="98" spans="1:22" ht="14.5" customHeight="1" x14ac:dyDescent="0.35">
      <c r="B98" s="1139" t="s">
        <v>223</v>
      </c>
      <c r="C98" s="1140" t="s">
        <v>220</v>
      </c>
      <c r="D98" s="1185" t="s">
        <v>51</v>
      </c>
      <c r="E98" s="120"/>
      <c r="F98" s="126"/>
      <c r="G98" s="126"/>
      <c r="H98" s="126"/>
      <c r="I98" s="126"/>
      <c r="J98" s="126"/>
      <c r="K98" s="126"/>
      <c r="L98" s="126"/>
      <c r="M98" s="126"/>
      <c r="N98" s="126"/>
      <c r="O98" s="126"/>
      <c r="P98" s="126"/>
      <c r="Q98" s="126"/>
      <c r="R98" s="126"/>
      <c r="S98" s="126"/>
      <c r="T98" s="126"/>
      <c r="U98" s="80"/>
    </row>
    <row r="99" spans="1:22" ht="14.5" customHeight="1" thickBot="1" x14ac:dyDescent="0.4">
      <c r="B99" s="1142" t="s">
        <v>224</v>
      </c>
      <c r="C99" s="1143" t="s">
        <v>220</v>
      </c>
      <c r="D99" s="1184" t="s">
        <v>51</v>
      </c>
      <c r="E99" s="129"/>
      <c r="F99" s="130"/>
      <c r="G99" s="130"/>
      <c r="H99" s="130"/>
      <c r="I99" s="130"/>
      <c r="J99" s="130"/>
      <c r="K99" s="130"/>
      <c r="L99" s="130"/>
      <c r="M99" s="130"/>
      <c r="N99" s="130"/>
      <c r="O99" s="130"/>
      <c r="P99" s="130"/>
      <c r="Q99" s="130"/>
      <c r="R99" s="130"/>
      <c r="S99" s="130"/>
      <c r="T99" s="130"/>
      <c r="U99" s="132"/>
    </row>
    <row r="100" spans="1:22" ht="14.5" customHeight="1" x14ac:dyDescent="0.35">
      <c r="A100" s="1521"/>
      <c r="B100" s="134"/>
      <c r="C100" s="1144" t="s">
        <v>220</v>
      </c>
      <c r="D100" s="155" t="s">
        <v>180</v>
      </c>
      <c r="E100" s="175"/>
      <c r="F100" s="123"/>
      <c r="G100" s="122"/>
      <c r="H100" s="122"/>
      <c r="I100" s="122"/>
      <c r="J100" s="122"/>
      <c r="K100" s="122"/>
      <c r="L100" s="122"/>
      <c r="M100" s="122"/>
      <c r="N100" s="122"/>
      <c r="O100" s="122"/>
      <c r="P100" s="122"/>
      <c r="Q100" s="122"/>
      <c r="R100" s="122"/>
      <c r="S100" s="122"/>
      <c r="T100" s="123"/>
      <c r="U100" s="908"/>
      <c r="V100" s="1146"/>
    </row>
    <row r="101" spans="1:22" ht="14.5" customHeight="1" x14ac:dyDescent="0.35">
      <c r="A101" s="1521"/>
      <c r="B101" s="137"/>
      <c r="C101" s="119" t="s">
        <v>220</v>
      </c>
      <c r="D101" s="157" t="s">
        <v>180</v>
      </c>
      <c r="E101" s="121"/>
      <c r="F101" s="126"/>
      <c r="G101" s="126"/>
      <c r="H101" s="126"/>
      <c r="I101" s="126"/>
      <c r="J101" s="126"/>
      <c r="K101" s="126"/>
      <c r="L101" s="126"/>
      <c r="M101" s="126"/>
      <c r="N101" s="126"/>
      <c r="O101" s="126"/>
      <c r="P101" s="126"/>
      <c r="Q101" s="126"/>
      <c r="R101" s="126"/>
      <c r="S101" s="126"/>
      <c r="T101" s="128"/>
      <c r="U101" s="80"/>
    </row>
    <row r="102" spans="1:22" ht="14.5" customHeight="1" x14ac:dyDescent="0.35">
      <c r="A102" s="1521"/>
      <c r="B102" s="137"/>
      <c r="C102" s="1136" t="s">
        <v>220</v>
      </c>
      <c r="D102" s="157" t="s">
        <v>180</v>
      </c>
      <c r="E102" s="121"/>
      <c r="F102" s="126"/>
      <c r="G102" s="126"/>
      <c r="H102" s="126"/>
      <c r="I102" s="126"/>
      <c r="J102" s="126"/>
      <c r="K102" s="126"/>
      <c r="L102" s="126"/>
      <c r="M102" s="126"/>
      <c r="N102" s="126"/>
      <c r="O102" s="126"/>
      <c r="P102" s="126"/>
      <c r="Q102" s="126"/>
      <c r="R102" s="126"/>
      <c r="S102" s="126"/>
      <c r="T102" s="128"/>
      <c r="U102" s="80"/>
    </row>
    <row r="103" spans="1:22" ht="14.5" customHeight="1" x14ac:dyDescent="0.35">
      <c r="A103" s="1521"/>
      <c r="B103" s="137"/>
      <c r="C103" s="119" t="s">
        <v>220</v>
      </c>
      <c r="D103" s="157" t="s">
        <v>180</v>
      </c>
      <c r="E103" s="121"/>
      <c r="F103" s="126"/>
      <c r="G103" s="126"/>
      <c r="H103" s="126"/>
      <c r="I103" s="126"/>
      <c r="J103" s="126"/>
      <c r="K103" s="126"/>
      <c r="L103" s="126"/>
      <c r="M103" s="126"/>
      <c r="N103" s="126"/>
      <c r="O103" s="126"/>
      <c r="P103" s="126"/>
      <c r="Q103" s="126"/>
      <c r="R103" s="126"/>
      <c r="S103" s="126"/>
      <c r="T103" s="128"/>
      <c r="U103" s="80"/>
    </row>
    <row r="104" spans="1:22" ht="14.5" customHeight="1" x14ac:dyDescent="0.35">
      <c r="A104" s="1521"/>
      <c r="B104" s="137"/>
      <c r="C104" s="1136" t="s">
        <v>220</v>
      </c>
      <c r="D104" s="157" t="s">
        <v>180</v>
      </c>
      <c r="E104" s="121"/>
      <c r="F104" s="126"/>
      <c r="G104" s="126"/>
      <c r="H104" s="126"/>
      <c r="I104" s="126"/>
      <c r="J104" s="126"/>
      <c r="K104" s="126"/>
      <c r="L104" s="126"/>
      <c r="M104" s="126"/>
      <c r="N104" s="126"/>
      <c r="O104" s="126"/>
      <c r="P104" s="126"/>
      <c r="Q104" s="126"/>
      <c r="R104" s="126"/>
      <c r="S104" s="126"/>
      <c r="T104" s="128"/>
      <c r="U104" s="80"/>
    </row>
    <row r="105" spans="1:22" ht="14.5" customHeight="1" x14ac:dyDescent="0.35">
      <c r="A105" s="1521"/>
      <c r="B105" s="158"/>
      <c r="C105" s="1147" t="s">
        <v>220</v>
      </c>
      <c r="D105" s="159" t="s">
        <v>180</v>
      </c>
      <c r="E105" s="153"/>
      <c r="F105" s="153"/>
      <c r="G105" s="153"/>
      <c r="H105" s="153"/>
      <c r="I105" s="153"/>
      <c r="J105" s="153"/>
      <c r="K105" s="153"/>
      <c r="L105" s="153"/>
      <c r="M105" s="153"/>
      <c r="N105" s="153"/>
      <c r="O105" s="153"/>
      <c r="P105" s="153"/>
      <c r="Q105" s="153"/>
      <c r="R105" s="153"/>
      <c r="S105" s="153"/>
      <c r="T105" s="154"/>
      <c r="U105" s="132"/>
    </row>
    <row r="106" spans="1:22" ht="14.5" customHeight="1" x14ac:dyDescent="0.35">
      <c r="A106" s="1521"/>
      <c r="B106" s="137"/>
      <c r="C106" s="160" t="s">
        <v>220</v>
      </c>
      <c r="D106" s="161" t="s">
        <v>180</v>
      </c>
      <c r="E106" s="116"/>
      <c r="F106" s="116"/>
      <c r="G106" s="116"/>
      <c r="H106" s="116"/>
      <c r="I106" s="116"/>
      <c r="J106" s="116"/>
      <c r="K106" s="116"/>
      <c r="L106" s="116"/>
      <c r="M106" s="116"/>
      <c r="N106" s="116"/>
      <c r="O106" s="116"/>
      <c r="P106" s="116"/>
      <c r="Q106" s="116"/>
      <c r="R106" s="116"/>
      <c r="S106" s="116"/>
      <c r="T106" s="118"/>
      <c r="U106" s="142"/>
    </row>
    <row r="107" spans="1:22" ht="14.5" customHeight="1" x14ac:dyDescent="0.35">
      <c r="A107" s="1521"/>
      <c r="B107" s="158"/>
      <c r="C107" s="1147" t="s">
        <v>220</v>
      </c>
      <c r="D107" s="162" t="s">
        <v>180</v>
      </c>
      <c r="E107" s="129"/>
      <c r="F107" s="130"/>
      <c r="G107" s="130"/>
      <c r="H107" s="130"/>
      <c r="I107" s="130"/>
      <c r="J107" s="130"/>
      <c r="K107" s="130"/>
      <c r="L107" s="130"/>
      <c r="M107" s="130"/>
      <c r="N107" s="130"/>
      <c r="O107" s="130"/>
      <c r="P107" s="130"/>
      <c r="Q107" s="130"/>
      <c r="R107" s="130"/>
      <c r="S107" s="130"/>
      <c r="T107" s="131"/>
      <c r="U107" s="132"/>
    </row>
    <row r="108" spans="1:22" ht="14.5" customHeight="1" x14ac:dyDescent="0.35">
      <c r="A108" s="1521"/>
      <c r="B108" s="137"/>
      <c r="C108" s="1148" t="s">
        <v>220</v>
      </c>
      <c r="D108" s="163" t="s">
        <v>180</v>
      </c>
      <c r="E108" s="164"/>
      <c r="F108" s="165"/>
      <c r="G108" s="165"/>
      <c r="H108" s="165"/>
      <c r="I108" s="165"/>
      <c r="J108" s="165"/>
      <c r="K108" s="165"/>
      <c r="L108" s="165"/>
      <c r="M108" s="165"/>
      <c r="N108" s="165"/>
      <c r="O108" s="165"/>
      <c r="P108" s="165"/>
      <c r="Q108" s="165"/>
      <c r="R108" s="165"/>
      <c r="S108" s="165"/>
      <c r="T108" s="166"/>
      <c r="U108" s="167"/>
    </row>
    <row r="109" spans="1:22" ht="14.5" customHeight="1" x14ac:dyDescent="0.35">
      <c r="A109" s="1521"/>
      <c r="B109" s="158"/>
      <c r="C109" s="1143" t="s">
        <v>220</v>
      </c>
      <c r="D109" s="168" t="s">
        <v>180</v>
      </c>
      <c r="E109" s="151"/>
      <c r="F109" s="169"/>
      <c r="G109" s="169"/>
      <c r="H109" s="169"/>
      <c r="I109" s="169"/>
      <c r="J109" s="169"/>
      <c r="K109" s="169"/>
      <c r="L109" s="169"/>
      <c r="M109" s="169"/>
      <c r="N109" s="169"/>
      <c r="O109" s="169"/>
      <c r="P109" s="169"/>
      <c r="Q109" s="169"/>
      <c r="R109" s="169"/>
      <c r="S109" s="169"/>
      <c r="T109" s="170"/>
      <c r="U109" s="171"/>
    </row>
    <row r="110" spans="1:22" ht="34.5" customHeight="1" x14ac:dyDescent="0.35">
      <c r="B110" s="1097" t="s">
        <v>240</v>
      </c>
      <c r="C110" s="1128" t="s">
        <v>50</v>
      </c>
      <c r="D110" s="1149" t="s">
        <v>51</v>
      </c>
      <c r="E110" s="1186">
        <f>YEAR('2b) Allg. Inputs'!$C$7)</f>
        <v>1900</v>
      </c>
      <c r="F110" s="1187">
        <f t="shared" ref="F110:R118" si="6">E110+1</f>
        <v>1901</v>
      </c>
      <c r="G110" s="1187">
        <f t="shared" si="6"/>
        <v>1902</v>
      </c>
      <c r="H110" s="1187">
        <f t="shared" si="6"/>
        <v>1903</v>
      </c>
      <c r="I110" s="1187">
        <f t="shared" si="6"/>
        <v>1904</v>
      </c>
      <c r="J110" s="1187">
        <f t="shared" si="6"/>
        <v>1905</v>
      </c>
      <c r="K110" s="1187">
        <f t="shared" si="6"/>
        <v>1906</v>
      </c>
      <c r="L110" s="1187">
        <f t="shared" si="6"/>
        <v>1907</v>
      </c>
      <c r="M110" s="1187">
        <f t="shared" si="6"/>
        <v>1908</v>
      </c>
      <c r="N110" s="1187">
        <f t="shared" si="6"/>
        <v>1909</v>
      </c>
      <c r="O110" s="1187">
        <f t="shared" si="6"/>
        <v>1910</v>
      </c>
      <c r="P110" s="1187">
        <f t="shared" si="6"/>
        <v>1911</v>
      </c>
      <c r="Q110" s="1187">
        <f t="shared" si="6"/>
        <v>1912</v>
      </c>
      <c r="R110" s="1187">
        <f t="shared" si="6"/>
        <v>1913</v>
      </c>
      <c r="S110" s="1187">
        <f>IF('4c) Berechnungen_MFS'!E114 = "Nein",R110+1, R110+1&amp;" 1. Teil-KJ")</f>
        <v>1914</v>
      </c>
      <c r="T110" s="1188" t="str">
        <f>IF('4c) Berechnungen_MFS'!E114 = "Nein","", R110+1&amp;" 2. Teil-KJ")</f>
        <v/>
      </c>
      <c r="U110" s="1189" t="str">
        <f>IF('4c) Berechnungen_MFS'!E114="Ja",R110+2,"")</f>
        <v/>
      </c>
    </row>
    <row r="111" spans="1:22" ht="14.5" customHeight="1" x14ac:dyDescent="0.35">
      <c r="A111" s="1150"/>
      <c r="B111" s="61" t="s">
        <v>226</v>
      </c>
      <c r="C111" s="1151" t="s">
        <v>220</v>
      </c>
      <c r="D111" s="1152" t="s">
        <v>221</v>
      </c>
      <c r="E111" s="115"/>
      <c r="F111" s="116"/>
      <c r="G111" s="116"/>
      <c r="H111" s="116"/>
      <c r="I111" s="116"/>
      <c r="J111" s="116"/>
      <c r="K111" s="116"/>
      <c r="L111" s="116"/>
      <c r="M111" s="116"/>
      <c r="N111" s="116"/>
      <c r="O111" s="116"/>
      <c r="P111" s="116"/>
      <c r="Q111" s="116"/>
      <c r="R111" s="116"/>
      <c r="S111" s="116"/>
      <c r="T111" s="116"/>
      <c r="U111" s="176"/>
      <c r="V111" s="1146"/>
    </row>
    <row r="112" spans="1:22" ht="14.5" customHeight="1" x14ac:dyDescent="0.35">
      <c r="A112" s="1150"/>
      <c r="B112" s="1153" t="s">
        <v>227</v>
      </c>
      <c r="C112" s="172" t="s">
        <v>220</v>
      </c>
      <c r="D112" s="1154" t="s">
        <v>221</v>
      </c>
      <c r="E112" s="175"/>
      <c r="F112" s="122"/>
      <c r="G112" s="122"/>
      <c r="H112" s="122"/>
      <c r="I112" s="122"/>
      <c r="J112" s="122"/>
      <c r="K112" s="122"/>
      <c r="L112" s="122"/>
      <c r="M112" s="122"/>
      <c r="N112" s="122"/>
      <c r="O112" s="122"/>
      <c r="P112" s="122"/>
      <c r="Q112" s="122"/>
      <c r="R112" s="122"/>
      <c r="S112" s="122"/>
      <c r="T112" s="122"/>
      <c r="U112" s="177"/>
    </row>
    <row r="113" spans="1:16384" ht="14.5" customHeight="1" x14ac:dyDescent="0.45">
      <c r="A113" s="1150"/>
      <c r="B113" s="1155" t="s">
        <v>228</v>
      </c>
      <c r="C113" s="173" t="s">
        <v>220</v>
      </c>
      <c r="D113" s="1156" t="s">
        <v>221</v>
      </c>
      <c r="E113" s="121"/>
      <c r="F113" s="121"/>
      <c r="G113" s="121"/>
      <c r="H113" s="121"/>
      <c r="I113" s="121"/>
      <c r="J113" s="121"/>
      <c r="K113" s="121"/>
      <c r="L113" s="121"/>
      <c r="M113" s="121"/>
      <c r="N113" s="121"/>
      <c r="O113" s="121"/>
      <c r="P113" s="121"/>
      <c r="Q113" s="121"/>
      <c r="R113" s="121"/>
      <c r="S113" s="121"/>
      <c r="T113" s="124"/>
      <c r="U113" s="80"/>
    </row>
    <row r="114" spans="1:16384" ht="14.5" customHeight="1" x14ac:dyDescent="0.35">
      <c r="A114" s="1150"/>
      <c r="B114" s="1157" t="s">
        <v>229</v>
      </c>
      <c r="C114" s="172" t="s">
        <v>220</v>
      </c>
      <c r="D114" s="1154" t="s">
        <v>221</v>
      </c>
      <c r="E114" s="121"/>
      <c r="F114" s="121"/>
      <c r="G114" s="121"/>
      <c r="H114" s="121"/>
      <c r="I114" s="121"/>
      <c r="J114" s="121"/>
      <c r="K114" s="121"/>
      <c r="L114" s="121"/>
      <c r="M114" s="121"/>
      <c r="N114" s="121"/>
      <c r="O114" s="121"/>
      <c r="P114" s="121"/>
      <c r="Q114" s="121"/>
      <c r="R114" s="121"/>
      <c r="S114" s="121"/>
      <c r="T114" s="124"/>
      <c r="U114" s="80"/>
    </row>
    <row r="115" spans="1:16384" ht="14.5" customHeight="1" x14ac:dyDescent="0.35">
      <c r="A115" s="1150"/>
      <c r="B115" s="1155" t="s">
        <v>230</v>
      </c>
      <c r="C115" s="173" t="s">
        <v>220</v>
      </c>
      <c r="D115" s="1156"/>
      <c r="E115" s="151"/>
      <c r="F115" s="151"/>
      <c r="G115" s="151"/>
      <c r="H115" s="151"/>
      <c r="I115" s="151"/>
      <c r="J115" s="151"/>
      <c r="K115" s="151"/>
      <c r="L115" s="151"/>
      <c r="M115" s="151"/>
      <c r="N115" s="151"/>
      <c r="O115" s="151"/>
      <c r="P115" s="151"/>
      <c r="Q115" s="151"/>
      <c r="R115" s="151"/>
      <c r="S115" s="151"/>
      <c r="T115" s="178"/>
      <c r="U115" s="171"/>
    </row>
    <row r="116" spans="1:16384" ht="14.5" customHeight="1" x14ac:dyDescent="0.35">
      <c r="A116" s="1150"/>
      <c r="B116" s="1158" t="s">
        <v>231</v>
      </c>
      <c r="C116" s="174" t="s">
        <v>220</v>
      </c>
      <c r="D116" s="1159" t="s">
        <v>51</v>
      </c>
      <c r="E116" s="153"/>
      <c r="F116" s="153"/>
      <c r="G116" s="153"/>
      <c r="H116" s="153"/>
      <c r="I116" s="153"/>
      <c r="J116" s="153"/>
      <c r="K116" s="153"/>
      <c r="L116" s="153"/>
      <c r="M116" s="153"/>
      <c r="N116" s="153"/>
      <c r="O116" s="153"/>
      <c r="P116" s="153"/>
      <c r="Q116" s="153"/>
      <c r="R116" s="153"/>
      <c r="S116" s="153"/>
      <c r="T116" s="154"/>
      <c r="U116" s="132"/>
    </row>
    <row r="117" spans="1:16384" x14ac:dyDescent="0.35"/>
    <row r="118" spans="1:16384" ht="30" customHeight="1" x14ac:dyDescent="0.35">
      <c r="B118" s="91" t="s">
        <v>241</v>
      </c>
      <c r="C118" s="1117" t="s">
        <v>50</v>
      </c>
      <c r="D118" s="1160" t="s">
        <v>51</v>
      </c>
      <c r="E118" s="1161">
        <f>YEAR('2b) Allg. Inputs'!$C$7)</f>
        <v>1900</v>
      </c>
      <c r="F118" s="1131">
        <f t="shared" si="6"/>
        <v>1901</v>
      </c>
      <c r="G118" s="1131">
        <f t="shared" ref="G118:R118" si="7">F118+1</f>
        <v>1902</v>
      </c>
      <c r="H118" s="1131">
        <f t="shared" si="7"/>
        <v>1903</v>
      </c>
      <c r="I118" s="1131">
        <f t="shared" si="7"/>
        <v>1904</v>
      </c>
      <c r="J118" s="1131">
        <f t="shared" si="7"/>
        <v>1905</v>
      </c>
      <c r="K118" s="1131">
        <f t="shared" si="7"/>
        <v>1906</v>
      </c>
      <c r="L118" s="1131">
        <f t="shared" si="7"/>
        <v>1907</v>
      </c>
      <c r="M118" s="1131">
        <f t="shared" si="7"/>
        <v>1908</v>
      </c>
      <c r="N118" s="1131">
        <f t="shared" si="7"/>
        <v>1909</v>
      </c>
      <c r="O118" s="1131">
        <f t="shared" si="7"/>
        <v>1910</v>
      </c>
      <c r="P118" s="1131">
        <f t="shared" si="7"/>
        <v>1911</v>
      </c>
      <c r="Q118" s="1131">
        <f t="shared" si="7"/>
        <v>1912</v>
      </c>
      <c r="R118" s="1131">
        <f t="shared" si="7"/>
        <v>1913</v>
      </c>
      <c r="S118" s="1131">
        <f>IF('4c) Berechnungen_MFS'!E114 = "Nein",R118+1, R118+1&amp;" 1. Teil-KJ")</f>
        <v>1914</v>
      </c>
      <c r="T118" s="1132" t="str">
        <f>IF('4c) Berechnungen_MFS'!E114 = "Nein","", R118+1&amp;" 2. Teil-KJ")</f>
        <v/>
      </c>
      <c r="U118" s="1133" t="str">
        <f>IF('4c) Berechnungen_MFS'!E114="Ja",R118+2,"")</f>
        <v/>
      </c>
    </row>
    <row r="119" spans="1:16384" s="1145" customFormat="1" ht="17.25" customHeight="1" x14ac:dyDescent="0.45">
      <c r="A119" s="1150"/>
      <c r="B119" s="1456" t="s">
        <v>233</v>
      </c>
      <c r="C119" s="1162" t="s">
        <v>78</v>
      </c>
      <c r="D119" s="1163" t="s">
        <v>221</v>
      </c>
      <c r="E119" s="179"/>
      <c r="F119" s="180"/>
      <c r="G119" s="180"/>
      <c r="H119" s="180"/>
      <c r="I119" s="180"/>
      <c r="J119" s="180"/>
      <c r="K119" s="180"/>
      <c r="L119" s="180"/>
      <c r="M119" s="180"/>
      <c r="N119" s="180"/>
      <c r="O119" s="180"/>
      <c r="P119" s="180"/>
      <c r="Q119" s="180"/>
      <c r="R119" s="180"/>
      <c r="S119" s="180"/>
      <c r="T119" s="180"/>
      <c r="U119" s="181"/>
      <c r="V119" s="70"/>
      <c r="W119" s="1145">
        <f>'2d) Planwerte (Anlage)'!W119*$E$15</f>
        <v>0</v>
      </c>
      <c r="X119" s="1145">
        <f>'2d) Planwerte (Anlage)'!X119*$E$15</f>
        <v>0</v>
      </c>
      <c r="Y119" s="1145">
        <f>'2d) Planwerte (Anlage)'!Y119*$E$15</f>
        <v>0</v>
      </c>
      <c r="Z119" s="1145">
        <f>'2d) Planwerte (Anlage)'!Z119*$E$15</f>
        <v>0</v>
      </c>
      <c r="AA119" s="1145">
        <f>'2d) Planwerte (Anlage)'!AA119*$E$15</f>
        <v>0</v>
      </c>
      <c r="AB119" s="1145">
        <f>'2d) Planwerte (Anlage)'!AB119*$E$15</f>
        <v>0</v>
      </c>
      <c r="AC119" s="1145">
        <f>'2d) Planwerte (Anlage)'!AC119*$E$15</f>
        <v>0</v>
      </c>
      <c r="AD119" s="1145">
        <f>'2d) Planwerte (Anlage)'!AD119*$E$15</f>
        <v>0</v>
      </c>
      <c r="AE119" s="1145">
        <f>'2d) Planwerte (Anlage)'!AE119*$E$15</f>
        <v>0</v>
      </c>
      <c r="AF119" s="1145">
        <f>'2d) Planwerte (Anlage)'!AF119*$E$15</f>
        <v>0</v>
      </c>
      <c r="AG119" s="1145">
        <f>'2d) Planwerte (Anlage)'!AG119*$E$15</f>
        <v>0</v>
      </c>
      <c r="AH119" s="1145">
        <f>'2d) Planwerte (Anlage)'!AH119*$E$15</f>
        <v>0</v>
      </c>
      <c r="AI119" s="1145">
        <f>'2d) Planwerte (Anlage)'!AI119*$E$15</f>
        <v>0</v>
      </c>
      <c r="AJ119" s="1145">
        <f>'2d) Planwerte (Anlage)'!AJ119*$E$15</f>
        <v>0</v>
      </c>
      <c r="AK119" s="1145">
        <f>'2d) Planwerte (Anlage)'!AK119*$E$15</f>
        <v>0</v>
      </c>
      <c r="AL119" s="1145">
        <f>'2d) Planwerte (Anlage)'!AL119*$E$15</f>
        <v>0</v>
      </c>
      <c r="AM119" s="1145">
        <f>'2d) Planwerte (Anlage)'!AM119*$E$15</f>
        <v>0</v>
      </c>
      <c r="AN119" s="1145">
        <f>'2d) Planwerte (Anlage)'!AN119*$E$15</f>
        <v>0</v>
      </c>
      <c r="AO119" s="1145">
        <f>'2d) Planwerte (Anlage)'!AO119*$E$15</f>
        <v>0</v>
      </c>
      <c r="AP119" s="1145">
        <f>'2d) Planwerte (Anlage)'!AP119*$E$15</f>
        <v>0</v>
      </c>
      <c r="AQ119" s="1145">
        <f>'2d) Planwerte (Anlage)'!AQ119*$E$15</f>
        <v>0</v>
      </c>
      <c r="AR119" s="1145">
        <f>'2d) Planwerte (Anlage)'!AR119*$E$15</f>
        <v>0</v>
      </c>
      <c r="AS119" s="1145">
        <f>'2d) Planwerte (Anlage)'!AS119*$E$15</f>
        <v>0</v>
      </c>
      <c r="AT119" s="1145">
        <f>'2d) Planwerte (Anlage)'!AT119*$E$15</f>
        <v>0</v>
      </c>
      <c r="AU119" s="1145">
        <f>'2d) Planwerte (Anlage)'!AU119*$E$15</f>
        <v>0</v>
      </c>
      <c r="AV119" s="1145">
        <f>'2d) Planwerte (Anlage)'!AV119*$E$15</f>
        <v>0</v>
      </c>
      <c r="AW119" s="1145">
        <f>'2d) Planwerte (Anlage)'!AW119*$E$15</f>
        <v>0</v>
      </c>
      <c r="AX119" s="1145">
        <f>'2d) Planwerte (Anlage)'!AX119*$E$15</f>
        <v>0</v>
      </c>
      <c r="AY119" s="1145">
        <f>'2d) Planwerte (Anlage)'!AY119*$E$15</f>
        <v>0</v>
      </c>
      <c r="AZ119" s="1145">
        <f>'2d) Planwerte (Anlage)'!AZ119*$E$15</f>
        <v>0</v>
      </c>
      <c r="BA119" s="1145">
        <f>'2d) Planwerte (Anlage)'!BA119*$E$15</f>
        <v>0</v>
      </c>
      <c r="BB119" s="1145">
        <f>'2d) Planwerte (Anlage)'!BB119*$E$15</f>
        <v>0</v>
      </c>
      <c r="BC119" s="1145">
        <f>'2d) Planwerte (Anlage)'!BC119*$E$15</f>
        <v>0</v>
      </c>
      <c r="BD119" s="1145">
        <f>'2d) Planwerte (Anlage)'!BD119*$E$15</f>
        <v>0</v>
      </c>
      <c r="BE119" s="1145">
        <f>'2d) Planwerte (Anlage)'!BE119*$E$15</f>
        <v>0</v>
      </c>
      <c r="BF119" s="1145">
        <f>'2d) Planwerte (Anlage)'!BF119*$E$15</f>
        <v>0</v>
      </c>
      <c r="BG119" s="1145">
        <f>'2d) Planwerte (Anlage)'!BG119*$E$15</f>
        <v>0</v>
      </c>
      <c r="BH119" s="1145">
        <f>'2d) Planwerte (Anlage)'!BH119*$E$15</f>
        <v>0</v>
      </c>
      <c r="BI119" s="1145">
        <f>'2d) Planwerte (Anlage)'!BI119*$E$15</f>
        <v>0</v>
      </c>
      <c r="BJ119" s="1145">
        <f>'2d) Planwerte (Anlage)'!BJ119*$E$15</f>
        <v>0</v>
      </c>
      <c r="BK119" s="1145">
        <f>'2d) Planwerte (Anlage)'!BK119*$E$15</f>
        <v>0</v>
      </c>
      <c r="BL119" s="1145">
        <f>'2d) Planwerte (Anlage)'!BL119*$E$15</f>
        <v>0</v>
      </c>
      <c r="BM119" s="1145">
        <f>'2d) Planwerte (Anlage)'!BM119*$E$15</f>
        <v>0</v>
      </c>
      <c r="BN119" s="1145">
        <f>'2d) Planwerte (Anlage)'!BN119*$E$15</f>
        <v>0</v>
      </c>
      <c r="BO119" s="1145">
        <f>'2d) Planwerte (Anlage)'!BO119*$E$15</f>
        <v>0</v>
      </c>
      <c r="BP119" s="1145">
        <f>'2d) Planwerte (Anlage)'!BP119*$E$15</f>
        <v>0</v>
      </c>
      <c r="BQ119" s="1145">
        <f>'2d) Planwerte (Anlage)'!BQ119*$E$15</f>
        <v>0</v>
      </c>
      <c r="BR119" s="1145">
        <f>'2d) Planwerte (Anlage)'!BR119*$E$15</f>
        <v>0</v>
      </c>
      <c r="BS119" s="1145">
        <f>'2d) Planwerte (Anlage)'!BS119*$E$15</f>
        <v>0</v>
      </c>
      <c r="BT119" s="1145">
        <f>'2d) Planwerte (Anlage)'!BT119*$E$15</f>
        <v>0</v>
      </c>
      <c r="BU119" s="1145">
        <f>'2d) Planwerte (Anlage)'!BU119*$E$15</f>
        <v>0</v>
      </c>
      <c r="BV119" s="1145">
        <f>'2d) Planwerte (Anlage)'!BV119*$E$15</f>
        <v>0</v>
      </c>
      <c r="BW119" s="1145">
        <f>'2d) Planwerte (Anlage)'!BW119*$E$15</f>
        <v>0</v>
      </c>
      <c r="BX119" s="1145">
        <f>'2d) Planwerte (Anlage)'!BX119*$E$15</f>
        <v>0</v>
      </c>
      <c r="BY119" s="1145">
        <f>'2d) Planwerte (Anlage)'!BY119*$E$15</f>
        <v>0</v>
      </c>
      <c r="BZ119" s="1145">
        <f>'2d) Planwerte (Anlage)'!BZ119*$E$15</f>
        <v>0</v>
      </c>
      <c r="CA119" s="1145">
        <f>'2d) Planwerte (Anlage)'!CA119*$E$15</f>
        <v>0</v>
      </c>
      <c r="CB119" s="1145">
        <f>'2d) Planwerte (Anlage)'!CB119*$E$15</f>
        <v>0</v>
      </c>
      <c r="CC119" s="1145">
        <f>'2d) Planwerte (Anlage)'!CC119*$E$15</f>
        <v>0</v>
      </c>
      <c r="CD119" s="1145">
        <f>'2d) Planwerte (Anlage)'!CD119*$E$15</f>
        <v>0</v>
      </c>
      <c r="CE119" s="1145">
        <f>'2d) Planwerte (Anlage)'!CE119*$E$15</f>
        <v>0</v>
      </c>
      <c r="CF119" s="1145">
        <f>'2d) Planwerte (Anlage)'!CF119*$E$15</f>
        <v>0</v>
      </c>
      <c r="CG119" s="1145">
        <f>'2d) Planwerte (Anlage)'!CG119*$E$15</f>
        <v>0</v>
      </c>
      <c r="CH119" s="1145">
        <f>'2d) Planwerte (Anlage)'!CH119*$E$15</f>
        <v>0</v>
      </c>
      <c r="CI119" s="1145">
        <f>'2d) Planwerte (Anlage)'!CI119*$E$15</f>
        <v>0</v>
      </c>
      <c r="CJ119" s="1145">
        <f>'2d) Planwerte (Anlage)'!CJ119*$E$15</f>
        <v>0</v>
      </c>
      <c r="CK119" s="1145">
        <f>'2d) Planwerte (Anlage)'!CK119*$E$15</f>
        <v>0</v>
      </c>
      <c r="CL119" s="1145">
        <f>'2d) Planwerte (Anlage)'!CL119*$E$15</f>
        <v>0</v>
      </c>
      <c r="CM119" s="1145">
        <f>'2d) Planwerte (Anlage)'!CM119*$E$15</f>
        <v>0</v>
      </c>
      <c r="CN119" s="1145">
        <f>'2d) Planwerte (Anlage)'!CN119*$E$15</f>
        <v>0</v>
      </c>
      <c r="CO119" s="1145">
        <f>'2d) Planwerte (Anlage)'!CO119*$E$15</f>
        <v>0</v>
      </c>
      <c r="CP119" s="1145">
        <f>'2d) Planwerte (Anlage)'!CP119*$E$15</f>
        <v>0</v>
      </c>
      <c r="CQ119" s="1145">
        <f>'2d) Planwerte (Anlage)'!CQ119*$E$15</f>
        <v>0</v>
      </c>
      <c r="CR119" s="1145">
        <f>'2d) Planwerte (Anlage)'!CR119*$E$15</f>
        <v>0</v>
      </c>
      <c r="CS119" s="1145">
        <f>'2d) Planwerte (Anlage)'!CS119*$E$15</f>
        <v>0</v>
      </c>
      <c r="CT119" s="1145">
        <f>'2d) Planwerte (Anlage)'!CT119*$E$15</f>
        <v>0</v>
      </c>
      <c r="CU119" s="1145">
        <f>'2d) Planwerte (Anlage)'!CU119*$E$15</f>
        <v>0</v>
      </c>
      <c r="CV119" s="1145">
        <f>'2d) Planwerte (Anlage)'!CV119*$E$15</f>
        <v>0</v>
      </c>
      <c r="CW119" s="1145">
        <f>'2d) Planwerte (Anlage)'!CW119*$E$15</f>
        <v>0</v>
      </c>
      <c r="CX119" s="1145">
        <f>'2d) Planwerte (Anlage)'!CX119*$E$15</f>
        <v>0</v>
      </c>
      <c r="CY119" s="1145">
        <f>'2d) Planwerte (Anlage)'!CY119*$E$15</f>
        <v>0</v>
      </c>
      <c r="CZ119" s="1145">
        <f>'2d) Planwerte (Anlage)'!CZ119*$E$15</f>
        <v>0</v>
      </c>
      <c r="DA119" s="1145">
        <f>'2d) Planwerte (Anlage)'!DA119*$E$15</f>
        <v>0</v>
      </c>
      <c r="DB119" s="1145">
        <f>'2d) Planwerte (Anlage)'!DB119*$E$15</f>
        <v>0</v>
      </c>
      <c r="DC119" s="1145">
        <f>'2d) Planwerte (Anlage)'!DC119*$E$15</f>
        <v>0</v>
      </c>
      <c r="DD119" s="1145">
        <f>'2d) Planwerte (Anlage)'!DD119*$E$15</f>
        <v>0</v>
      </c>
      <c r="DE119" s="1145">
        <f>'2d) Planwerte (Anlage)'!DE119*$E$15</f>
        <v>0</v>
      </c>
      <c r="DF119" s="1145">
        <f>'2d) Planwerte (Anlage)'!DF119*$E$15</f>
        <v>0</v>
      </c>
      <c r="DG119" s="1145">
        <f>'2d) Planwerte (Anlage)'!DG119*$E$15</f>
        <v>0</v>
      </c>
      <c r="DH119" s="1145">
        <f>'2d) Planwerte (Anlage)'!DH119*$E$15</f>
        <v>0</v>
      </c>
      <c r="DI119" s="1145">
        <f>'2d) Planwerte (Anlage)'!DI119*$E$15</f>
        <v>0</v>
      </c>
      <c r="DJ119" s="1145">
        <f>'2d) Planwerte (Anlage)'!DJ119*$E$15</f>
        <v>0</v>
      </c>
      <c r="DK119" s="1145">
        <f>'2d) Planwerte (Anlage)'!DK119*$E$15</f>
        <v>0</v>
      </c>
      <c r="DL119" s="1145">
        <f>'2d) Planwerte (Anlage)'!DL119*$E$15</f>
        <v>0</v>
      </c>
      <c r="DM119" s="1145">
        <f>'2d) Planwerte (Anlage)'!DM119*$E$15</f>
        <v>0</v>
      </c>
      <c r="DN119" s="1145">
        <f>'2d) Planwerte (Anlage)'!DN119*$E$15</f>
        <v>0</v>
      </c>
      <c r="DO119" s="1145">
        <f>'2d) Planwerte (Anlage)'!DO119*$E$15</f>
        <v>0</v>
      </c>
      <c r="DP119" s="1145">
        <f>'2d) Planwerte (Anlage)'!DP119*$E$15</f>
        <v>0</v>
      </c>
      <c r="DQ119" s="1145">
        <f>'2d) Planwerte (Anlage)'!DQ119*$E$15</f>
        <v>0</v>
      </c>
      <c r="DR119" s="1145">
        <f>'2d) Planwerte (Anlage)'!DR119*$E$15</f>
        <v>0</v>
      </c>
      <c r="DS119" s="1145">
        <f>'2d) Planwerte (Anlage)'!DS119*$E$15</f>
        <v>0</v>
      </c>
      <c r="DT119" s="1145">
        <f>'2d) Planwerte (Anlage)'!DT119*$E$15</f>
        <v>0</v>
      </c>
      <c r="DU119" s="1145">
        <f>'2d) Planwerte (Anlage)'!DU119*$E$15</f>
        <v>0</v>
      </c>
      <c r="DV119" s="1145">
        <f>'2d) Planwerte (Anlage)'!DV119*$E$15</f>
        <v>0</v>
      </c>
      <c r="DW119" s="1145">
        <f>'2d) Planwerte (Anlage)'!DW119*$E$15</f>
        <v>0</v>
      </c>
      <c r="DX119" s="1145">
        <f>'2d) Planwerte (Anlage)'!DX119*$E$15</f>
        <v>0</v>
      </c>
      <c r="DY119" s="1145">
        <f>'2d) Planwerte (Anlage)'!DY119*$E$15</f>
        <v>0</v>
      </c>
      <c r="DZ119" s="1145">
        <f>'2d) Planwerte (Anlage)'!DZ119*$E$15</f>
        <v>0</v>
      </c>
      <c r="EA119" s="1145">
        <f>'2d) Planwerte (Anlage)'!EA119*$E$15</f>
        <v>0</v>
      </c>
      <c r="EB119" s="1145">
        <f>'2d) Planwerte (Anlage)'!EB119*$E$15</f>
        <v>0</v>
      </c>
      <c r="EC119" s="1145">
        <f>'2d) Planwerte (Anlage)'!EC119*$E$15</f>
        <v>0</v>
      </c>
      <c r="ED119" s="1145">
        <f>'2d) Planwerte (Anlage)'!ED119*$E$15</f>
        <v>0</v>
      </c>
      <c r="EE119" s="1145">
        <f>'2d) Planwerte (Anlage)'!EE119*$E$15</f>
        <v>0</v>
      </c>
      <c r="EF119" s="1145">
        <f>'2d) Planwerte (Anlage)'!EF119*$E$15</f>
        <v>0</v>
      </c>
      <c r="EG119" s="1145">
        <f>'2d) Planwerte (Anlage)'!EG119*$E$15</f>
        <v>0</v>
      </c>
      <c r="EH119" s="1145">
        <f>'2d) Planwerte (Anlage)'!EH119*$E$15</f>
        <v>0</v>
      </c>
      <c r="EI119" s="1145">
        <f>'2d) Planwerte (Anlage)'!EI119*$E$15</f>
        <v>0</v>
      </c>
      <c r="EJ119" s="1145">
        <f>'2d) Planwerte (Anlage)'!EJ119*$E$15</f>
        <v>0</v>
      </c>
      <c r="EK119" s="1145">
        <f>'2d) Planwerte (Anlage)'!EK119*$E$15</f>
        <v>0</v>
      </c>
      <c r="EL119" s="1145">
        <f>'2d) Planwerte (Anlage)'!EL119*$E$15</f>
        <v>0</v>
      </c>
      <c r="EM119" s="1145">
        <f>'2d) Planwerte (Anlage)'!EM119*$E$15</f>
        <v>0</v>
      </c>
      <c r="EN119" s="1145">
        <f>'2d) Planwerte (Anlage)'!EN119*$E$15</f>
        <v>0</v>
      </c>
      <c r="EO119" s="1145">
        <f>'2d) Planwerte (Anlage)'!EO119*$E$15</f>
        <v>0</v>
      </c>
      <c r="EP119" s="1145">
        <f>'2d) Planwerte (Anlage)'!EP119*$E$15</f>
        <v>0</v>
      </c>
      <c r="EQ119" s="1145">
        <f>'2d) Planwerte (Anlage)'!EQ119*$E$15</f>
        <v>0</v>
      </c>
      <c r="ER119" s="1145">
        <f>'2d) Planwerte (Anlage)'!ER119*$E$15</f>
        <v>0</v>
      </c>
      <c r="ES119" s="1145">
        <f>'2d) Planwerte (Anlage)'!ES119*$E$15</f>
        <v>0</v>
      </c>
      <c r="ET119" s="1145">
        <f>'2d) Planwerte (Anlage)'!ET119*$E$15</f>
        <v>0</v>
      </c>
      <c r="EU119" s="1145">
        <f>'2d) Planwerte (Anlage)'!EU119*$E$15</f>
        <v>0</v>
      </c>
      <c r="EV119" s="1145">
        <f>'2d) Planwerte (Anlage)'!EV119*$E$15</f>
        <v>0</v>
      </c>
      <c r="EW119" s="1145">
        <f>'2d) Planwerte (Anlage)'!EW119*$E$15</f>
        <v>0</v>
      </c>
      <c r="EX119" s="1145">
        <f>'2d) Planwerte (Anlage)'!EX119*$E$15</f>
        <v>0</v>
      </c>
      <c r="EY119" s="1145">
        <f>'2d) Planwerte (Anlage)'!EY119*$E$15</f>
        <v>0</v>
      </c>
      <c r="EZ119" s="1145">
        <f>'2d) Planwerte (Anlage)'!EZ119*$E$15</f>
        <v>0</v>
      </c>
      <c r="FA119" s="1145">
        <f>'2d) Planwerte (Anlage)'!FA119*$E$15</f>
        <v>0</v>
      </c>
      <c r="FB119" s="1145">
        <f>'2d) Planwerte (Anlage)'!FB119*$E$15</f>
        <v>0</v>
      </c>
      <c r="FC119" s="1145">
        <f>'2d) Planwerte (Anlage)'!FC119*$E$15</f>
        <v>0</v>
      </c>
      <c r="FD119" s="1145">
        <f>'2d) Planwerte (Anlage)'!FD119*$E$15</f>
        <v>0</v>
      </c>
      <c r="FE119" s="1145">
        <f>'2d) Planwerte (Anlage)'!FE119*$E$15</f>
        <v>0</v>
      </c>
      <c r="FF119" s="1145">
        <f>'2d) Planwerte (Anlage)'!FF119*$E$15</f>
        <v>0</v>
      </c>
      <c r="FG119" s="1145">
        <f>'2d) Planwerte (Anlage)'!FG119*$E$15</f>
        <v>0</v>
      </c>
      <c r="FH119" s="1145">
        <f>'2d) Planwerte (Anlage)'!FH119*$E$15</f>
        <v>0</v>
      </c>
      <c r="FI119" s="1145">
        <f>'2d) Planwerte (Anlage)'!FI119*$E$15</f>
        <v>0</v>
      </c>
      <c r="FJ119" s="1145">
        <f>'2d) Planwerte (Anlage)'!FJ119*$E$15</f>
        <v>0</v>
      </c>
      <c r="FK119" s="1145">
        <f>'2d) Planwerte (Anlage)'!FK119*$E$15</f>
        <v>0</v>
      </c>
      <c r="FL119" s="1145">
        <f>'2d) Planwerte (Anlage)'!FL119*$E$15</f>
        <v>0</v>
      </c>
      <c r="FM119" s="1145">
        <f>'2d) Planwerte (Anlage)'!FM119*$E$15</f>
        <v>0</v>
      </c>
      <c r="FN119" s="1145">
        <f>'2d) Planwerte (Anlage)'!FN119*$E$15</f>
        <v>0</v>
      </c>
      <c r="FO119" s="1145">
        <f>'2d) Planwerte (Anlage)'!FO119*$E$15</f>
        <v>0</v>
      </c>
      <c r="FP119" s="1145">
        <f>'2d) Planwerte (Anlage)'!FP119*$E$15</f>
        <v>0</v>
      </c>
      <c r="FQ119" s="1145">
        <f>'2d) Planwerte (Anlage)'!FQ119*$E$15</f>
        <v>0</v>
      </c>
      <c r="FR119" s="1145">
        <f>'2d) Planwerte (Anlage)'!FR119*$E$15</f>
        <v>0</v>
      </c>
      <c r="FS119" s="1145">
        <f>'2d) Planwerte (Anlage)'!FS119*$E$15</f>
        <v>0</v>
      </c>
      <c r="FT119" s="1145">
        <f>'2d) Planwerte (Anlage)'!FT119*$E$15</f>
        <v>0</v>
      </c>
      <c r="FU119" s="1145">
        <f>'2d) Planwerte (Anlage)'!FU119*$E$15</f>
        <v>0</v>
      </c>
      <c r="FV119" s="1145">
        <f>'2d) Planwerte (Anlage)'!FV119*$E$15</f>
        <v>0</v>
      </c>
      <c r="FW119" s="1145">
        <f>'2d) Planwerte (Anlage)'!FW119*$E$15</f>
        <v>0</v>
      </c>
      <c r="FX119" s="1145">
        <f>'2d) Planwerte (Anlage)'!FX119*$E$15</f>
        <v>0</v>
      </c>
      <c r="FY119" s="1145">
        <f>'2d) Planwerte (Anlage)'!FY119*$E$15</f>
        <v>0</v>
      </c>
      <c r="FZ119" s="1145">
        <f>'2d) Planwerte (Anlage)'!FZ119*$E$15</f>
        <v>0</v>
      </c>
      <c r="GA119" s="1145">
        <f>'2d) Planwerte (Anlage)'!GA119*$E$15</f>
        <v>0</v>
      </c>
      <c r="GB119" s="1145">
        <f>'2d) Planwerte (Anlage)'!GB119*$E$15</f>
        <v>0</v>
      </c>
      <c r="GC119" s="1145">
        <f>'2d) Planwerte (Anlage)'!GC119*$E$15</f>
        <v>0</v>
      </c>
      <c r="GD119" s="1145">
        <f>'2d) Planwerte (Anlage)'!GD119*$E$15</f>
        <v>0</v>
      </c>
      <c r="GE119" s="1145">
        <f>'2d) Planwerte (Anlage)'!GE119*$E$15</f>
        <v>0</v>
      </c>
      <c r="GF119" s="1145">
        <f>'2d) Planwerte (Anlage)'!GF119*$E$15</f>
        <v>0</v>
      </c>
      <c r="GG119" s="1145">
        <f>'2d) Planwerte (Anlage)'!GG119*$E$15</f>
        <v>0</v>
      </c>
      <c r="GH119" s="1145">
        <f>'2d) Planwerte (Anlage)'!GH119*$E$15</f>
        <v>0</v>
      </c>
      <c r="GI119" s="1145">
        <f>'2d) Planwerte (Anlage)'!GI119*$E$15</f>
        <v>0</v>
      </c>
      <c r="GJ119" s="1145">
        <f>'2d) Planwerte (Anlage)'!GJ119*$E$15</f>
        <v>0</v>
      </c>
      <c r="GK119" s="1145">
        <f>'2d) Planwerte (Anlage)'!GK119*$E$15</f>
        <v>0</v>
      </c>
      <c r="GL119" s="1145">
        <f>'2d) Planwerte (Anlage)'!GL119*$E$15</f>
        <v>0</v>
      </c>
      <c r="GM119" s="1145">
        <f>'2d) Planwerte (Anlage)'!GM119*$E$15</f>
        <v>0</v>
      </c>
      <c r="GN119" s="1145">
        <f>'2d) Planwerte (Anlage)'!GN119*$E$15</f>
        <v>0</v>
      </c>
      <c r="GO119" s="1145">
        <f>'2d) Planwerte (Anlage)'!GO119*$E$15</f>
        <v>0</v>
      </c>
      <c r="GP119" s="1145">
        <f>'2d) Planwerte (Anlage)'!GP119*$E$15</f>
        <v>0</v>
      </c>
      <c r="GQ119" s="1145">
        <f>'2d) Planwerte (Anlage)'!GQ119*$E$15</f>
        <v>0</v>
      </c>
      <c r="GR119" s="1145">
        <f>'2d) Planwerte (Anlage)'!GR119*$E$15</f>
        <v>0</v>
      </c>
      <c r="GS119" s="1145">
        <f>'2d) Planwerte (Anlage)'!GS119*$E$15</f>
        <v>0</v>
      </c>
      <c r="GT119" s="1145">
        <f>'2d) Planwerte (Anlage)'!GT119*$E$15</f>
        <v>0</v>
      </c>
      <c r="GU119" s="1145">
        <f>'2d) Planwerte (Anlage)'!GU119*$E$15</f>
        <v>0</v>
      </c>
      <c r="GV119" s="1145">
        <f>'2d) Planwerte (Anlage)'!GV119*$E$15</f>
        <v>0</v>
      </c>
      <c r="GW119" s="1145">
        <f>'2d) Planwerte (Anlage)'!GW119*$E$15</f>
        <v>0</v>
      </c>
      <c r="GX119" s="1145">
        <f>'2d) Planwerte (Anlage)'!GX119*$E$15</f>
        <v>0</v>
      </c>
      <c r="GY119" s="1145">
        <f>'2d) Planwerte (Anlage)'!GY119*$E$15</f>
        <v>0</v>
      </c>
      <c r="GZ119" s="1145">
        <f>'2d) Planwerte (Anlage)'!GZ119*$E$15</f>
        <v>0</v>
      </c>
      <c r="HA119" s="1145">
        <f>'2d) Planwerte (Anlage)'!HA119*$E$15</f>
        <v>0</v>
      </c>
      <c r="HB119" s="1145">
        <f>'2d) Planwerte (Anlage)'!HB119*$E$15</f>
        <v>0</v>
      </c>
      <c r="HC119" s="1145">
        <f>'2d) Planwerte (Anlage)'!HC119*$E$15</f>
        <v>0</v>
      </c>
      <c r="HD119" s="1145">
        <f>'2d) Planwerte (Anlage)'!HD119*$E$15</f>
        <v>0</v>
      </c>
      <c r="HE119" s="1145">
        <f>'2d) Planwerte (Anlage)'!HE119*$E$15</f>
        <v>0</v>
      </c>
      <c r="HF119" s="1145">
        <f>'2d) Planwerte (Anlage)'!HF119*$E$15</f>
        <v>0</v>
      </c>
      <c r="HG119" s="1145">
        <f>'2d) Planwerte (Anlage)'!HG119*$E$15</f>
        <v>0</v>
      </c>
      <c r="HH119" s="1145">
        <f>'2d) Planwerte (Anlage)'!HH119*$E$15</f>
        <v>0</v>
      </c>
      <c r="HI119" s="1145">
        <f>'2d) Planwerte (Anlage)'!HI119*$E$15</f>
        <v>0</v>
      </c>
      <c r="HJ119" s="1145">
        <f>'2d) Planwerte (Anlage)'!HJ119*$E$15</f>
        <v>0</v>
      </c>
      <c r="HK119" s="1145">
        <f>'2d) Planwerte (Anlage)'!HK119*$E$15</f>
        <v>0</v>
      </c>
      <c r="HL119" s="1145">
        <f>'2d) Planwerte (Anlage)'!HL119*$E$15</f>
        <v>0</v>
      </c>
      <c r="HM119" s="1145">
        <f>'2d) Planwerte (Anlage)'!HM119*$E$15</f>
        <v>0</v>
      </c>
      <c r="HN119" s="1145">
        <f>'2d) Planwerte (Anlage)'!HN119*$E$15</f>
        <v>0</v>
      </c>
      <c r="HO119" s="1145">
        <f>'2d) Planwerte (Anlage)'!HO119*$E$15</f>
        <v>0</v>
      </c>
      <c r="HP119" s="1145">
        <f>'2d) Planwerte (Anlage)'!HP119*$E$15</f>
        <v>0</v>
      </c>
      <c r="HQ119" s="1145">
        <f>'2d) Planwerte (Anlage)'!HQ119*$E$15</f>
        <v>0</v>
      </c>
      <c r="HR119" s="1145">
        <f>'2d) Planwerte (Anlage)'!HR119*$E$15</f>
        <v>0</v>
      </c>
      <c r="HS119" s="1145">
        <f>'2d) Planwerte (Anlage)'!HS119*$E$15</f>
        <v>0</v>
      </c>
      <c r="HT119" s="1145">
        <f>'2d) Planwerte (Anlage)'!HT119*$E$15</f>
        <v>0</v>
      </c>
      <c r="HU119" s="1145">
        <f>'2d) Planwerte (Anlage)'!HU119*$E$15</f>
        <v>0</v>
      </c>
      <c r="HV119" s="1145">
        <f>'2d) Planwerte (Anlage)'!HV119*$E$15</f>
        <v>0</v>
      </c>
      <c r="HW119" s="1145">
        <f>'2d) Planwerte (Anlage)'!HW119*$E$15</f>
        <v>0</v>
      </c>
      <c r="HX119" s="1145">
        <f>'2d) Planwerte (Anlage)'!HX119*$E$15</f>
        <v>0</v>
      </c>
      <c r="HY119" s="1145">
        <f>'2d) Planwerte (Anlage)'!HY119*$E$15</f>
        <v>0</v>
      </c>
      <c r="HZ119" s="1145">
        <f>'2d) Planwerte (Anlage)'!HZ119*$E$15</f>
        <v>0</v>
      </c>
      <c r="IA119" s="1145">
        <f>'2d) Planwerte (Anlage)'!IA119*$E$15</f>
        <v>0</v>
      </c>
      <c r="IB119" s="1145">
        <f>'2d) Planwerte (Anlage)'!IB119*$E$15</f>
        <v>0</v>
      </c>
      <c r="IC119" s="1145">
        <f>'2d) Planwerte (Anlage)'!IC119*$E$15</f>
        <v>0</v>
      </c>
      <c r="ID119" s="1145">
        <f>'2d) Planwerte (Anlage)'!ID119*$E$15</f>
        <v>0</v>
      </c>
      <c r="IE119" s="1145">
        <f>'2d) Planwerte (Anlage)'!IE119*$E$15</f>
        <v>0</v>
      </c>
      <c r="IF119" s="1145">
        <f>'2d) Planwerte (Anlage)'!IF119*$E$15</f>
        <v>0</v>
      </c>
      <c r="IG119" s="1145">
        <f>'2d) Planwerte (Anlage)'!IG119*$E$15</f>
        <v>0</v>
      </c>
      <c r="IH119" s="1145">
        <f>'2d) Planwerte (Anlage)'!IH119*$E$15</f>
        <v>0</v>
      </c>
      <c r="II119" s="1145">
        <f>'2d) Planwerte (Anlage)'!II119*$E$15</f>
        <v>0</v>
      </c>
      <c r="IJ119" s="1145">
        <f>'2d) Planwerte (Anlage)'!IJ119*$E$15</f>
        <v>0</v>
      </c>
      <c r="IK119" s="1145">
        <f>'2d) Planwerte (Anlage)'!IK119*$E$15</f>
        <v>0</v>
      </c>
      <c r="IL119" s="1145">
        <f>'2d) Planwerte (Anlage)'!IL119*$E$15</f>
        <v>0</v>
      </c>
      <c r="IM119" s="1145">
        <f>'2d) Planwerte (Anlage)'!IM119*$E$15</f>
        <v>0</v>
      </c>
      <c r="IN119" s="1145">
        <f>'2d) Planwerte (Anlage)'!IN119*$E$15</f>
        <v>0</v>
      </c>
      <c r="IO119" s="1145">
        <f>'2d) Planwerte (Anlage)'!IO119*$E$15</f>
        <v>0</v>
      </c>
      <c r="IP119" s="1145">
        <f>'2d) Planwerte (Anlage)'!IP119*$E$15</f>
        <v>0</v>
      </c>
      <c r="IQ119" s="1145">
        <f>'2d) Planwerte (Anlage)'!IQ119*$E$15</f>
        <v>0</v>
      </c>
      <c r="IR119" s="1145">
        <f>'2d) Planwerte (Anlage)'!IR119*$E$15</f>
        <v>0</v>
      </c>
      <c r="IS119" s="1145">
        <f>'2d) Planwerte (Anlage)'!IS119*$E$15</f>
        <v>0</v>
      </c>
      <c r="IT119" s="1145">
        <f>'2d) Planwerte (Anlage)'!IT119*$E$15</f>
        <v>0</v>
      </c>
      <c r="IU119" s="1145">
        <f>'2d) Planwerte (Anlage)'!IU119*$E$15</f>
        <v>0</v>
      </c>
      <c r="IV119" s="1145">
        <f>'2d) Planwerte (Anlage)'!IV119*$E$15</f>
        <v>0</v>
      </c>
      <c r="IW119" s="1145">
        <f>'2d) Planwerte (Anlage)'!IW119*$E$15</f>
        <v>0</v>
      </c>
      <c r="IX119" s="1145">
        <f>'2d) Planwerte (Anlage)'!IX119*$E$15</f>
        <v>0</v>
      </c>
      <c r="IY119" s="1145">
        <f>'2d) Planwerte (Anlage)'!IY119*$E$15</f>
        <v>0</v>
      </c>
      <c r="IZ119" s="1145">
        <f>'2d) Planwerte (Anlage)'!IZ119*$E$15</f>
        <v>0</v>
      </c>
      <c r="JA119" s="1145">
        <f>'2d) Planwerte (Anlage)'!JA119*$E$15</f>
        <v>0</v>
      </c>
      <c r="JB119" s="1145">
        <f>'2d) Planwerte (Anlage)'!JB119*$E$15</f>
        <v>0</v>
      </c>
      <c r="JC119" s="1145">
        <f>'2d) Planwerte (Anlage)'!JC119*$E$15</f>
        <v>0</v>
      </c>
      <c r="JD119" s="1145">
        <f>'2d) Planwerte (Anlage)'!JD119*$E$15</f>
        <v>0</v>
      </c>
      <c r="JE119" s="1145">
        <f>'2d) Planwerte (Anlage)'!JE119*$E$15</f>
        <v>0</v>
      </c>
      <c r="JF119" s="1145">
        <f>'2d) Planwerte (Anlage)'!JF119*$E$15</f>
        <v>0</v>
      </c>
      <c r="JG119" s="1145">
        <f>'2d) Planwerte (Anlage)'!JG119*$E$15</f>
        <v>0</v>
      </c>
      <c r="JH119" s="1145">
        <f>'2d) Planwerte (Anlage)'!JH119*$E$15</f>
        <v>0</v>
      </c>
      <c r="JI119" s="1145">
        <f>'2d) Planwerte (Anlage)'!JI119*$E$15</f>
        <v>0</v>
      </c>
      <c r="JJ119" s="1145">
        <f>'2d) Planwerte (Anlage)'!JJ119*$E$15</f>
        <v>0</v>
      </c>
      <c r="JK119" s="1145">
        <f>'2d) Planwerte (Anlage)'!JK119*$E$15</f>
        <v>0</v>
      </c>
      <c r="JL119" s="1145">
        <f>'2d) Planwerte (Anlage)'!JL119*$E$15</f>
        <v>0</v>
      </c>
      <c r="JM119" s="1145">
        <f>'2d) Planwerte (Anlage)'!JM119*$E$15</f>
        <v>0</v>
      </c>
      <c r="JN119" s="1145">
        <f>'2d) Planwerte (Anlage)'!JN119*$E$15</f>
        <v>0</v>
      </c>
      <c r="JO119" s="1145">
        <f>'2d) Planwerte (Anlage)'!JO119*$E$15</f>
        <v>0</v>
      </c>
      <c r="JP119" s="1145">
        <f>'2d) Planwerte (Anlage)'!JP119*$E$15</f>
        <v>0</v>
      </c>
      <c r="JQ119" s="1145">
        <f>'2d) Planwerte (Anlage)'!JQ119*$E$15</f>
        <v>0</v>
      </c>
      <c r="JR119" s="1145">
        <f>'2d) Planwerte (Anlage)'!JR119*$E$15</f>
        <v>0</v>
      </c>
      <c r="JS119" s="1145">
        <f>'2d) Planwerte (Anlage)'!JS119*$E$15</f>
        <v>0</v>
      </c>
      <c r="JT119" s="1145">
        <f>'2d) Planwerte (Anlage)'!JT119*$E$15</f>
        <v>0</v>
      </c>
      <c r="JU119" s="1145">
        <f>'2d) Planwerte (Anlage)'!JU119*$E$15</f>
        <v>0</v>
      </c>
      <c r="JV119" s="1145">
        <f>'2d) Planwerte (Anlage)'!JV119*$E$15</f>
        <v>0</v>
      </c>
      <c r="JW119" s="1145">
        <f>'2d) Planwerte (Anlage)'!JW119*$E$15</f>
        <v>0</v>
      </c>
      <c r="JX119" s="1145">
        <f>'2d) Planwerte (Anlage)'!JX119*$E$15</f>
        <v>0</v>
      </c>
      <c r="JY119" s="1145">
        <f>'2d) Planwerte (Anlage)'!JY119*$E$15</f>
        <v>0</v>
      </c>
      <c r="JZ119" s="1145">
        <f>'2d) Planwerte (Anlage)'!JZ119*$E$15</f>
        <v>0</v>
      </c>
      <c r="KA119" s="1145">
        <f>'2d) Planwerte (Anlage)'!KA119*$E$15</f>
        <v>0</v>
      </c>
      <c r="KB119" s="1145">
        <f>'2d) Planwerte (Anlage)'!KB119*$E$15</f>
        <v>0</v>
      </c>
      <c r="KC119" s="1145">
        <f>'2d) Planwerte (Anlage)'!KC119*$E$15</f>
        <v>0</v>
      </c>
      <c r="KD119" s="1145">
        <f>'2d) Planwerte (Anlage)'!KD119*$E$15</f>
        <v>0</v>
      </c>
      <c r="KE119" s="1145">
        <f>'2d) Planwerte (Anlage)'!KE119*$E$15</f>
        <v>0</v>
      </c>
      <c r="KF119" s="1145">
        <f>'2d) Planwerte (Anlage)'!KF119*$E$15</f>
        <v>0</v>
      </c>
      <c r="KG119" s="1145">
        <f>'2d) Planwerte (Anlage)'!KG119*$E$15</f>
        <v>0</v>
      </c>
      <c r="KH119" s="1145">
        <f>'2d) Planwerte (Anlage)'!KH119*$E$15</f>
        <v>0</v>
      </c>
      <c r="KI119" s="1145">
        <f>'2d) Planwerte (Anlage)'!KI119*$E$15</f>
        <v>0</v>
      </c>
      <c r="KJ119" s="1145">
        <f>'2d) Planwerte (Anlage)'!KJ119*$E$15</f>
        <v>0</v>
      </c>
      <c r="KK119" s="1145">
        <f>'2d) Planwerte (Anlage)'!KK119*$E$15</f>
        <v>0</v>
      </c>
      <c r="KL119" s="1145">
        <f>'2d) Planwerte (Anlage)'!KL119*$E$15</f>
        <v>0</v>
      </c>
      <c r="KM119" s="1145">
        <f>'2d) Planwerte (Anlage)'!KM119*$E$15</f>
        <v>0</v>
      </c>
      <c r="KN119" s="1145">
        <f>'2d) Planwerte (Anlage)'!KN119*$E$15</f>
        <v>0</v>
      </c>
      <c r="KO119" s="1145">
        <f>'2d) Planwerte (Anlage)'!KO119*$E$15</f>
        <v>0</v>
      </c>
      <c r="KP119" s="1145">
        <f>'2d) Planwerte (Anlage)'!KP119*$E$15</f>
        <v>0</v>
      </c>
      <c r="KQ119" s="1145">
        <f>'2d) Planwerte (Anlage)'!KQ119*$E$15</f>
        <v>0</v>
      </c>
      <c r="KR119" s="1145">
        <f>'2d) Planwerte (Anlage)'!KR119*$E$15</f>
        <v>0</v>
      </c>
      <c r="KS119" s="1145">
        <f>'2d) Planwerte (Anlage)'!KS119*$E$15</f>
        <v>0</v>
      </c>
      <c r="KT119" s="1145">
        <f>'2d) Planwerte (Anlage)'!KT119*$E$15</f>
        <v>0</v>
      </c>
      <c r="KU119" s="1145">
        <f>'2d) Planwerte (Anlage)'!KU119*$E$15</f>
        <v>0</v>
      </c>
      <c r="KV119" s="1145">
        <f>'2d) Planwerte (Anlage)'!KV119*$E$15</f>
        <v>0</v>
      </c>
      <c r="KW119" s="1145">
        <f>'2d) Planwerte (Anlage)'!KW119*$E$15</f>
        <v>0</v>
      </c>
      <c r="KX119" s="1145">
        <f>'2d) Planwerte (Anlage)'!KX119*$E$15</f>
        <v>0</v>
      </c>
      <c r="KY119" s="1145">
        <f>'2d) Planwerte (Anlage)'!KY119*$E$15</f>
        <v>0</v>
      </c>
      <c r="KZ119" s="1145">
        <f>'2d) Planwerte (Anlage)'!KZ119*$E$15</f>
        <v>0</v>
      </c>
      <c r="LA119" s="1145">
        <f>'2d) Planwerte (Anlage)'!LA119*$E$15</f>
        <v>0</v>
      </c>
      <c r="LB119" s="1145">
        <f>'2d) Planwerte (Anlage)'!LB119*$E$15</f>
        <v>0</v>
      </c>
      <c r="LC119" s="1145">
        <f>'2d) Planwerte (Anlage)'!LC119*$E$15</f>
        <v>0</v>
      </c>
      <c r="LD119" s="1145">
        <f>'2d) Planwerte (Anlage)'!LD119*$E$15</f>
        <v>0</v>
      </c>
      <c r="LE119" s="1145">
        <f>'2d) Planwerte (Anlage)'!LE119*$E$15</f>
        <v>0</v>
      </c>
      <c r="LF119" s="1145">
        <f>'2d) Planwerte (Anlage)'!LF119*$E$15</f>
        <v>0</v>
      </c>
      <c r="LG119" s="1145">
        <f>'2d) Planwerte (Anlage)'!LG119*$E$15</f>
        <v>0</v>
      </c>
      <c r="LH119" s="1145">
        <f>'2d) Planwerte (Anlage)'!LH119*$E$15</f>
        <v>0</v>
      </c>
      <c r="LI119" s="1145">
        <f>'2d) Planwerte (Anlage)'!LI119*$E$15</f>
        <v>0</v>
      </c>
      <c r="LJ119" s="1145">
        <f>'2d) Planwerte (Anlage)'!LJ119*$E$15</f>
        <v>0</v>
      </c>
      <c r="LK119" s="1145">
        <f>'2d) Planwerte (Anlage)'!LK119*$E$15</f>
        <v>0</v>
      </c>
      <c r="LL119" s="1145">
        <f>'2d) Planwerte (Anlage)'!LL119*$E$15</f>
        <v>0</v>
      </c>
      <c r="LM119" s="1145">
        <f>'2d) Planwerte (Anlage)'!LM119*$E$15</f>
        <v>0</v>
      </c>
      <c r="LN119" s="1145">
        <f>'2d) Planwerte (Anlage)'!LN119*$E$15</f>
        <v>0</v>
      </c>
      <c r="LO119" s="1145">
        <f>'2d) Planwerte (Anlage)'!LO119*$E$15</f>
        <v>0</v>
      </c>
      <c r="LP119" s="1145">
        <f>'2d) Planwerte (Anlage)'!LP119*$E$15</f>
        <v>0</v>
      </c>
      <c r="LQ119" s="1145">
        <f>'2d) Planwerte (Anlage)'!LQ119*$E$15</f>
        <v>0</v>
      </c>
      <c r="LR119" s="1145">
        <f>'2d) Planwerte (Anlage)'!LR119*$E$15</f>
        <v>0</v>
      </c>
      <c r="LS119" s="1145">
        <f>'2d) Planwerte (Anlage)'!LS119*$E$15</f>
        <v>0</v>
      </c>
      <c r="LT119" s="1145">
        <f>'2d) Planwerte (Anlage)'!LT119*$E$15</f>
        <v>0</v>
      </c>
      <c r="LU119" s="1145">
        <f>'2d) Planwerte (Anlage)'!LU119*$E$15</f>
        <v>0</v>
      </c>
      <c r="LV119" s="1145">
        <f>'2d) Planwerte (Anlage)'!LV119*$E$15</f>
        <v>0</v>
      </c>
      <c r="LW119" s="1145">
        <f>'2d) Planwerte (Anlage)'!LW119*$E$15</f>
        <v>0</v>
      </c>
      <c r="LX119" s="1145">
        <f>'2d) Planwerte (Anlage)'!LX119*$E$15</f>
        <v>0</v>
      </c>
      <c r="LY119" s="1145">
        <f>'2d) Planwerte (Anlage)'!LY119*$E$15</f>
        <v>0</v>
      </c>
      <c r="LZ119" s="1145">
        <f>'2d) Planwerte (Anlage)'!LZ119*$E$15</f>
        <v>0</v>
      </c>
      <c r="MA119" s="1145">
        <f>'2d) Planwerte (Anlage)'!MA119*$E$15</f>
        <v>0</v>
      </c>
      <c r="MB119" s="1145">
        <f>'2d) Planwerte (Anlage)'!MB119*$E$15</f>
        <v>0</v>
      </c>
      <c r="MC119" s="1145">
        <f>'2d) Planwerte (Anlage)'!MC119*$E$15</f>
        <v>0</v>
      </c>
      <c r="MD119" s="1145">
        <f>'2d) Planwerte (Anlage)'!MD119*$E$15</f>
        <v>0</v>
      </c>
      <c r="ME119" s="1145">
        <f>'2d) Planwerte (Anlage)'!ME119*$E$15</f>
        <v>0</v>
      </c>
      <c r="MF119" s="1145">
        <f>'2d) Planwerte (Anlage)'!MF119*$E$15</f>
        <v>0</v>
      </c>
      <c r="MG119" s="1145">
        <f>'2d) Planwerte (Anlage)'!MG119*$E$15</f>
        <v>0</v>
      </c>
      <c r="MH119" s="1145">
        <f>'2d) Planwerte (Anlage)'!MH119*$E$15</f>
        <v>0</v>
      </c>
      <c r="MI119" s="1145">
        <f>'2d) Planwerte (Anlage)'!MI119*$E$15</f>
        <v>0</v>
      </c>
      <c r="MJ119" s="1145">
        <f>'2d) Planwerte (Anlage)'!MJ119*$E$15</f>
        <v>0</v>
      </c>
      <c r="MK119" s="1145">
        <f>'2d) Planwerte (Anlage)'!MK119*$E$15</f>
        <v>0</v>
      </c>
      <c r="ML119" s="1145">
        <f>'2d) Planwerte (Anlage)'!ML119*$E$15</f>
        <v>0</v>
      </c>
      <c r="MM119" s="1145">
        <f>'2d) Planwerte (Anlage)'!MM119*$E$15</f>
        <v>0</v>
      </c>
      <c r="MN119" s="1145">
        <f>'2d) Planwerte (Anlage)'!MN119*$E$15</f>
        <v>0</v>
      </c>
      <c r="MO119" s="1145">
        <f>'2d) Planwerte (Anlage)'!MO119*$E$15</f>
        <v>0</v>
      </c>
      <c r="MP119" s="1145">
        <f>'2d) Planwerte (Anlage)'!MP119*$E$15</f>
        <v>0</v>
      </c>
      <c r="MQ119" s="1145">
        <f>'2d) Planwerte (Anlage)'!MQ119*$E$15</f>
        <v>0</v>
      </c>
      <c r="MR119" s="1145">
        <f>'2d) Planwerte (Anlage)'!MR119*$E$15</f>
        <v>0</v>
      </c>
      <c r="MS119" s="1145">
        <f>'2d) Planwerte (Anlage)'!MS119*$E$15</f>
        <v>0</v>
      </c>
      <c r="MT119" s="1145">
        <f>'2d) Planwerte (Anlage)'!MT119*$E$15</f>
        <v>0</v>
      </c>
      <c r="MU119" s="1145">
        <f>'2d) Planwerte (Anlage)'!MU119*$E$15</f>
        <v>0</v>
      </c>
      <c r="MV119" s="1145">
        <f>'2d) Planwerte (Anlage)'!MV119*$E$15</f>
        <v>0</v>
      </c>
      <c r="MW119" s="1145">
        <f>'2d) Planwerte (Anlage)'!MW119*$E$15</f>
        <v>0</v>
      </c>
      <c r="MX119" s="1145">
        <f>'2d) Planwerte (Anlage)'!MX119*$E$15</f>
        <v>0</v>
      </c>
      <c r="MY119" s="1145">
        <f>'2d) Planwerte (Anlage)'!MY119*$E$15</f>
        <v>0</v>
      </c>
      <c r="MZ119" s="1145">
        <f>'2d) Planwerte (Anlage)'!MZ119*$E$15</f>
        <v>0</v>
      </c>
      <c r="NA119" s="1145">
        <f>'2d) Planwerte (Anlage)'!NA119*$E$15</f>
        <v>0</v>
      </c>
      <c r="NB119" s="1145">
        <f>'2d) Planwerte (Anlage)'!NB119*$E$15</f>
        <v>0</v>
      </c>
      <c r="NC119" s="1145">
        <f>'2d) Planwerte (Anlage)'!NC119*$E$15</f>
        <v>0</v>
      </c>
      <c r="ND119" s="1145">
        <f>'2d) Planwerte (Anlage)'!ND119*$E$15</f>
        <v>0</v>
      </c>
      <c r="NE119" s="1145">
        <f>'2d) Planwerte (Anlage)'!NE119*$E$15</f>
        <v>0</v>
      </c>
      <c r="NF119" s="1145">
        <f>'2d) Planwerte (Anlage)'!NF119*$E$15</f>
        <v>0</v>
      </c>
      <c r="NG119" s="1145">
        <f>'2d) Planwerte (Anlage)'!NG119*$E$15</f>
        <v>0</v>
      </c>
      <c r="NH119" s="1145">
        <f>'2d) Planwerte (Anlage)'!NH119*$E$15</f>
        <v>0</v>
      </c>
      <c r="NI119" s="1145">
        <f>'2d) Planwerte (Anlage)'!NI119*$E$15</f>
        <v>0</v>
      </c>
      <c r="NJ119" s="1145">
        <f>'2d) Planwerte (Anlage)'!NJ119*$E$15</f>
        <v>0</v>
      </c>
      <c r="NK119" s="1145">
        <f>'2d) Planwerte (Anlage)'!NK119*$E$15</f>
        <v>0</v>
      </c>
      <c r="NL119" s="1145">
        <f>'2d) Planwerte (Anlage)'!NL119*$E$15</f>
        <v>0</v>
      </c>
      <c r="NM119" s="1145">
        <f>'2d) Planwerte (Anlage)'!NM119*$E$15</f>
        <v>0</v>
      </c>
      <c r="NN119" s="1145">
        <f>'2d) Planwerte (Anlage)'!NN119*$E$15</f>
        <v>0</v>
      </c>
      <c r="NO119" s="1145">
        <f>'2d) Planwerte (Anlage)'!NO119*$E$15</f>
        <v>0</v>
      </c>
      <c r="NP119" s="1145">
        <f>'2d) Planwerte (Anlage)'!NP119*$E$15</f>
        <v>0</v>
      </c>
      <c r="NQ119" s="1145">
        <f>'2d) Planwerte (Anlage)'!NQ119*$E$15</f>
        <v>0</v>
      </c>
      <c r="NR119" s="1145">
        <f>'2d) Planwerte (Anlage)'!NR119*$E$15</f>
        <v>0</v>
      </c>
      <c r="NS119" s="1145">
        <f>'2d) Planwerte (Anlage)'!NS119*$E$15</f>
        <v>0</v>
      </c>
      <c r="NT119" s="1145">
        <f>'2d) Planwerte (Anlage)'!NT119*$E$15</f>
        <v>0</v>
      </c>
      <c r="NU119" s="1145">
        <f>'2d) Planwerte (Anlage)'!NU119*$E$15</f>
        <v>0</v>
      </c>
      <c r="NV119" s="1145">
        <f>'2d) Planwerte (Anlage)'!NV119*$E$15</f>
        <v>0</v>
      </c>
      <c r="NW119" s="1145">
        <f>'2d) Planwerte (Anlage)'!NW119*$E$15</f>
        <v>0</v>
      </c>
      <c r="NX119" s="1145">
        <f>'2d) Planwerte (Anlage)'!NX119*$E$15</f>
        <v>0</v>
      </c>
      <c r="NY119" s="1145">
        <f>'2d) Planwerte (Anlage)'!NY119*$E$15</f>
        <v>0</v>
      </c>
      <c r="NZ119" s="1145">
        <f>'2d) Planwerte (Anlage)'!NZ119*$E$15</f>
        <v>0</v>
      </c>
      <c r="OA119" s="1145">
        <f>'2d) Planwerte (Anlage)'!OA119*$E$15</f>
        <v>0</v>
      </c>
      <c r="OB119" s="1145">
        <f>'2d) Planwerte (Anlage)'!OB119*$E$15</f>
        <v>0</v>
      </c>
      <c r="OC119" s="1145">
        <f>'2d) Planwerte (Anlage)'!OC119*$E$15</f>
        <v>0</v>
      </c>
      <c r="OD119" s="1145">
        <f>'2d) Planwerte (Anlage)'!OD119*$E$15</f>
        <v>0</v>
      </c>
      <c r="OE119" s="1145">
        <f>'2d) Planwerte (Anlage)'!OE119*$E$15</f>
        <v>0</v>
      </c>
      <c r="OF119" s="1145">
        <f>'2d) Planwerte (Anlage)'!OF119*$E$15</f>
        <v>0</v>
      </c>
      <c r="OG119" s="1145">
        <f>'2d) Planwerte (Anlage)'!OG119*$E$15</f>
        <v>0</v>
      </c>
      <c r="OH119" s="1145">
        <f>'2d) Planwerte (Anlage)'!OH119*$E$15</f>
        <v>0</v>
      </c>
      <c r="OI119" s="1145">
        <f>'2d) Planwerte (Anlage)'!OI119*$E$15</f>
        <v>0</v>
      </c>
      <c r="OJ119" s="1145">
        <f>'2d) Planwerte (Anlage)'!OJ119*$E$15</f>
        <v>0</v>
      </c>
      <c r="OK119" s="1145">
        <f>'2d) Planwerte (Anlage)'!OK119*$E$15</f>
        <v>0</v>
      </c>
      <c r="OL119" s="1145">
        <f>'2d) Planwerte (Anlage)'!OL119*$E$15</f>
        <v>0</v>
      </c>
      <c r="OM119" s="1145">
        <f>'2d) Planwerte (Anlage)'!OM119*$E$15</f>
        <v>0</v>
      </c>
      <c r="ON119" s="1145">
        <f>'2d) Planwerte (Anlage)'!ON119*$E$15</f>
        <v>0</v>
      </c>
      <c r="OO119" s="1145">
        <f>'2d) Planwerte (Anlage)'!OO119*$E$15</f>
        <v>0</v>
      </c>
      <c r="OP119" s="1145">
        <f>'2d) Planwerte (Anlage)'!OP119*$E$15</f>
        <v>0</v>
      </c>
      <c r="OQ119" s="1145">
        <f>'2d) Planwerte (Anlage)'!OQ119*$E$15</f>
        <v>0</v>
      </c>
      <c r="OR119" s="1145">
        <f>'2d) Planwerte (Anlage)'!OR119*$E$15</f>
        <v>0</v>
      </c>
      <c r="OS119" s="1145">
        <f>'2d) Planwerte (Anlage)'!OS119*$E$15</f>
        <v>0</v>
      </c>
      <c r="OT119" s="1145">
        <f>'2d) Planwerte (Anlage)'!OT119*$E$15</f>
        <v>0</v>
      </c>
      <c r="OU119" s="1145">
        <f>'2d) Planwerte (Anlage)'!OU119*$E$15</f>
        <v>0</v>
      </c>
      <c r="OV119" s="1145">
        <f>'2d) Planwerte (Anlage)'!OV119*$E$15</f>
        <v>0</v>
      </c>
      <c r="OW119" s="1145">
        <f>'2d) Planwerte (Anlage)'!OW119*$E$15</f>
        <v>0</v>
      </c>
      <c r="OX119" s="1145">
        <f>'2d) Planwerte (Anlage)'!OX119*$E$15</f>
        <v>0</v>
      </c>
      <c r="OY119" s="1145">
        <f>'2d) Planwerte (Anlage)'!OY119*$E$15</f>
        <v>0</v>
      </c>
      <c r="OZ119" s="1145">
        <f>'2d) Planwerte (Anlage)'!OZ119*$E$15</f>
        <v>0</v>
      </c>
      <c r="PA119" s="1145">
        <f>'2d) Planwerte (Anlage)'!PA119*$E$15</f>
        <v>0</v>
      </c>
      <c r="PB119" s="1145">
        <f>'2d) Planwerte (Anlage)'!PB119*$E$15</f>
        <v>0</v>
      </c>
      <c r="PC119" s="1145">
        <f>'2d) Planwerte (Anlage)'!PC119*$E$15</f>
        <v>0</v>
      </c>
      <c r="PD119" s="1145">
        <f>'2d) Planwerte (Anlage)'!PD119*$E$15</f>
        <v>0</v>
      </c>
      <c r="PE119" s="1145">
        <f>'2d) Planwerte (Anlage)'!PE119*$E$15</f>
        <v>0</v>
      </c>
      <c r="PF119" s="1145">
        <f>'2d) Planwerte (Anlage)'!PF119*$E$15</f>
        <v>0</v>
      </c>
      <c r="PG119" s="1145">
        <f>'2d) Planwerte (Anlage)'!PG119*$E$15</f>
        <v>0</v>
      </c>
      <c r="PH119" s="1145">
        <f>'2d) Planwerte (Anlage)'!PH119*$E$15</f>
        <v>0</v>
      </c>
      <c r="PI119" s="1145">
        <f>'2d) Planwerte (Anlage)'!PI119*$E$15</f>
        <v>0</v>
      </c>
      <c r="PJ119" s="1145">
        <f>'2d) Planwerte (Anlage)'!PJ119*$E$15</f>
        <v>0</v>
      </c>
      <c r="PK119" s="1145">
        <f>'2d) Planwerte (Anlage)'!PK119*$E$15</f>
        <v>0</v>
      </c>
      <c r="PL119" s="1145">
        <f>'2d) Planwerte (Anlage)'!PL119*$E$15</f>
        <v>0</v>
      </c>
      <c r="PM119" s="1145">
        <f>'2d) Planwerte (Anlage)'!PM119*$E$15</f>
        <v>0</v>
      </c>
      <c r="PN119" s="1145">
        <f>'2d) Planwerte (Anlage)'!PN119*$E$15</f>
        <v>0</v>
      </c>
      <c r="PO119" s="1145">
        <f>'2d) Planwerte (Anlage)'!PO119*$E$15</f>
        <v>0</v>
      </c>
      <c r="PP119" s="1145">
        <f>'2d) Planwerte (Anlage)'!PP119*$E$15</f>
        <v>0</v>
      </c>
      <c r="PQ119" s="1145">
        <f>'2d) Planwerte (Anlage)'!PQ119*$E$15</f>
        <v>0</v>
      </c>
      <c r="PR119" s="1145">
        <f>'2d) Planwerte (Anlage)'!PR119*$E$15</f>
        <v>0</v>
      </c>
      <c r="PS119" s="1145">
        <f>'2d) Planwerte (Anlage)'!PS119*$E$15</f>
        <v>0</v>
      </c>
      <c r="PT119" s="1145">
        <f>'2d) Planwerte (Anlage)'!PT119*$E$15</f>
        <v>0</v>
      </c>
      <c r="PU119" s="1145">
        <f>'2d) Planwerte (Anlage)'!PU119*$E$15</f>
        <v>0</v>
      </c>
      <c r="PV119" s="1145">
        <f>'2d) Planwerte (Anlage)'!PV119*$E$15</f>
        <v>0</v>
      </c>
      <c r="PW119" s="1145">
        <f>'2d) Planwerte (Anlage)'!PW119*$E$15</f>
        <v>0</v>
      </c>
      <c r="PX119" s="1145">
        <f>'2d) Planwerte (Anlage)'!PX119*$E$15</f>
        <v>0</v>
      </c>
      <c r="PY119" s="1145">
        <f>'2d) Planwerte (Anlage)'!PY119*$E$15</f>
        <v>0</v>
      </c>
      <c r="PZ119" s="1145">
        <f>'2d) Planwerte (Anlage)'!PZ119*$E$15</f>
        <v>0</v>
      </c>
      <c r="QA119" s="1145">
        <f>'2d) Planwerte (Anlage)'!QA119*$E$15</f>
        <v>0</v>
      </c>
      <c r="QB119" s="1145">
        <f>'2d) Planwerte (Anlage)'!QB119*$E$15</f>
        <v>0</v>
      </c>
      <c r="QC119" s="1145">
        <f>'2d) Planwerte (Anlage)'!QC119*$E$15</f>
        <v>0</v>
      </c>
      <c r="QD119" s="1145">
        <f>'2d) Planwerte (Anlage)'!QD119*$E$15</f>
        <v>0</v>
      </c>
      <c r="QE119" s="1145">
        <f>'2d) Planwerte (Anlage)'!QE119*$E$15</f>
        <v>0</v>
      </c>
      <c r="QF119" s="1145">
        <f>'2d) Planwerte (Anlage)'!QF119*$E$15</f>
        <v>0</v>
      </c>
      <c r="QG119" s="1145">
        <f>'2d) Planwerte (Anlage)'!QG119*$E$15</f>
        <v>0</v>
      </c>
      <c r="QH119" s="1145">
        <f>'2d) Planwerte (Anlage)'!QH119*$E$15</f>
        <v>0</v>
      </c>
      <c r="QI119" s="1145">
        <f>'2d) Planwerte (Anlage)'!QI119*$E$15</f>
        <v>0</v>
      </c>
      <c r="QJ119" s="1145">
        <f>'2d) Planwerte (Anlage)'!QJ119*$E$15</f>
        <v>0</v>
      </c>
      <c r="QK119" s="1145">
        <f>'2d) Planwerte (Anlage)'!QK119*$E$15</f>
        <v>0</v>
      </c>
      <c r="QL119" s="1145">
        <f>'2d) Planwerte (Anlage)'!QL119*$E$15</f>
        <v>0</v>
      </c>
      <c r="QM119" s="1145">
        <f>'2d) Planwerte (Anlage)'!QM119*$E$15</f>
        <v>0</v>
      </c>
      <c r="QN119" s="1145">
        <f>'2d) Planwerte (Anlage)'!QN119*$E$15</f>
        <v>0</v>
      </c>
      <c r="QO119" s="1145">
        <f>'2d) Planwerte (Anlage)'!QO119*$E$15</f>
        <v>0</v>
      </c>
      <c r="QP119" s="1145">
        <f>'2d) Planwerte (Anlage)'!QP119*$E$15</f>
        <v>0</v>
      </c>
      <c r="QQ119" s="1145">
        <f>'2d) Planwerte (Anlage)'!QQ119*$E$15</f>
        <v>0</v>
      </c>
      <c r="QR119" s="1145">
        <f>'2d) Planwerte (Anlage)'!QR119*$E$15</f>
        <v>0</v>
      </c>
      <c r="QS119" s="1145">
        <f>'2d) Planwerte (Anlage)'!QS119*$E$15</f>
        <v>0</v>
      </c>
      <c r="QT119" s="1145">
        <f>'2d) Planwerte (Anlage)'!QT119*$E$15</f>
        <v>0</v>
      </c>
      <c r="QU119" s="1145">
        <f>'2d) Planwerte (Anlage)'!QU119*$E$15</f>
        <v>0</v>
      </c>
      <c r="QV119" s="1145">
        <f>'2d) Planwerte (Anlage)'!QV119*$E$15</f>
        <v>0</v>
      </c>
      <c r="QW119" s="1145">
        <f>'2d) Planwerte (Anlage)'!QW119*$E$15</f>
        <v>0</v>
      </c>
      <c r="QX119" s="1145">
        <f>'2d) Planwerte (Anlage)'!QX119*$E$15</f>
        <v>0</v>
      </c>
      <c r="QY119" s="1145">
        <f>'2d) Planwerte (Anlage)'!QY119*$E$15</f>
        <v>0</v>
      </c>
      <c r="QZ119" s="1145">
        <f>'2d) Planwerte (Anlage)'!QZ119*$E$15</f>
        <v>0</v>
      </c>
      <c r="RA119" s="1145">
        <f>'2d) Planwerte (Anlage)'!RA119*$E$15</f>
        <v>0</v>
      </c>
      <c r="RB119" s="1145">
        <f>'2d) Planwerte (Anlage)'!RB119*$E$15</f>
        <v>0</v>
      </c>
      <c r="RC119" s="1145">
        <f>'2d) Planwerte (Anlage)'!RC119*$E$15</f>
        <v>0</v>
      </c>
      <c r="RD119" s="1145">
        <f>'2d) Planwerte (Anlage)'!RD119*$E$15</f>
        <v>0</v>
      </c>
      <c r="RE119" s="1145">
        <f>'2d) Planwerte (Anlage)'!RE119*$E$15</f>
        <v>0</v>
      </c>
      <c r="RF119" s="1145">
        <f>'2d) Planwerte (Anlage)'!RF119*$E$15</f>
        <v>0</v>
      </c>
      <c r="RG119" s="1145">
        <f>'2d) Planwerte (Anlage)'!RG119*$E$15</f>
        <v>0</v>
      </c>
      <c r="RH119" s="1145">
        <f>'2d) Planwerte (Anlage)'!RH119*$E$15</f>
        <v>0</v>
      </c>
      <c r="RI119" s="1145">
        <f>'2d) Planwerte (Anlage)'!RI119*$E$15</f>
        <v>0</v>
      </c>
      <c r="RJ119" s="1145">
        <f>'2d) Planwerte (Anlage)'!RJ119*$E$15</f>
        <v>0</v>
      </c>
      <c r="RK119" s="1145">
        <f>'2d) Planwerte (Anlage)'!RK119*$E$15</f>
        <v>0</v>
      </c>
      <c r="RL119" s="1145">
        <f>'2d) Planwerte (Anlage)'!RL119*$E$15</f>
        <v>0</v>
      </c>
      <c r="RM119" s="1145">
        <f>'2d) Planwerte (Anlage)'!RM119*$E$15</f>
        <v>0</v>
      </c>
      <c r="RN119" s="1145">
        <f>'2d) Planwerte (Anlage)'!RN119*$E$15</f>
        <v>0</v>
      </c>
      <c r="RO119" s="1145">
        <f>'2d) Planwerte (Anlage)'!RO119*$E$15</f>
        <v>0</v>
      </c>
      <c r="RP119" s="1145">
        <f>'2d) Planwerte (Anlage)'!RP119*$E$15</f>
        <v>0</v>
      </c>
      <c r="RQ119" s="1145">
        <f>'2d) Planwerte (Anlage)'!RQ119*$E$15</f>
        <v>0</v>
      </c>
      <c r="RR119" s="1145">
        <f>'2d) Planwerte (Anlage)'!RR119*$E$15</f>
        <v>0</v>
      </c>
      <c r="RS119" s="1145">
        <f>'2d) Planwerte (Anlage)'!RS119*$E$15</f>
        <v>0</v>
      </c>
      <c r="RT119" s="1145">
        <f>'2d) Planwerte (Anlage)'!RT119*$E$15</f>
        <v>0</v>
      </c>
      <c r="RU119" s="1145">
        <f>'2d) Planwerte (Anlage)'!RU119*$E$15</f>
        <v>0</v>
      </c>
      <c r="RV119" s="1145">
        <f>'2d) Planwerte (Anlage)'!RV119*$E$15</f>
        <v>0</v>
      </c>
      <c r="RW119" s="1145">
        <f>'2d) Planwerte (Anlage)'!RW119*$E$15</f>
        <v>0</v>
      </c>
      <c r="RX119" s="1145">
        <f>'2d) Planwerte (Anlage)'!RX119*$E$15</f>
        <v>0</v>
      </c>
      <c r="RY119" s="1145">
        <f>'2d) Planwerte (Anlage)'!RY119*$E$15</f>
        <v>0</v>
      </c>
      <c r="RZ119" s="1145">
        <f>'2d) Planwerte (Anlage)'!RZ119*$E$15</f>
        <v>0</v>
      </c>
      <c r="SA119" s="1145">
        <f>'2d) Planwerte (Anlage)'!SA119*$E$15</f>
        <v>0</v>
      </c>
      <c r="SB119" s="1145">
        <f>'2d) Planwerte (Anlage)'!SB119*$E$15</f>
        <v>0</v>
      </c>
      <c r="SC119" s="1145">
        <f>'2d) Planwerte (Anlage)'!SC119*$E$15</f>
        <v>0</v>
      </c>
      <c r="SD119" s="1145">
        <f>'2d) Planwerte (Anlage)'!SD119*$E$15</f>
        <v>0</v>
      </c>
      <c r="SE119" s="1145">
        <f>'2d) Planwerte (Anlage)'!SE119*$E$15</f>
        <v>0</v>
      </c>
      <c r="SF119" s="1145">
        <f>'2d) Planwerte (Anlage)'!SF119*$E$15</f>
        <v>0</v>
      </c>
      <c r="SG119" s="1145">
        <f>'2d) Planwerte (Anlage)'!SG119*$E$15</f>
        <v>0</v>
      </c>
      <c r="SH119" s="1145">
        <f>'2d) Planwerte (Anlage)'!SH119*$E$15</f>
        <v>0</v>
      </c>
      <c r="SI119" s="1145">
        <f>'2d) Planwerte (Anlage)'!SI119*$E$15</f>
        <v>0</v>
      </c>
      <c r="SJ119" s="1145">
        <f>'2d) Planwerte (Anlage)'!SJ119*$E$15</f>
        <v>0</v>
      </c>
      <c r="SK119" s="1145">
        <f>'2d) Planwerte (Anlage)'!SK119*$E$15</f>
        <v>0</v>
      </c>
      <c r="SL119" s="1145">
        <f>'2d) Planwerte (Anlage)'!SL119*$E$15</f>
        <v>0</v>
      </c>
      <c r="SM119" s="1145">
        <f>'2d) Planwerte (Anlage)'!SM119*$E$15</f>
        <v>0</v>
      </c>
      <c r="SN119" s="1145">
        <f>'2d) Planwerte (Anlage)'!SN119*$E$15</f>
        <v>0</v>
      </c>
      <c r="SO119" s="1145">
        <f>'2d) Planwerte (Anlage)'!SO119*$E$15</f>
        <v>0</v>
      </c>
      <c r="SP119" s="1145">
        <f>'2d) Planwerte (Anlage)'!SP119*$E$15</f>
        <v>0</v>
      </c>
      <c r="SQ119" s="1145">
        <f>'2d) Planwerte (Anlage)'!SQ119*$E$15</f>
        <v>0</v>
      </c>
      <c r="SR119" s="1145">
        <f>'2d) Planwerte (Anlage)'!SR119*$E$15</f>
        <v>0</v>
      </c>
      <c r="SS119" s="1145">
        <f>'2d) Planwerte (Anlage)'!SS119*$E$15</f>
        <v>0</v>
      </c>
      <c r="ST119" s="1145">
        <f>'2d) Planwerte (Anlage)'!ST119*$E$15</f>
        <v>0</v>
      </c>
      <c r="SU119" s="1145">
        <f>'2d) Planwerte (Anlage)'!SU119*$E$15</f>
        <v>0</v>
      </c>
      <c r="SV119" s="1145">
        <f>'2d) Planwerte (Anlage)'!SV119*$E$15</f>
        <v>0</v>
      </c>
      <c r="SW119" s="1145">
        <f>'2d) Planwerte (Anlage)'!SW119*$E$15</f>
        <v>0</v>
      </c>
      <c r="SX119" s="1145">
        <f>'2d) Planwerte (Anlage)'!SX119*$E$15</f>
        <v>0</v>
      </c>
      <c r="SY119" s="1145">
        <f>'2d) Planwerte (Anlage)'!SY119*$E$15</f>
        <v>0</v>
      </c>
      <c r="SZ119" s="1145">
        <f>'2d) Planwerte (Anlage)'!SZ119*$E$15</f>
        <v>0</v>
      </c>
      <c r="TA119" s="1145">
        <f>'2d) Planwerte (Anlage)'!TA119*$E$15</f>
        <v>0</v>
      </c>
      <c r="TB119" s="1145">
        <f>'2d) Planwerte (Anlage)'!TB119*$E$15</f>
        <v>0</v>
      </c>
      <c r="TC119" s="1145">
        <f>'2d) Planwerte (Anlage)'!TC119*$E$15</f>
        <v>0</v>
      </c>
      <c r="TD119" s="1145">
        <f>'2d) Planwerte (Anlage)'!TD119*$E$15</f>
        <v>0</v>
      </c>
      <c r="TE119" s="1145">
        <f>'2d) Planwerte (Anlage)'!TE119*$E$15</f>
        <v>0</v>
      </c>
      <c r="TF119" s="1145">
        <f>'2d) Planwerte (Anlage)'!TF119*$E$15</f>
        <v>0</v>
      </c>
      <c r="TG119" s="1145">
        <f>'2d) Planwerte (Anlage)'!TG119*$E$15</f>
        <v>0</v>
      </c>
      <c r="TH119" s="1145">
        <f>'2d) Planwerte (Anlage)'!TH119*$E$15</f>
        <v>0</v>
      </c>
      <c r="TI119" s="1145">
        <f>'2d) Planwerte (Anlage)'!TI119*$E$15</f>
        <v>0</v>
      </c>
      <c r="TJ119" s="1145">
        <f>'2d) Planwerte (Anlage)'!TJ119*$E$15</f>
        <v>0</v>
      </c>
      <c r="TK119" s="1145">
        <f>'2d) Planwerte (Anlage)'!TK119*$E$15</f>
        <v>0</v>
      </c>
      <c r="TL119" s="1145">
        <f>'2d) Planwerte (Anlage)'!TL119*$E$15</f>
        <v>0</v>
      </c>
      <c r="TM119" s="1145">
        <f>'2d) Planwerte (Anlage)'!TM119*$E$15</f>
        <v>0</v>
      </c>
      <c r="TN119" s="1145">
        <f>'2d) Planwerte (Anlage)'!TN119*$E$15</f>
        <v>0</v>
      </c>
      <c r="TO119" s="1145">
        <f>'2d) Planwerte (Anlage)'!TO119*$E$15</f>
        <v>0</v>
      </c>
      <c r="TP119" s="1145">
        <f>'2d) Planwerte (Anlage)'!TP119*$E$15</f>
        <v>0</v>
      </c>
      <c r="TQ119" s="1145">
        <f>'2d) Planwerte (Anlage)'!TQ119*$E$15</f>
        <v>0</v>
      </c>
      <c r="TR119" s="1145">
        <f>'2d) Planwerte (Anlage)'!TR119*$E$15</f>
        <v>0</v>
      </c>
      <c r="TS119" s="1145">
        <f>'2d) Planwerte (Anlage)'!TS119*$E$15</f>
        <v>0</v>
      </c>
      <c r="TT119" s="1145">
        <f>'2d) Planwerte (Anlage)'!TT119*$E$15</f>
        <v>0</v>
      </c>
      <c r="TU119" s="1145">
        <f>'2d) Planwerte (Anlage)'!TU119*$E$15</f>
        <v>0</v>
      </c>
      <c r="TV119" s="1145">
        <f>'2d) Planwerte (Anlage)'!TV119*$E$15</f>
        <v>0</v>
      </c>
      <c r="TW119" s="1145">
        <f>'2d) Planwerte (Anlage)'!TW119*$E$15</f>
        <v>0</v>
      </c>
      <c r="TX119" s="1145">
        <f>'2d) Planwerte (Anlage)'!TX119*$E$15</f>
        <v>0</v>
      </c>
      <c r="TY119" s="1145">
        <f>'2d) Planwerte (Anlage)'!TY119*$E$15</f>
        <v>0</v>
      </c>
      <c r="TZ119" s="1145">
        <f>'2d) Planwerte (Anlage)'!TZ119*$E$15</f>
        <v>0</v>
      </c>
      <c r="UA119" s="1145">
        <f>'2d) Planwerte (Anlage)'!UA119*$E$15</f>
        <v>0</v>
      </c>
      <c r="UB119" s="1145">
        <f>'2d) Planwerte (Anlage)'!UB119*$E$15</f>
        <v>0</v>
      </c>
      <c r="UC119" s="1145">
        <f>'2d) Planwerte (Anlage)'!UC119*$E$15</f>
        <v>0</v>
      </c>
      <c r="UD119" s="1145">
        <f>'2d) Planwerte (Anlage)'!UD119*$E$15</f>
        <v>0</v>
      </c>
      <c r="UE119" s="1145">
        <f>'2d) Planwerte (Anlage)'!UE119*$E$15</f>
        <v>0</v>
      </c>
      <c r="UF119" s="1145">
        <f>'2d) Planwerte (Anlage)'!UF119*$E$15</f>
        <v>0</v>
      </c>
      <c r="UG119" s="1145">
        <f>'2d) Planwerte (Anlage)'!UG119*$E$15</f>
        <v>0</v>
      </c>
      <c r="UH119" s="1145">
        <f>'2d) Planwerte (Anlage)'!UH119*$E$15</f>
        <v>0</v>
      </c>
      <c r="UI119" s="1145">
        <f>'2d) Planwerte (Anlage)'!UI119*$E$15</f>
        <v>0</v>
      </c>
      <c r="UJ119" s="1145">
        <f>'2d) Planwerte (Anlage)'!UJ119*$E$15</f>
        <v>0</v>
      </c>
      <c r="UK119" s="1145">
        <f>'2d) Planwerte (Anlage)'!UK119*$E$15</f>
        <v>0</v>
      </c>
      <c r="UL119" s="1145">
        <f>'2d) Planwerte (Anlage)'!UL119*$E$15</f>
        <v>0</v>
      </c>
      <c r="UM119" s="1145">
        <f>'2d) Planwerte (Anlage)'!UM119*$E$15</f>
        <v>0</v>
      </c>
      <c r="UN119" s="1145">
        <f>'2d) Planwerte (Anlage)'!UN119*$E$15</f>
        <v>0</v>
      </c>
      <c r="UO119" s="1145">
        <f>'2d) Planwerte (Anlage)'!UO119*$E$15</f>
        <v>0</v>
      </c>
      <c r="UP119" s="1145">
        <f>'2d) Planwerte (Anlage)'!UP119*$E$15</f>
        <v>0</v>
      </c>
      <c r="UQ119" s="1145">
        <f>'2d) Planwerte (Anlage)'!UQ119*$E$15</f>
        <v>0</v>
      </c>
      <c r="UR119" s="1145">
        <f>'2d) Planwerte (Anlage)'!UR119*$E$15</f>
        <v>0</v>
      </c>
      <c r="US119" s="1145">
        <f>'2d) Planwerte (Anlage)'!US119*$E$15</f>
        <v>0</v>
      </c>
      <c r="UT119" s="1145">
        <f>'2d) Planwerte (Anlage)'!UT119*$E$15</f>
        <v>0</v>
      </c>
      <c r="UU119" s="1145">
        <f>'2d) Planwerte (Anlage)'!UU119*$E$15</f>
        <v>0</v>
      </c>
      <c r="UV119" s="1145">
        <f>'2d) Planwerte (Anlage)'!UV119*$E$15</f>
        <v>0</v>
      </c>
      <c r="UW119" s="1145">
        <f>'2d) Planwerte (Anlage)'!UW119*$E$15</f>
        <v>0</v>
      </c>
      <c r="UX119" s="1145">
        <f>'2d) Planwerte (Anlage)'!UX119*$E$15</f>
        <v>0</v>
      </c>
      <c r="UY119" s="1145">
        <f>'2d) Planwerte (Anlage)'!UY119*$E$15</f>
        <v>0</v>
      </c>
      <c r="UZ119" s="1145">
        <f>'2d) Planwerte (Anlage)'!UZ119*$E$15</f>
        <v>0</v>
      </c>
      <c r="VA119" s="1145">
        <f>'2d) Planwerte (Anlage)'!VA119*$E$15</f>
        <v>0</v>
      </c>
      <c r="VB119" s="1145">
        <f>'2d) Planwerte (Anlage)'!VB119*$E$15</f>
        <v>0</v>
      </c>
      <c r="VC119" s="1145">
        <f>'2d) Planwerte (Anlage)'!VC119*$E$15</f>
        <v>0</v>
      </c>
      <c r="VD119" s="1145">
        <f>'2d) Planwerte (Anlage)'!VD119*$E$15</f>
        <v>0</v>
      </c>
      <c r="VE119" s="1145">
        <f>'2d) Planwerte (Anlage)'!VE119*$E$15</f>
        <v>0</v>
      </c>
      <c r="VF119" s="1145">
        <f>'2d) Planwerte (Anlage)'!VF119*$E$15</f>
        <v>0</v>
      </c>
      <c r="VG119" s="1145">
        <f>'2d) Planwerte (Anlage)'!VG119*$E$15</f>
        <v>0</v>
      </c>
      <c r="VH119" s="1145">
        <f>'2d) Planwerte (Anlage)'!VH119*$E$15</f>
        <v>0</v>
      </c>
      <c r="VI119" s="1145">
        <f>'2d) Planwerte (Anlage)'!VI119*$E$15</f>
        <v>0</v>
      </c>
      <c r="VJ119" s="1145">
        <f>'2d) Planwerte (Anlage)'!VJ119*$E$15</f>
        <v>0</v>
      </c>
      <c r="VK119" s="1145">
        <f>'2d) Planwerte (Anlage)'!VK119*$E$15</f>
        <v>0</v>
      </c>
      <c r="VL119" s="1145">
        <f>'2d) Planwerte (Anlage)'!VL119*$E$15</f>
        <v>0</v>
      </c>
      <c r="VM119" s="1145">
        <f>'2d) Planwerte (Anlage)'!VM119*$E$15</f>
        <v>0</v>
      </c>
      <c r="VN119" s="1145">
        <f>'2d) Planwerte (Anlage)'!VN119*$E$15</f>
        <v>0</v>
      </c>
      <c r="VO119" s="1145">
        <f>'2d) Planwerte (Anlage)'!VO119*$E$15</f>
        <v>0</v>
      </c>
      <c r="VP119" s="1145">
        <f>'2d) Planwerte (Anlage)'!VP119*$E$15</f>
        <v>0</v>
      </c>
      <c r="VQ119" s="1145">
        <f>'2d) Planwerte (Anlage)'!VQ119*$E$15</f>
        <v>0</v>
      </c>
      <c r="VR119" s="1145">
        <f>'2d) Planwerte (Anlage)'!VR119*$E$15</f>
        <v>0</v>
      </c>
      <c r="VS119" s="1145">
        <f>'2d) Planwerte (Anlage)'!VS119*$E$15</f>
        <v>0</v>
      </c>
      <c r="VT119" s="1145">
        <f>'2d) Planwerte (Anlage)'!VT119*$E$15</f>
        <v>0</v>
      </c>
      <c r="VU119" s="1145">
        <f>'2d) Planwerte (Anlage)'!VU119*$E$15</f>
        <v>0</v>
      </c>
      <c r="VV119" s="1145">
        <f>'2d) Planwerte (Anlage)'!VV119*$E$15</f>
        <v>0</v>
      </c>
      <c r="VW119" s="1145">
        <f>'2d) Planwerte (Anlage)'!VW119*$E$15</f>
        <v>0</v>
      </c>
      <c r="VX119" s="1145">
        <f>'2d) Planwerte (Anlage)'!VX119*$E$15</f>
        <v>0</v>
      </c>
      <c r="VY119" s="1145">
        <f>'2d) Planwerte (Anlage)'!VY119*$E$15</f>
        <v>0</v>
      </c>
      <c r="VZ119" s="1145">
        <f>'2d) Planwerte (Anlage)'!VZ119*$E$15</f>
        <v>0</v>
      </c>
      <c r="WA119" s="1145">
        <f>'2d) Planwerte (Anlage)'!WA119*$E$15</f>
        <v>0</v>
      </c>
      <c r="WB119" s="1145">
        <f>'2d) Planwerte (Anlage)'!WB119*$E$15</f>
        <v>0</v>
      </c>
      <c r="WC119" s="1145">
        <f>'2d) Planwerte (Anlage)'!WC119*$E$15</f>
        <v>0</v>
      </c>
      <c r="WD119" s="1145">
        <f>'2d) Planwerte (Anlage)'!WD119*$E$15</f>
        <v>0</v>
      </c>
      <c r="WE119" s="1145">
        <f>'2d) Planwerte (Anlage)'!WE119*$E$15</f>
        <v>0</v>
      </c>
      <c r="WF119" s="1145">
        <f>'2d) Planwerte (Anlage)'!WF119*$E$15</f>
        <v>0</v>
      </c>
      <c r="WG119" s="1145">
        <f>'2d) Planwerte (Anlage)'!WG119*$E$15</f>
        <v>0</v>
      </c>
      <c r="WH119" s="1145">
        <f>'2d) Planwerte (Anlage)'!WH119*$E$15</f>
        <v>0</v>
      </c>
      <c r="WI119" s="1145">
        <f>'2d) Planwerte (Anlage)'!WI119*$E$15</f>
        <v>0</v>
      </c>
      <c r="WJ119" s="1145">
        <f>'2d) Planwerte (Anlage)'!WJ119*$E$15</f>
        <v>0</v>
      </c>
      <c r="WK119" s="1145">
        <f>'2d) Planwerte (Anlage)'!WK119*$E$15</f>
        <v>0</v>
      </c>
      <c r="WL119" s="1145">
        <f>'2d) Planwerte (Anlage)'!WL119*$E$15</f>
        <v>0</v>
      </c>
      <c r="WM119" s="1145">
        <f>'2d) Planwerte (Anlage)'!WM119*$E$15</f>
        <v>0</v>
      </c>
      <c r="WN119" s="1145">
        <f>'2d) Planwerte (Anlage)'!WN119*$E$15</f>
        <v>0</v>
      </c>
      <c r="WO119" s="1145">
        <f>'2d) Planwerte (Anlage)'!WO119*$E$15</f>
        <v>0</v>
      </c>
      <c r="WP119" s="1145">
        <f>'2d) Planwerte (Anlage)'!WP119*$E$15</f>
        <v>0</v>
      </c>
      <c r="WQ119" s="1145">
        <f>'2d) Planwerte (Anlage)'!WQ119*$E$15</f>
        <v>0</v>
      </c>
      <c r="WR119" s="1145">
        <f>'2d) Planwerte (Anlage)'!WR119*$E$15</f>
        <v>0</v>
      </c>
      <c r="WS119" s="1145">
        <f>'2d) Planwerte (Anlage)'!WS119*$E$15</f>
        <v>0</v>
      </c>
      <c r="WT119" s="1145">
        <f>'2d) Planwerte (Anlage)'!WT119*$E$15</f>
        <v>0</v>
      </c>
      <c r="WU119" s="1145">
        <f>'2d) Planwerte (Anlage)'!WU119*$E$15</f>
        <v>0</v>
      </c>
      <c r="WV119" s="1145">
        <f>'2d) Planwerte (Anlage)'!WV119*$E$15</f>
        <v>0</v>
      </c>
      <c r="WW119" s="1145">
        <f>'2d) Planwerte (Anlage)'!WW119*$E$15</f>
        <v>0</v>
      </c>
      <c r="WX119" s="1145">
        <f>'2d) Planwerte (Anlage)'!WX119*$E$15</f>
        <v>0</v>
      </c>
      <c r="WY119" s="1145">
        <f>'2d) Planwerte (Anlage)'!WY119*$E$15</f>
        <v>0</v>
      </c>
      <c r="WZ119" s="1145">
        <f>'2d) Planwerte (Anlage)'!WZ119*$E$15</f>
        <v>0</v>
      </c>
      <c r="XA119" s="1145">
        <f>'2d) Planwerte (Anlage)'!XA119*$E$15</f>
        <v>0</v>
      </c>
      <c r="XB119" s="1145">
        <f>'2d) Planwerte (Anlage)'!XB119*$E$15</f>
        <v>0</v>
      </c>
      <c r="XC119" s="1145">
        <f>'2d) Planwerte (Anlage)'!XC119*$E$15</f>
        <v>0</v>
      </c>
      <c r="XD119" s="1145">
        <f>'2d) Planwerte (Anlage)'!XD119*$E$15</f>
        <v>0</v>
      </c>
      <c r="XE119" s="1145">
        <f>'2d) Planwerte (Anlage)'!XE119*$E$15</f>
        <v>0</v>
      </c>
      <c r="XF119" s="1145">
        <f>'2d) Planwerte (Anlage)'!XF119*$E$15</f>
        <v>0</v>
      </c>
      <c r="XG119" s="1145">
        <f>'2d) Planwerte (Anlage)'!XG119*$E$15</f>
        <v>0</v>
      </c>
      <c r="XH119" s="1145">
        <f>'2d) Planwerte (Anlage)'!XH119*$E$15</f>
        <v>0</v>
      </c>
      <c r="XI119" s="1145">
        <f>'2d) Planwerte (Anlage)'!XI119*$E$15</f>
        <v>0</v>
      </c>
      <c r="XJ119" s="1145">
        <f>'2d) Planwerte (Anlage)'!XJ119*$E$15</f>
        <v>0</v>
      </c>
      <c r="XK119" s="1145">
        <f>'2d) Planwerte (Anlage)'!XK119*$E$15</f>
        <v>0</v>
      </c>
      <c r="XL119" s="1145">
        <f>'2d) Planwerte (Anlage)'!XL119*$E$15</f>
        <v>0</v>
      </c>
      <c r="XM119" s="1145">
        <f>'2d) Planwerte (Anlage)'!XM119*$E$15</f>
        <v>0</v>
      </c>
      <c r="XN119" s="1145">
        <f>'2d) Planwerte (Anlage)'!XN119*$E$15</f>
        <v>0</v>
      </c>
      <c r="XO119" s="1145">
        <f>'2d) Planwerte (Anlage)'!XO119*$E$15</f>
        <v>0</v>
      </c>
      <c r="XP119" s="1145">
        <f>'2d) Planwerte (Anlage)'!XP119*$E$15</f>
        <v>0</v>
      </c>
      <c r="XQ119" s="1145">
        <f>'2d) Planwerte (Anlage)'!XQ119*$E$15</f>
        <v>0</v>
      </c>
      <c r="XR119" s="1145">
        <f>'2d) Planwerte (Anlage)'!XR119*$E$15</f>
        <v>0</v>
      </c>
      <c r="XS119" s="1145">
        <f>'2d) Planwerte (Anlage)'!XS119*$E$15</f>
        <v>0</v>
      </c>
      <c r="XT119" s="1145">
        <f>'2d) Planwerte (Anlage)'!XT119*$E$15</f>
        <v>0</v>
      </c>
      <c r="XU119" s="1145">
        <f>'2d) Planwerte (Anlage)'!XU119*$E$15</f>
        <v>0</v>
      </c>
      <c r="XV119" s="1145">
        <f>'2d) Planwerte (Anlage)'!XV119*$E$15</f>
        <v>0</v>
      </c>
      <c r="XW119" s="1145">
        <f>'2d) Planwerte (Anlage)'!XW119*$E$15</f>
        <v>0</v>
      </c>
      <c r="XX119" s="1145">
        <f>'2d) Planwerte (Anlage)'!XX119*$E$15</f>
        <v>0</v>
      </c>
      <c r="XY119" s="1145">
        <f>'2d) Planwerte (Anlage)'!XY119*$E$15</f>
        <v>0</v>
      </c>
      <c r="XZ119" s="1145">
        <f>'2d) Planwerte (Anlage)'!XZ119*$E$15</f>
        <v>0</v>
      </c>
      <c r="YA119" s="1145">
        <f>'2d) Planwerte (Anlage)'!YA119*$E$15</f>
        <v>0</v>
      </c>
      <c r="YB119" s="1145">
        <f>'2d) Planwerte (Anlage)'!YB119*$E$15</f>
        <v>0</v>
      </c>
      <c r="YC119" s="1145">
        <f>'2d) Planwerte (Anlage)'!YC119*$E$15</f>
        <v>0</v>
      </c>
      <c r="YD119" s="1145">
        <f>'2d) Planwerte (Anlage)'!YD119*$E$15</f>
        <v>0</v>
      </c>
      <c r="YE119" s="1145">
        <f>'2d) Planwerte (Anlage)'!YE119*$E$15</f>
        <v>0</v>
      </c>
      <c r="YF119" s="1145">
        <f>'2d) Planwerte (Anlage)'!YF119*$E$15</f>
        <v>0</v>
      </c>
      <c r="YG119" s="1145">
        <f>'2d) Planwerte (Anlage)'!YG119*$E$15</f>
        <v>0</v>
      </c>
      <c r="YH119" s="1145">
        <f>'2d) Planwerte (Anlage)'!YH119*$E$15</f>
        <v>0</v>
      </c>
      <c r="YI119" s="1145">
        <f>'2d) Planwerte (Anlage)'!YI119*$E$15</f>
        <v>0</v>
      </c>
      <c r="YJ119" s="1145">
        <f>'2d) Planwerte (Anlage)'!YJ119*$E$15</f>
        <v>0</v>
      </c>
      <c r="YK119" s="1145">
        <f>'2d) Planwerte (Anlage)'!YK119*$E$15</f>
        <v>0</v>
      </c>
      <c r="YL119" s="1145">
        <f>'2d) Planwerte (Anlage)'!YL119*$E$15</f>
        <v>0</v>
      </c>
      <c r="YM119" s="1145">
        <f>'2d) Planwerte (Anlage)'!YM119*$E$15</f>
        <v>0</v>
      </c>
      <c r="YN119" s="1145">
        <f>'2d) Planwerte (Anlage)'!YN119*$E$15</f>
        <v>0</v>
      </c>
      <c r="YO119" s="1145">
        <f>'2d) Planwerte (Anlage)'!YO119*$E$15</f>
        <v>0</v>
      </c>
      <c r="YP119" s="1145">
        <f>'2d) Planwerte (Anlage)'!YP119*$E$15</f>
        <v>0</v>
      </c>
      <c r="YQ119" s="1145">
        <f>'2d) Planwerte (Anlage)'!YQ119*$E$15</f>
        <v>0</v>
      </c>
      <c r="YR119" s="1145">
        <f>'2d) Planwerte (Anlage)'!YR119*$E$15</f>
        <v>0</v>
      </c>
      <c r="YS119" s="1145">
        <f>'2d) Planwerte (Anlage)'!YS119*$E$15</f>
        <v>0</v>
      </c>
      <c r="YT119" s="1145">
        <f>'2d) Planwerte (Anlage)'!YT119*$E$15</f>
        <v>0</v>
      </c>
      <c r="YU119" s="1145">
        <f>'2d) Planwerte (Anlage)'!YU119*$E$15</f>
        <v>0</v>
      </c>
      <c r="YV119" s="1145">
        <f>'2d) Planwerte (Anlage)'!YV119*$E$15</f>
        <v>0</v>
      </c>
      <c r="YW119" s="1145">
        <f>'2d) Planwerte (Anlage)'!YW119*$E$15</f>
        <v>0</v>
      </c>
      <c r="YX119" s="1145">
        <f>'2d) Planwerte (Anlage)'!YX119*$E$15</f>
        <v>0</v>
      </c>
      <c r="YY119" s="1145">
        <f>'2d) Planwerte (Anlage)'!YY119*$E$15</f>
        <v>0</v>
      </c>
      <c r="YZ119" s="1145">
        <f>'2d) Planwerte (Anlage)'!YZ119*$E$15</f>
        <v>0</v>
      </c>
      <c r="ZA119" s="1145">
        <f>'2d) Planwerte (Anlage)'!ZA119*$E$15</f>
        <v>0</v>
      </c>
      <c r="ZB119" s="1145">
        <f>'2d) Planwerte (Anlage)'!ZB119*$E$15</f>
        <v>0</v>
      </c>
      <c r="ZC119" s="1145">
        <f>'2d) Planwerte (Anlage)'!ZC119*$E$15</f>
        <v>0</v>
      </c>
      <c r="ZD119" s="1145">
        <f>'2d) Planwerte (Anlage)'!ZD119*$E$15</f>
        <v>0</v>
      </c>
      <c r="ZE119" s="1145">
        <f>'2d) Planwerte (Anlage)'!ZE119*$E$15</f>
        <v>0</v>
      </c>
      <c r="ZF119" s="1145">
        <f>'2d) Planwerte (Anlage)'!ZF119*$E$15</f>
        <v>0</v>
      </c>
      <c r="ZG119" s="1145">
        <f>'2d) Planwerte (Anlage)'!ZG119*$E$15</f>
        <v>0</v>
      </c>
      <c r="ZH119" s="1145">
        <f>'2d) Planwerte (Anlage)'!ZH119*$E$15</f>
        <v>0</v>
      </c>
      <c r="ZI119" s="1145">
        <f>'2d) Planwerte (Anlage)'!ZI119*$E$15</f>
        <v>0</v>
      </c>
      <c r="ZJ119" s="1145">
        <f>'2d) Planwerte (Anlage)'!ZJ119*$E$15</f>
        <v>0</v>
      </c>
      <c r="ZK119" s="1145">
        <f>'2d) Planwerte (Anlage)'!ZK119*$E$15</f>
        <v>0</v>
      </c>
      <c r="ZL119" s="1145">
        <f>'2d) Planwerte (Anlage)'!ZL119*$E$15</f>
        <v>0</v>
      </c>
      <c r="ZM119" s="1145">
        <f>'2d) Planwerte (Anlage)'!ZM119*$E$15</f>
        <v>0</v>
      </c>
      <c r="ZN119" s="1145">
        <f>'2d) Planwerte (Anlage)'!ZN119*$E$15</f>
        <v>0</v>
      </c>
      <c r="ZO119" s="1145">
        <f>'2d) Planwerte (Anlage)'!ZO119*$E$15</f>
        <v>0</v>
      </c>
      <c r="ZP119" s="1145">
        <f>'2d) Planwerte (Anlage)'!ZP119*$E$15</f>
        <v>0</v>
      </c>
      <c r="ZQ119" s="1145">
        <f>'2d) Planwerte (Anlage)'!ZQ119*$E$15</f>
        <v>0</v>
      </c>
      <c r="ZR119" s="1145">
        <f>'2d) Planwerte (Anlage)'!ZR119*$E$15</f>
        <v>0</v>
      </c>
      <c r="ZS119" s="1145">
        <f>'2d) Planwerte (Anlage)'!ZS119*$E$15</f>
        <v>0</v>
      </c>
      <c r="ZT119" s="1145">
        <f>'2d) Planwerte (Anlage)'!ZT119*$E$15</f>
        <v>0</v>
      </c>
      <c r="ZU119" s="1145">
        <f>'2d) Planwerte (Anlage)'!ZU119*$E$15</f>
        <v>0</v>
      </c>
      <c r="ZV119" s="1145">
        <f>'2d) Planwerte (Anlage)'!ZV119*$E$15</f>
        <v>0</v>
      </c>
      <c r="ZW119" s="1145">
        <f>'2d) Planwerte (Anlage)'!ZW119*$E$15</f>
        <v>0</v>
      </c>
      <c r="ZX119" s="1145">
        <f>'2d) Planwerte (Anlage)'!ZX119*$E$15</f>
        <v>0</v>
      </c>
      <c r="ZY119" s="1145">
        <f>'2d) Planwerte (Anlage)'!ZY119*$E$15</f>
        <v>0</v>
      </c>
      <c r="ZZ119" s="1145">
        <f>'2d) Planwerte (Anlage)'!ZZ119*$E$15</f>
        <v>0</v>
      </c>
      <c r="AAA119" s="1145">
        <f>'2d) Planwerte (Anlage)'!AAA119*$E$15</f>
        <v>0</v>
      </c>
      <c r="AAB119" s="1145">
        <f>'2d) Planwerte (Anlage)'!AAB119*$E$15</f>
        <v>0</v>
      </c>
      <c r="AAC119" s="1145">
        <f>'2d) Planwerte (Anlage)'!AAC119*$E$15</f>
        <v>0</v>
      </c>
      <c r="AAD119" s="1145">
        <f>'2d) Planwerte (Anlage)'!AAD119*$E$15</f>
        <v>0</v>
      </c>
      <c r="AAE119" s="1145">
        <f>'2d) Planwerte (Anlage)'!AAE119*$E$15</f>
        <v>0</v>
      </c>
      <c r="AAF119" s="1145">
        <f>'2d) Planwerte (Anlage)'!AAF119*$E$15</f>
        <v>0</v>
      </c>
      <c r="AAG119" s="1145">
        <f>'2d) Planwerte (Anlage)'!AAG119*$E$15</f>
        <v>0</v>
      </c>
      <c r="AAH119" s="1145">
        <f>'2d) Planwerte (Anlage)'!AAH119*$E$15</f>
        <v>0</v>
      </c>
      <c r="AAI119" s="1145">
        <f>'2d) Planwerte (Anlage)'!AAI119*$E$15</f>
        <v>0</v>
      </c>
      <c r="AAJ119" s="1145">
        <f>'2d) Planwerte (Anlage)'!AAJ119*$E$15</f>
        <v>0</v>
      </c>
      <c r="AAK119" s="1145">
        <f>'2d) Planwerte (Anlage)'!AAK119*$E$15</f>
        <v>0</v>
      </c>
      <c r="AAL119" s="1145">
        <f>'2d) Planwerte (Anlage)'!AAL119*$E$15</f>
        <v>0</v>
      </c>
      <c r="AAM119" s="1145">
        <f>'2d) Planwerte (Anlage)'!AAM119*$E$15</f>
        <v>0</v>
      </c>
      <c r="AAN119" s="1145">
        <f>'2d) Planwerte (Anlage)'!AAN119*$E$15</f>
        <v>0</v>
      </c>
      <c r="AAO119" s="1145">
        <f>'2d) Planwerte (Anlage)'!AAO119*$E$15</f>
        <v>0</v>
      </c>
      <c r="AAP119" s="1145">
        <f>'2d) Planwerte (Anlage)'!AAP119*$E$15</f>
        <v>0</v>
      </c>
      <c r="AAQ119" s="1145">
        <f>'2d) Planwerte (Anlage)'!AAQ119*$E$15</f>
        <v>0</v>
      </c>
      <c r="AAR119" s="1145">
        <f>'2d) Planwerte (Anlage)'!AAR119*$E$15</f>
        <v>0</v>
      </c>
      <c r="AAS119" s="1145">
        <f>'2d) Planwerte (Anlage)'!AAS119*$E$15</f>
        <v>0</v>
      </c>
      <c r="AAT119" s="1145">
        <f>'2d) Planwerte (Anlage)'!AAT119*$E$15</f>
        <v>0</v>
      </c>
      <c r="AAU119" s="1145">
        <f>'2d) Planwerte (Anlage)'!AAU119*$E$15</f>
        <v>0</v>
      </c>
      <c r="AAV119" s="1145">
        <f>'2d) Planwerte (Anlage)'!AAV119*$E$15</f>
        <v>0</v>
      </c>
      <c r="AAW119" s="1145">
        <f>'2d) Planwerte (Anlage)'!AAW119*$E$15</f>
        <v>0</v>
      </c>
      <c r="AAX119" s="1145">
        <f>'2d) Planwerte (Anlage)'!AAX119*$E$15</f>
        <v>0</v>
      </c>
      <c r="AAY119" s="1145">
        <f>'2d) Planwerte (Anlage)'!AAY119*$E$15</f>
        <v>0</v>
      </c>
      <c r="AAZ119" s="1145">
        <f>'2d) Planwerte (Anlage)'!AAZ119*$E$15</f>
        <v>0</v>
      </c>
      <c r="ABA119" s="1145">
        <f>'2d) Planwerte (Anlage)'!ABA119*$E$15</f>
        <v>0</v>
      </c>
      <c r="ABB119" s="1145">
        <f>'2d) Planwerte (Anlage)'!ABB119*$E$15</f>
        <v>0</v>
      </c>
      <c r="ABC119" s="1145">
        <f>'2d) Planwerte (Anlage)'!ABC119*$E$15</f>
        <v>0</v>
      </c>
      <c r="ABD119" s="1145">
        <f>'2d) Planwerte (Anlage)'!ABD119*$E$15</f>
        <v>0</v>
      </c>
      <c r="ABE119" s="1145">
        <f>'2d) Planwerte (Anlage)'!ABE119*$E$15</f>
        <v>0</v>
      </c>
      <c r="ABF119" s="1145">
        <f>'2d) Planwerte (Anlage)'!ABF119*$E$15</f>
        <v>0</v>
      </c>
      <c r="ABG119" s="1145">
        <f>'2d) Planwerte (Anlage)'!ABG119*$E$15</f>
        <v>0</v>
      </c>
      <c r="ABH119" s="1145">
        <f>'2d) Planwerte (Anlage)'!ABH119*$E$15</f>
        <v>0</v>
      </c>
      <c r="ABI119" s="1145">
        <f>'2d) Planwerte (Anlage)'!ABI119*$E$15</f>
        <v>0</v>
      </c>
      <c r="ABJ119" s="1145">
        <f>'2d) Planwerte (Anlage)'!ABJ119*$E$15</f>
        <v>0</v>
      </c>
      <c r="ABK119" s="1145">
        <f>'2d) Planwerte (Anlage)'!ABK119*$E$15</f>
        <v>0</v>
      </c>
      <c r="ABL119" s="1145">
        <f>'2d) Planwerte (Anlage)'!ABL119*$E$15</f>
        <v>0</v>
      </c>
      <c r="ABM119" s="1145">
        <f>'2d) Planwerte (Anlage)'!ABM119*$E$15</f>
        <v>0</v>
      </c>
      <c r="ABN119" s="1145">
        <f>'2d) Planwerte (Anlage)'!ABN119*$E$15</f>
        <v>0</v>
      </c>
      <c r="ABO119" s="1145">
        <f>'2d) Planwerte (Anlage)'!ABO119*$E$15</f>
        <v>0</v>
      </c>
      <c r="ABP119" s="1145">
        <f>'2d) Planwerte (Anlage)'!ABP119*$E$15</f>
        <v>0</v>
      </c>
      <c r="ABQ119" s="1145">
        <f>'2d) Planwerte (Anlage)'!ABQ119*$E$15</f>
        <v>0</v>
      </c>
      <c r="ABR119" s="1145">
        <f>'2d) Planwerte (Anlage)'!ABR119*$E$15</f>
        <v>0</v>
      </c>
      <c r="ABS119" s="1145">
        <f>'2d) Planwerte (Anlage)'!ABS119*$E$15</f>
        <v>0</v>
      </c>
      <c r="ABT119" s="1145">
        <f>'2d) Planwerte (Anlage)'!ABT119*$E$15</f>
        <v>0</v>
      </c>
      <c r="ABU119" s="1145">
        <f>'2d) Planwerte (Anlage)'!ABU119*$E$15</f>
        <v>0</v>
      </c>
      <c r="ABV119" s="1145">
        <f>'2d) Planwerte (Anlage)'!ABV119*$E$15</f>
        <v>0</v>
      </c>
      <c r="ABW119" s="1145">
        <f>'2d) Planwerte (Anlage)'!ABW119*$E$15</f>
        <v>0</v>
      </c>
      <c r="ABX119" s="1145">
        <f>'2d) Planwerte (Anlage)'!ABX119*$E$15</f>
        <v>0</v>
      </c>
      <c r="ABY119" s="1145">
        <f>'2d) Planwerte (Anlage)'!ABY119*$E$15</f>
        <v>0</v>
      </c>
      <c r="ABZ119" s="1145">
        <f>'2d) Planwerte (Anlage)'!ABZ119*$E$15</f>
        <v>0</v>
      </c>
      <c r="ACA119" s="1145">
        <f>'2d) Planwerte (Anlage)'!ACA119*$E$15</f>
        <v>0</v>
      </c>
      <c r="ACB119" s="1145">
        <f>'2d) Planwerte (Anlage)'!ACB119*$E$15</f>
        <v>0</v>
      </c>
      <c r="ACC119" s="1145">
        <f>'2d) Planwerte (Anlage)'!ACC119*$E$15</f>
        <v>0</v>
      </c>
      <c r="ACD119" s="1145">
        <f>'2d) Planwerte (Anlage)'!ACD119*$E$15</f>
        <v>0</v>
      </c>
      <c r="ACE119" s="1145">
        <f>'2d) Planwerte (Anlage)'!ACE119*$E$15</f>
        <v>0</v>
      </c>
      <c r="ACF119" s="1145">
        <f>'2d) Planwerte (Anlage)'!ACF119*$E$15</f>
        <v>0</v>
      </c>
      <c r="ACG119" s="1145">
        <f>'2d) Planwerte (Anlage)'!ACG119*$E$15</f>
        <v>0</v>
      </c>
      <c r="ACH119" s="1145">
        <f>'2d) Planwerte (Anlage)'!ACH119*$E$15</f>
        <v>0</v>
      </c>
      <c r="ACI119" s="1145">
        <f>'2d) Planwerte (Anlage)'!ACI119*$E$15</f>
        <v>0</v>
      </c>
      <c r="ACJ119" s="1145">
        <f>'2d) Planwerte (Anlage)'!ACJ119*$E$15</f>
        <v>0</v>
      </c>
      <c r="ACK119" s="1145">
        <f>'2d) Planwerte (Anlage)'!ACK119*$E$15</f>
        <v>0</v>
      </c>
      <c r="ACL119" s="1145">
        <f>'2d) Planwerte (Anlage)'!ACL119*$E$15</f>
        <v>0</v>
      </c>
      <c r="ACM119" s="1145">
        <f>'2d) Planwerte (Anlage)'!ACM119*$E$15</f>
        <v>0</v>
      </c>
      <c r="ACN119" s="1145">
        <f>'2d) Planwerte (Anlage)'!ACN119*$E$15</f>
        <v>0</v>
      </c>
      <c r="ACO119" s="1145">
        <f>'2d) Planwerte (Anlage)'!ACO119*$E$15</f>
        <v>0</v>
      </c>
      <c r="ACP119" s="1145">
        <f>'2d) Planwerte (Anlage)'!ACP119*$E$15</f>
        <v>0</v>
      </c>
      <c r="ACQ119" s="1145">
        <f>'2d) Planwerte (Anlage)'!ACQ119*$E$15</f>
        <v>0</v>
      </c>
      <c r="ACR119" s="1145">
        <f>'2d) Planwerte (Anlage)'!ACR119*$E$15</f>
        <v>0</v>
      </c>
      <c r="ACS119" s="1145">
        <f>'2d) Planwerte (Anlage)'!ACS119*$E$15</f>
        <v>0</v>
      </c>
      <c r="ACT119" s="1145">
        <f>'2d) Planwerte (Anlage)'!ACT119*$E$15</f>
        <v>0</v>
      </c>
      <c r="ACU119" s="1145">
        <f>'2d) Planwerte (Anlage)'!ACU119*$E$15</f>
        <v>0</v>
      </c>
      <c r="ACV119" s="1145">
        <f>'2d) Planwerte (Anlage)'!ACV119*$E$15</f>
        <v>0</v>
      </c>
      <c r="ACW119" s="1145">
        <f>'2d) Planwerte (Anlage)'!ACW119*$E$15</f>
        <v>0</v>
      </c>
      <c r="ACX119" s="1145">
        <f>'2d) Planwerte (Anlage)'!ACX119*$E$15</f>
        <v>0</v>
      </c>
      <c r="ACY119" s="1145">
        <f>'2d) Planwerte (Anlage)'!ACY119*$E$15</f>
        <v>0</v>
      </c>
      <c r="ACZ119" s="1145">
        <f>'2d) Planwerte (Anlage)'!ACZ119*$E$15</f>
        <v>0</v>
      </c>
      <c r="ADA119" s="1145">
        <f>'2d) Planwerte (Anlage)'!ADA119*$E$15</f>
        <v>0</v>
      </c>
      <c r="ADB119" s="1145">
        <f>'2d) Planwerte (Anlage)'!ADB119*$E$15</f>
        <v>0</v>
      </c>
      <c r="ADC119" s="1145">
        <f>'2d) Planwerte (Anlage)'!ADC119*$E$15</f>
        <v>0</v>
      </c>
      <c r="ADD119" s="1145">
        <f>'2d) Planwerte (Anlage)'!ADD119*$E$15</f>
        <v>0</v>
      </c>
      <c r="ADE119" s="1145">
        <f>'2d) Planwerte (Anlage)'!ADE119*$E$15</f>
        <v>0</v>
      </c>
      <c r="ADF119" s="1145">
        <f>'2d) Planwerte (Anlage)'!ADF119*$E$15</f>
        <v>0</v>
      </c>
      <c r="ADG119" s="1145">
        <f>'2d) Planwerte (Anlage)'!ADG119*$E$15</f>
        <v>0</v>
      </c>
      <c r="ADH119" s="1145">
        <f>'2d) Planwerte (Anlage)'!ADH119*$E$15</f>
        <v>0</v>
      </c>
      <c r="ADI119" s="1145">
        <f>'2d) Planwerte (Anlage)'!ADI119*$E$15</f>
        <v>0</v>
      </c>
      <c r="ADJ119" s="1145">
        <f>'2d) Planwerte (Anlage)'!ADJ119*$E$15</f>
        <v>0</v>
      </c>
      <c r="ADK119" s="1145">
        <f>'2d) Planwerte (Anlage)'!ADK119*$E$15</f>
        <v>0</v>
      </c>
      <c r="ADL119" s="1145">
        <f>'2d) Planwerte (Anlage)'!ADL119*$E$15</f>
        <v>0</v>
      </c>
      <c r="ADM119" s="1145">
        <f>'2d) Planwerte (Anlage)'!ADM119*$E$15</f>
        <v>0</v>
      </c>
      <c r="ADN119" s="1145">
        <f>'2d) Planwerte (Anlage)'!ADN119*$E$15</f>
        <v>0</v>
      </c>
      <c r="ADO119" s="1145">
        <f>'2d) Planwerte (Anlage)'!ADO119*$E$15</f>
        <v>0</v>
      </c>
      <c r="ADP119" s="1145">
        <f>'2d) Planwerte (Anlage)'!ADP119*$E$15</f>
        <v>0</v>
      </c>
      <c r="ADQ119" s="1145">
        <f>'2d) Planwerte (Anlage)'!ADQ119*$E$15</f>
        <v>0</v>
      </c>
      <c r="ADR119" s="1145">
        <f>'2d) Planwerte (Anlage)'!ADR119*$E$15</f>
        <v>0</v>
      </c>
      <c r="ADS119" s="1145">
        <f>'2d) Planwerte (Anlage)'!ADS119*$E$15</f>
        <v>0</v>
      </c>
      <c r="ADT119" s="1145">
        <f>'2d) Planwerte (Anlage)'!ADT119*$E$15</f>
        <v>0</v>
      </c>
      <c r="ADU119" s="1145">
        <f>'2d) Planwerte (Anlage)'!ADU119*$E$15</f>
        <v>0</v>
      </c>
      <c r="ADV119" s="1145">
        <f>'2d) Planwerte (Anlage)'!ADV119*$E$15</f>
        <v>0</v>
      </c>
      <c r="ADW119" s="1145">
        <f>'2d) Planwerte (Anlage)'!ADW119*$E$15</f>
        <v>0</v>
      </c>
      <c r="ADX119" s="1145">
        <f>'2d) Planwerte (Anlage)'!ADX119*$E$15</f>
        <v>0</v>
      </c>
      <c r="ADY119" s="1145">
        <f>'2d) Planwerte (Anlage)'!ADY119*$E$15</f>
        <v>0</v>
      </c>
      <c r="ADZ119" s="1145">
        <f>'2d) Planwerte (Anlage)'!ADZ119*$E$15</f>
        <v>0</v>
      </c>
      <c r="AEA119" s="1145">
        <f>'2d) Planwerte (Anlage)'!AEA119*$E$15</f>
        <v>0</v>
      </c>
      <c r="AEB119" s="1145">
        <f>'2d) Planwerte (Anlage)'!AEB119*$E$15</f>
        <v>0</v>
      </c>
      <c r="AEC119" s="1145">
        <f>'2d) Planwerte (Anlage)'!AEC119*$E$15</f>
        <v>0</v>
      </c>
      <c r="AED119" s="1145">
        <f>'2d) Planwerte (Anlage)'!AED119*$E$15</f>
        <v>0</v>
      </c>
      <c r="AEE119" s="1145">
        <f>'2d) Planwerte (Anlage)'!AEE119*$E$15</f>
        <v>0</v>
      </c>
      <c r="AEF119" s="1145">
        <f>'2d) Planwerte (Anlage)'!AEF119*$E$15</f>
        <v>0</v>
      </c>
      <c r="AEG119" s="1145">
        <f>'2d) Planwerte (Anlage)'!AEG119*$E$15</f>
        <v>0</v>
      </c>
      <c r="AEH119" s="1145">
        <f>'2d) Planwerte (Anlage)'!AEH119*$E$15</f>
        <v>0</v>
      </c>
      <c r="AEI119" s="1145">
        <f>'2d) Planwerte (Anlage)'!AEI119*$E$15</f>
        <v>0</v>
      </c>
      <c r="AEJ119" s="1145">
        <f>'2d) Planwerte (Anlage)'!AEJ119*$E$15</f>
        <v>0</v>
      </c>
      <c r="AEK119" s="1145">
        <f>'2d) Planwerte (Anlage)'!AEK119*$E$15</f>
        <v>0</v>
      </c>
      <c r="AEL119" s="1145">
        <f>'2d) Planwerte (Anlage)'!AEL119*$E$15</f>
        <v>0</v>
      </c>
      <c r="AEM119" s="1145">
        <f>'2d) Planwerte (Anlage)'!AEM119*$E$15</f>
        <v>0</v>
      </c>
      <c r="AEN119" s="1145">
        <f>'2d) Planwerte (Anlage)'!AEN119*$E$15</f>
        <v>0</v>
      </c>
      <c r="AEO119" s="1145">
        <f>'2d) Planwerte (Anlage)'!AEO119*$E$15</f>
        <v>0</v>
      </c>
      <c r="AEP119" s="1145">
        <f>'2d) Planwerte (Anlage)'!AEP119*$E$15</f>
        <v>0</v>
      </c>
      <c r="AEQ119" s="1145">
        <f>'2d) Planwerte (Anlage)'!AEQ119*$E$15</f>
        <v>0</v>
      </c>
      <c r="AER119" s="1145">
        <f>'2d) Planwerte (Anlage)'!AER119*$E$15</f>
        <v>0</v>
      </c>
      <c r="AES119" s="1145">
        <f>'2d) Planwerte (Anlage)'!AES119*$E$15</f>
        <v>0</v>
      </c>
      <c r="AET119" s="1145">
        <f>'2d) Planwerte (Anlage)'!AET119*$E$15</f>
        <v>0</v>
      </c>
      <c r="AEU119" s="1145">
        <f>'2d) Planwerte (Anlage)'!AEU119*$E$15</f>
        <v>0</v>
      </c>
      <c r="AEV119" s="1145">
        <f>'2d) Planwerte (Anlage)'!AEV119*$E$15</f>
        <v>0</v>
      </c>
      <c r="AEW119" s="1145">
        <f>'2d) Planwerte (Anlage)'!AEW119*$E$15</f>
        <v>0</v>
      </c>
      <c r="AEX119" s="1145">
        <f>'2d) Planwerte (Anlage)'!AEX119*$E$15</f>
        <v>0</v>
      </c>
      <c r="AEY119" s="1145">
        <f>'2d) Planwerte (Anlage)'!AEY119*$E$15</f>
        <v>0</v>
      </c>
      <c r="AEZ119" s="1145">
        <f>'2d) Planwerte (Anlage)'!AEZ119*$E$15</f>
        <v>0</v>
      </c>
      <c r="AFA119" s="1145">
        <f>'2d) Planwerte (Anlage)'!AFA119*$E$15</f>
        <v>0</v>
      </c>
      <c r="AFB119" s="1145">
        <f>'2d) Planwerte (Anlage)'!AFB119*$E$15</f>
        <v>0</v>
      </c>
      <c r="AFC119" s="1145">
        <f>'2d) Planwerte (Anlage)'!AFC119*$E$15</f>
        <v>0</v>
      </c>
      <c r="AFD119" s="1145">
        <f>'2d) Planwerte (Anlage)'!AFD119*$E$15</f>
        <v>0</v>
      </c>
      <c r="AFE119" s="1145">
        <f>'2d) Planwerte (Anlage)'!AFE119*$E$15</f>
        <v>0</v>
      </c>
      <c r="AFF119" s="1145">
        <f>'2d) Planwerte (Anlage)'!AFF119*$E$15</f>
        <v>0</v>
      </c>
      <c r="AFG119" s="1145">
        <f>'2d) Planwerte (Anlage)'!AFG119*$E$15</f>
        <v>0</v>
      </c>
      <c r="AFH119" s="1145">
        <f>'2d) Planwerte (Anlage)'!AFH119*$E$15</f>
        <v>0</v>
      </c>
      <c r="AFI119" s="1145">
        <f>'2d) Planwerte (Anlage)'!AFI119*$E$15</f>
        <v>0</v>
      </c>
      <c r="AFJ119" s="1145">
        <f>'2d) Planwerte (Anlage)'!AFJ119*$E$15</f>
        <v>0</v>
      </c>
      <c r="AFK119" s="1145">
        <f>'2d) Planwerte (Anlage)'!AFK119*$E$15</f>
        <v>0</v>
      </c>
      <c r="AFL119" s="1145">
        <f>'2d) Planwerte (Anlage)'!AFL119*$E$15</f>
        <v>0</v>
      </c>
      <c r="AFM119" s="1145">
        <f>'2d) Planwerte (Anlage)'!AFM119*$E$15</f>
        <v>0</v>
      </c>
      <c r="AFN119" s="1145">
        <f>'2d) Planwerte (Anlage)'!AFN119*$E$15</f>
        <v>0</v>
      </c>
      <c r="AFO119" s="1145">
        <f>'2d) Planwerte (Anlage)'!AFO119*$E$15</f>
        <v>0</v>
      </c>
      <c r="AFP119" s="1145">
        <f>'2d) Planwerte (Anlage)'!AFP119*$E$15</f>
        <v>0</v>
      </c>
      <c r="AFQ119" s="1145">
        <f>'2d) Planwerte (Anlage)'!AFQ119*$E$15</f>
        <v>0</v>
      </c>
      <c r="AFR119" s="1145">
        <f>'2d) Planwerte (Anlage)'!AFR119*$E$15</f>
        <v>0</v>
      </c>
      <c r="AFS119" s="1145">
        <f>'2d) Planwerte (Anlage)'!AFS119*$E$15</f>
        <v>0</v>
      </c>
      <c r="AFT119" s="1145">
        <f>'2d) Planwerte (Anlage)'!AFT119*$E$15</f>
        <v>0</v>
      </c>
      <c r="AFU119" s="1145">
        <f>'2d) Planwerte (Anlage)'!AFU119*$E$15</f>
        <v>0</v>
      </c>
      <c r="AFV119" s="1145">
        <f>'2d) Planwerte (Anlage)'!AFV119*$E$15</f>
        <v>0</v>
      </c>
      <c r="AFW119" s="1145">
        <f>'2d) Planwerte (Anlage)'!AFW119*$E$15</f>
        <v>0</v>
      </c>
      <c r="AFX119" s="1145">
        <f>'2d) Planwerte (Anlage)'!AFX119*$E$15</f>
        <v>0</v>
      </c>
      <c r="AFY119" s="1145">
        <f>'2d) Planwerte (Anlage)'!AFY119*$E$15</f>
        <v>0</v>
      </c>
      <c r="AFZ119" s="1145">
        <f>'2d) Planwerte (Anlage)'!AFZ119*$E$15</f>
        <v>0</v>
      </c>
      <c r="AGA119" s="1145">
        <f>'2d) Planwerte (Anlage)'!AGA119*$E$15</f>
        <v>0</v>
      </c>
      <c r="AGB119" s="1145">
        <f>'2d) Planwerte (Anlage)'!AGB119*$E$15</f>
        <v>0</v>
      </c>
      <c r="AGC119" s="1145">
        <f>'2d) Planwerte (Anlage)'!AGC119*$E$15</f>
        <v>0</v>
      </c>
      <c r="AGD119" s="1145">
        <f>'2d) Planwerte (Anlage)'!AGD119*$E$15</f>
        <v>0</v>
      </c>
      <c r="AGE119" s="1145">
        <f>'2d) Planwerte (Anlage)'!AGE119*$E$15</f>
        <v>0</v>
      </c>
      <c r="AGF119" s="1145">
        <f>'2d) Planwerte (Anlage)'!AGF119*$E$15</f>
        <v>0</v>
      </c>
      <c r="AGG119" s="1145">
        <f>'2d) Planwerte (Anlage)'!AGG119*$E$15</f>
        <v>0</v>
      </c>
      <c r="AGH119" s="1145">
        <f>'2d) Planwerte (Anlage)'!AGH119*$E$15</f>
        <v>0</v>
      </c>
      <c r="AGI119" s="1145">
        <f>'2d) Planwerte (Anlage)'!AGI119*$E$15</f>
        <v>0</v>
      </c>
      <c r="AGJ119" s="1145">
        <f>'2d) Planwerte (Anlage)'!AGJ119*$E$15</f>
        <v>0</v>
      </c>
      <c r="AGK119" s="1145">
        <f>'2d) Planwerte (Anlage)'!AGK119*$E$15</f>
        <v>0</v>
      </c>
      <c r="AGL119" s="1145">
        <f>'2d) Planwerte (Anlage)'!AGL119*$E$15</f>
        <v>0</v>
      </c>
      <c r="AGM119" s="1145">
        <f>'2d) Planwerte (Anlage)'!AGM119*$E$15</f>
        <v>0</v>
      </c>
      <c r="AGN119" s="1145">
        <f>'2d) Planwerte (Anlage)'!AGN119*$E$15</f>
        <v>0</v>
      </c>
      <c r="AGO119" s="1145">
        <f>'2d) Planwerte (Anlage)'!AGO119*$E$15</f>
        <v>0</v>
      </c>
      <c r="AGP119" s="1145">
        <f>'2d) Planwerte (Anlage)'!AGP119*$E$15</f>
        <v>0</v>
      </c>
      <c r="AGQ119" s="1145">
        <f>'2d) Planwerte (Anlage)'!AGQ119*$E$15</f>
        <v>0</v>
      </c>
      <c r="AGR119" s="1145">
        <f>'2d) Planwerte (Anlage)'!AGR119*$E$15</f>
        <v>0</v>
      </c>
      <c r="AGS119" s="1145">
        <f>'2d) Planwerte (Anlage)'!AGS119*$E$15</f>
        <v>0</v>
      </c>
      <c r="AGT119" s="1145">
        <f>'2d) Planwerte (Anlage)'!AGT119*$E$15</f>
        <v>0</v>
      </c>
      <c r="AGU119" s="1145">
        <f>'2d) Planwerte (Anlage)'!AGU119*$E$15</f>
        <v>0</v>
      </c>
      <c r="AGV119" s="1145">
        <f>'2d) Planwerte (Anlage)'!AGV119*$E$15</f>
        <v>0</v>
      </c>
      <c r="AGW119" s="1145">
        <f>'2d) Planwerte (Anlage)'!AGW119*$E$15</f>
        <v>0</v>
      </c>
      <c r="AGX119" s="1145">
        <f>'2d) Planwerte (Anlage)'!AGX119*$E$15</f>
        <v>0</v>
      </c>
      <c r="AGY119" s="1145">
        <f>'2d) Planwerte (Anlage)'!AGY119*$E$15</f>
        <v>0</v>
      </c>
      <c r="AGZ119" s="1145">
        <f>'2d) Planwerte (Anlage)'!AGZ119*$E$15</f>
        <v>0</v>
      </c>
      <c r="AHA119" s="1145">
        <f>'2d) Planwerte (Anlage)'!AHA119*$E$15</f>
        <v>0</v>
      </c>
      <c r="AHB119" s="1145">
        <f>'2d) Planwerte (Anlage)'!AHB119*$E$15</f>
        <v>0</v>
      </c>
      <c r="AHC119" s="1145">
        <f>'2d) Planwerte (Anlage)'!AHC119*$E$15</f>
        <v>0</v>
      </c>
      <c r="AHD119" s="1145">
        <f>'2d) Planwerte (Anlage)'!AHD119*$E$15</f>
        <v>0</v>
      </c>
      <c r="AHE119" s="1145">
        <f>'2d) Planwerte (Anlage)'!AHE119*$E$15</f>
        <v>0</v>
      </c>
      <c r="AHF119" s="1145">
        <f>'2d) Planwerte (Anlage)'!AHF119*$E$15</f>
        <v>0</v>
      </c>
      <c r="AHG119" s="1145">
        <f>'2d) Planwerte (Anlage)'!AHG119*$E$15</f>
        <v>0</v>
      </c>
      <c r="AHH119" s="1145">
        <f>'2d) Planwerte (Anlage)'!AHH119*$E$15</f>
        <v>0</v>
      </c>
      <c r="AHI119" s="1145">
        <f>'2d) Planwerte (Anlage)'!AHI119*$E$15</f>
        <v>0</v>
      </c>
      <c r="AHJ119" s="1145">
        <f>'2d) Planwerte (Anlage)'!AHJ119*$E$15</f>
        <v>0</v>
      </c>
      <c r="AHK119" s="1145">
        <f>'2d) Planwerte (Anlage)'!AHK119*$E$15</f>
        <v>0</v>
      </c>
      <c r="AHL119" s="1145">
        <f>'2d) Planwerte (Anlage)'!AHL119*$E$15</f>
        <v>0</v>
      </c>
      <c r="AHM119" s="1145">
        <f>'2d) Planwerte (Anlage)'!AHM119*$E$15</f>
        <v>0</v>
      </c>
      <c r="AHN119" s="1145">
        <f>'2d) Planwerte (Anlage)'!AHN119*$E$15</f>
        <v>0</v>
      </c>
      <c r="AHO119" s="1145">
        <f>'2d) Planwerte (Anlage)'!AHO119*$E$15</f>
        <v>0</v>
      </c>
      <c r="AHP119" s="1145">
        <f>'2d) Planwerte (Anlage)'!AHP119*$E$15</f>
        <v>0</v>
      </c>
      <c r="AHQ119" s="1145">
        <f>'2d) Planwerte (Anlage)'!AHQ119*$E$15</f>
        <v>0</v>
      </c>
      <c r="AHR119" s="1145">
        <f>'2d) Planwerte (Anlage)'!AHR119*$E$15</f>
        <v>0</v>
      </c>
      <c r="AHS119" s="1145">
        <f>'2d) Planwerte (Anlage)'!AHS119*$E$15</f>
        <v>0</v>
      </c>
      <c r="AHT119" s="1145">
        <f>'2d) Planwerte (Anlage)'!AHT119*$E$15</f>
        <v>0</v>
      </c>
      <c r="AHU119" s="1145">
        <f>'2d) Planwerte (Anlage)'!AHU119*$E$15</f>
        <v>0</v>
      </c>
      <c r="AHV119" s="1145">
        <f>'2d) Planwerte (Anlage)'!AHV119*$E$15</f>
        <v>0</v>
      </c>
      <c r="AHW119" s="1145">
        <f>'2d) Planwerte (Anlage)'!AHW119*$E$15</f>
        <v>0</v>
      </c>
      <c r="AHX119" s="1145">
        <f>'2d) Planwerte (Anlage)'!AHX119*$E$15</f>
        <v>0</v>
      </c>
      <c r="AHY119" s="1145">
        <f>'2d) Planwerte (Anlage)'!AHY119*$E$15</f>
        <v>0</v>
      </c>
      <c r="AHZ119" s="1145">
        <f>'2d) Planwerte (Anlage)'!AHZ119*$E$15</f>
        <v>0</v>
      </c>
      <c r="AIA119" s="1145">
        <f>'2d) Planwerte (Anlage)'!AIA119*$E$15</f>
        <v>0</v>
      </c>
      <c r="AIB119" s="1145">
        <f>'2d) Planwerte (Anlage)'!AIB119*$E$15</f>
        <v>0</v>
      </c>
      <c r="AIC119" s="1145">
        <f>'2d) Planwerte (Anlage)'!AIC119*$E$15</f>
        <v>0</v>
      </c>
      <c r="AID119" s="1145">
        <f>'2d) Planwerte (Anlage)'!AID119*$E$15</f>
        <v>0</v>
      </c>
      <c r="AIE119" s="1145">
        <f>'2d) Planwerte (Anlage)'!AIE119*$E$15</f>
        <v>0</v>
      </c>
      <c r="AIF119" s="1145">
        <f>'2d) Planwerte (Anlage)'!AIF119*$E$15</f>
        <v>0</v>
      </c>
      <c r="AIG119" s="1145">
        <f>'2d) Planwerte (Anlage)'!AIG119*$E$15</f>
        <v>0</v>
      </c>
      <c r="AIH119" s="1145">
        <f>'2d) Planwerte (Anlage)'!AIH119*$E$15</f>
        <v>0</v>
      </c>
      <c r="AII119" s="1145">
        <f>'2d) Planwerte (Anlage)'!AII119*$E$15</f>
        <v>0</v>
      </c>
      <c r="AIJ119" s="1145">
        <f>'2d) Planwerte (Anlage)'!AIJ119*$E$15</f>
        <v>0</v>
      </c>
      <c r="AIK119" s="1145">
        <f>'2d) Planwerte (Anlage)'!AIK119*$E$15</f>
        <v>0</v>
      </c>
      <c r="AIL119" s="1145">
        <f>'2d) Planwerte (Anlage)'!AIL119*$E$15</f>
        <v>0</v>
      </c>
      <c r="AIM119" s="1145">
        <f>'2d) Planwerte (Anlage)'!AIM119*$E$15</f>
        <v>0</v>
      </c>
      <c r="AIN119" s="1145">
        <f>'2d) Planwerte (Anlage)'!AIN119*$E$15</f>
        <v>0</v>
      </c>
      <c r="AIO119" s="1145">
        <f>'2d) Planwerte (Anlage)'!AIO119*$E$15</f>
        <v>0</v>
      </c>
      <c r="AIP119" s="1145">
        <f>'2d) Planwerte (Anlage)'!AIP119*$E$15</f>
        <v>0</v>
      </c>
      <c r="AIQ119" s="1145">
        <f>'2d) Planwerte (Anlage)'!AIQ119*$E$15</f>
        <v>0</v>
      </c>
      <c r="AIR119" s="1145">
        <f>'2d) Planwerte (Anlage)'!AIR119*$E$15</f>
        <v>0</v>
      </c>
      <c r="AIS119" s="1145">
        <f>'2d) Planwerte (Anlage)'!AIS119*$E$15</f>
        <v>0</v>
      </c>
      <c r="AIT119" s="1145">
        <f>'2d) Planwerte (Anlage)'!AIT119*$E$15</f>
        <v>0</v>
      </c>
      <c r="AIU119" s="1145">
        <f>'2d) Planwerte (Anlage)'!AIU119*$E$15</f>
        <v>0</v>
      </c>
      <c r="AIV119" s="1145">
        <f>'2d) Planwerte (Anlage)'!AIV119*$E$15</f>
        <v>0</v>
      </c>
      <c r="AIW119" s="1145">
        <f>'2d) Planwerte (Anlage)'!AIW119*$E$15</f>
        <v>0</v>
      </c>
      <c r="AIX119" s="1145">
        <f>'2d) Planwerte (Anlage)'!AIX119*$E$15</f>
        <v>0</v>
      </c>
      <c r="AIY119" s="1145">
        <f>'2d) Planwerte (Anlage)'!AIY119*$E$15</f>
        <v>0</v>
      </c>
      <c r="AIZ119" s="1145">
        <f>'2d) Planwerte (Anlage)'!AIZ119*$E$15</f>
        <v>0</v>
      </c>
      <c r="AJA119" s="1145">
        <f>'2d) Planwerte (Anlage)'!AJA119*$E$15</f>
        <v>0</v>
      </c>
      <c r="AJB119" s="1145">
        <f>'2d) Planwerte (Anlage)'!AJB119*$E$15</f>
        <v>0</v>
      </c>
      <c r="AJC119" s="1145">
        <f>'2d) Planwerte (Anlage)'!AJC119*$E$15</f>
        <v>0</v>
      </c>
      <c r="AJD119" s="1145">
        <f>'2d) Planwerte (Anlage)'!AJD119*$E$15</f>
        <v>0</v>
      </c>
      <c r="AJE119" s="1145">
        <f>'2d) Planwerte (Anlage)'!AJE119*$E$15</f>
        <v>0</v>
      </c>
      <c r="AJF119" s="1145">
        <f>'2d) Planwerte (Anlage)'!AJF119*$E$15</f>
        <v>0</v>
      </c>
      <c r="AJG119" s="1145">
        <f>'2d) Planwerte (Anlage)'!AJG119*$E$15</f>
        <v>0</v>
      </c>
      <c r="AJH119" s="1145">
        <f>'2d) Planwerte (Anlage)'!AJH119*$E$15</f>
        <v>0</v>
      </c>
      <c r="AJI119" s="1145">
        <f>'2d) Planwerte (Anlage)'!AJI119*$E$15</f>
        <v>0</v>
      </c>
      <c r="AJJ119" s="1145">
        <f>'2d) Planwerte (Anlage)'!AJJ119*$E$15</f>
        <v>0</v>
      </c>
      <c r="AJK119" s="1145">
        <f>'2d) Planwerte (Anlage)'!AJK119*$E$15</f>
        <v>0</v>
      </c>
      <c r="AJL119" s="1145">
        <f>'2d) Planwerte (Anlage)'!AJL119*$E$15</f>
        <v>0</v>
      </c>
      <c r="AJM119" s="1145">
        <f>'2d) Planwerte (Anlage)'!AJM119*$E$15</f>
        <v>0</v>
      </c>
      <c r="AJN119" s="1145">
        <f>'2d) Planwerte (Anlage)'!AJN119*$E$15</f>
        <v>0</v>
      </c>
      <c r="AJO119" s="1145">
        <f>'2d) Planwerte (Anlage)'!AJO119*$E$15</f>
        <v>0</v>
      </c>
      <c r="AJP119" s="1145">
        <f>'2d) Planwerte (Anlage)'!AJP119*$E$15</f>
        <v>0</v>
      </c>
      <c r="AJQ119" s="1145">
        <f>'2d) Planwerte (Anlage)'!AJQ119*$E$15</f>
        <v>0</v>
      </c>
      <c r="AJR119" s="1145">
        <f>'2d) Planwerte (Anlage)'!AJR119*$E$15</f>
        <v>0</v>
      </c>
      <c r="AJS119" s="1145">
        <f>'2d) Planwerte (Anlage)'!AJS119*$E$15</f>
        <v>0</v>
      </c>
      <c r="AJT119" s="1145">
        <f>'2d) Planwerte (Anlage)'!AJT119*$E$15</f>
        <v>0</v>
      </c>
      <c r="AJU119" s="1145">
        <f>'2d) Planwerte (Anlage)'!AJU119*$E$15</f>
        <v>0</v>
      </c>
      <c r="AJV119" s="1145">
        <f>'2d) Planwerte (Anlage)'!AJV119*$E$15</f>
        <v>0</v>
      </c>
      <c r="AJW119" s="1145">
        <f>'2d) Planwerte (Anlage)'!AJW119*$E$15</f>
        <v>0</v>
      </c>
      <c r="AJX119" s="1145">
        <f>'2d) Planwerte (Anlage)'!AJX119*$E$15</f>
        <v>0</v>
      </c>
      <c r="AJY119" s="1145">
        <f>'2d) Planwerte (Anlage)'!AJY119*$E$15</f>
        <v>0</v>
      </c>
      <c r="AJZ119" s="1145">
        <f>'2d) Planwerte (Anlage)'!AJZ119*$E$15</f>
        <v>0</v>
      </c>
      <c r="AKA119" s="1145">
        <f>'2d) Planwerte (Anlage)'!AKA119*$E$15</f>
        <v>0</v>
      </c>
      <c r="AKB119" s="1145">
        <f>'2d) Planwerte (Anlage)'!AKB119*$E$15</f>
        <v>0</v>
      </c>
      <c r="AKC119" s="1145">
        <f>'2d) Planwerte (Anlage)'!AKC119*$E$15</f>
        <v>0</v>
      </c>
      <c r="AKD119" s="1145">
        <f>'2d) Planwerte (Anlage)'!AKD119*$E$15</f>
        <v>0</v>
      </c>
      <c r="AKE119" s="1145">
        <f>'2d) Planwerte (Anlage)'!AKE119*$E$15</f>
        <v>0</v>
      </c>
      <c r="AKF119" s="1145">
        <f>'2d) Planwerte (Anlage)'!AKF119*$E$15</f>
        <v>0</v>
      </c>
      <c r="AKG119" s="1145">
        <f>'2d) Planwerte (Anlage)'!AKG119*$E$15</f>
        <v>0</v>
      </c>
      <c r="AKH119" s="1145">
        <f>'2d) Planwerte (Anlage)'!AKH119*$E$15</f>
        <v>0</v>
      </c>
      <c r="AKI119" s="1145">
        <f>'2d) Planwerte (Anlage)'!AKI119*$E$15</f>
        <v>0</v>
      </c>
      <c r="AKJ119" s="1145">
        <f>'2d) Planwerte (Anlage)'!AKJ119*$E$15</f>
        <v>0</v>
      </c>
      <c r="AKK119" s="1145">
        <f>'2d) Planwerte (Anlage)'!AKK119*$E$15</f>
        <v>0</v>
      </c>
      <c r="AKL119" s="1145">
        <f>'2d) Planwerte (Anlage)'!AKL119*$E$15</f>
        <v>0</v>
      </c>
      <c r="AKM119" s="1145">
        <f>'2d) Planwerte (Anlage)'!AKM119*$E$15</f>
        <v>0</v>
      </c>
      <c r="AKN119" s="1145">
        <f>'2d) Planwerte (Anlage)'!AKN119*$E$15</f>
        <v>0</v>
      </c>
      <c r="AKO119" s="1145">
        <f>'2d) Planwerte (Anlage)'!AKO119*$E$15</f>
        <v>0</v>
      </c>
      <c r="AKP119" s="1145">
        <f>'2d) Planwerte (Anlage)'!AKP119*$E$15</f>
        <v>0</v>
      </c>
      <c r="AKQ119" s="1145">
        <f>'2d) Planwerte (Anlage)'!AKQ119*$E$15</f>
        <v>0</v>
      </c>
      <c r="AKR119" s="1145">
        <f>'2d) Planwerte (Anlage)'!AKR119*$E$15</f>
        <v>0</v>
      </c>
      <c r="AKS119" s="1145">
        <f>'2d) Planwerte (Anlage)'!AKS119*$E$15</f>
        <v>0</v>
      </c>
      <c r="AKT119" s="1145">
        <f>'2d) Planwerte (Anlage)'!AKT119*$E$15</f>
        <v>0</v>
      </c>
      <c r="AKU119" s="1145">
        <f>'2d) Planwerte (Anlage)'!AKU119*$E$15</f>
        <v>0</v>
      </c>
      <c r="AKV119" s="1145">
        <f>'2d) Planwerte (Anlage)'!AKV119*$E$15</f>
        <v>0</v>
      </c>
      <c r="AKW119" s="1145">
        <f>'2d) Planwerte (Anlage)'!AKW119*$E$15</f>
        <v>0</v>
      </c>
      <c r="AKX119" s="1145">
        <f>'2d) Planwerte (Anlage)'!AKX119*$E$15</f>
        <v>0</v>
      </c>
      <c r="AKY119" s="1145">
        <f>'2d) Planwerte (Anlage)'!AKY119*$E$15</f>
        <v>0</v>
      </c>
      <c r="AKZ119" s="1145">
        <f>'2d) Planwerte (Anlage)'!AKZ119*$E$15</f>
        <v>0</v>
      </c>
      <c r="ALA119" s="1145">
        <f>'2d) Planwerte (Anlage)'!ALA119*$E$15</f>
        <v>0</v>
      </c>
      <c r="ALB119" s="1145">
        <f>'2d) Planwerte (Anlage)'!ALB119*$E$15</f>
        <v>0</v>
      </c>
      <c r="ALC119" s="1145">
        <f>'2d) Planwerte (Anlage)'!ALC119*$E$15</f>
        <v>0</v>
      </c>
      <c r="ALD119" s="1145">
        <f>'2d) Planwerte (Anlage)'!ALD119*$E$15</f>
        <v>0</v>
      </c>
      <c r="ALE119" s="1145">
        <f>'2d) Planwerte (Anlage)'!ALE119*$E$15</f>
        <v>0</v>
      </c>
      <c r="ALF119" s="1145">
        <f>'2d) Planwerte (Anlage)'!ALF119*$E$15</f>
        <v>0</v>
      </c>
      <c r="ALG119" s="1145">
        <f>'2d) Planwerte (Anlage)'!ALG119*$E$15</f>
        <v>0</v>
      </c>
      <c r="ALH119" s="1145">
        <f>'2d) Planwerte (Anlage)'!ALH119*$E$15</f>
        <v>0</v>
      </c>
      <c r="ALI119" s="1145">
        <f>'2d) Planwerte (Anlage)'!ALI119*$E$15</f>
        <v>0</v>
      </c>
      <c r="ALJ119" s="1145">
        <f>'2d) Planwerte (Anlage)'!ALJ119*$E$15</f>
        <v>0</v>
      </c>
      <c r="ALK119" s="1145">
        <f>'2d) Planwerte (Anlage)'!ALK119*$E$15</f>
        <v>0</v>
      </c>
      <c r="ALL119" s="1145">
        <f>'2d) Planwerte (Anlage)'!ALL119*$E$15</f>
        <v>0</v>
      </c>
      <c r="ALM119" s="1145">
        <f>'2d) Planwerte (Anlage)'!ALM119*$E$15</f>
        <v>0</v>
      </c>
      <c r="ALN119" s="1145">
        <f>'2d) Planwerte (Anlage)'!ALN119*$E$15</f>
        <v>0</v>
      </c>
      <c r="ALO119" s="1145">
        <f>'2d) Planwerte (Anlage)'!ALO119*$E$15</f>
        <v>0</v>
      </c>
      <c r="ALP119" s="1145">
        <f>'2d) Planwerte (Anlage)'!ALP119*$E$15</f>
        <v>0</v>
      </c>
      <c r="ALQ119" s="1145">
        <f>'2d) Planwerte (Anlage)'!ALQ119*$E$15</f>
        <v>0</v>
      </c>
      <c r="ALR119" s="1145">
        <f>'2d) Planwerte (Anlage)'!ALR119*$E$15</f>
        <v>0</v>
      </c>
      <c r="ALS119" s="1145">
        <f>'2d) Planwerte (Anlage)'!ALS119*$E$15</f>
        <v>0</v>
      </c>
      <c r="ALT119" s="1145">
        <f>'2d) Planwerte (Anlage)'!ALT119*$E$15</f>
        <v>0</v>
      </c>
      <c r="ALU119" s="1145">
        <f>'2d) Planwerte (Anlage)'!ALU119*$E$15</f>
        <v>0</v>
      </c>
      <c r="ALV119" s="1145">
        <f>'2d) Planwerte (Anlage)'!ALV119*$E$15</f>
        <v>0</v>
      </c>
      <c r="ALW119" s="1145">
        <f>'2d) Planwerte (Anlage)'!ALW119*$E$15</f>
        <v>0</v>
      </c>
      <c r="ALX119" s="1145">
        <f>'2d) Planwerte (Anlage)'!ALX119*$E$15</f>
        <v>0</v>
      </c>
      <c r="ALY119" s="1145">
        <f>'2d) Planwerte (Anlage)'!ALY119*$E$15</f>
        <v>0</v>
      </c>
      <c r="ALZ119" s="1145">
        <f>'2d) Planwerte (Anlage)'!ALZ119*$E$15</f>
        <v>0</v>
      </c>
      <c r="AMA119" s="1145">
        <f>'2d) Planwerte (Anlage)'!AMA119*$E$15</f>
        <v>0</v>
      </c>
      <c r="AMB119" s="1145">
        <f>'2d) Planwerte (Anlage)'!AMB119*$E$15</f>
        <v>0</v>
      </c>
      <c r="AMC119" s="1145">
        <f>'2d) Planwerte (Anlage)'!AMC119*$E$15</f>
        <v>0</v>
      </c>
      <c r="AMD119" s="1145">
        <f>'2d) Planwerte (Anlage)'!AMD119*$E$15</f>
        <v>0</v>
      </c>
      <c r="AME119" s="1145">
        <f>'2d) Planwerte (Anlage)'!AME119*$E$15</f>
        <v>0</v>
      </c>
      <c r="AMF119" s="1145">
        <f>'2d) Planwerte (Anlage)'!AMF119*$E$15</f>
        <v>0</v>
      </c>
      <c r="AMG119" s="1145">
        <f>'2d) Planwerte (Anlage)'!AMG119*$E$15</f>
        <v>0</v>
      </c>
      <c r="AMH119" s="1145">
        <f>'2d) Planwerte (Anlage)'!AMH119*$E$15</f>
        <v>0</v>
      </c>
      <c r="AMI119" s="1145">
        <f>'2d) Planwerte (Anlage)'!AMI119*$E$15</f>
        <v>0</v>
      </c>
      <c r="AMJ119" s="1145">
        <f>'2d) Planwerte (Anlage)'!AMJ119*$E$15</f>
        <v>0</v>
      </c>
      <c r="AMK119" s="1145">
        <f>'2d) Planwerte (Anlage)'!AMK119*$E$15</f>
        <v>0</v>
      </c>
      <c r="AML119" s="1145">
        <f>'2d) Planwerte (Anlage)'!AML119*$E$15</f>
        <v>0</v>
      </c>
      <c r="AMM119" s="1145">
        <f>'2d) Planwerte (Anlage)'!AMM119*$E$15</f>
        <v>0</v>
      </c>
      <c r="AMN119" s="1145">
        <f>'2d) Planwerte (Anlage)'!AMN119*$E$15</f>
        <v>0</v>
      </c>
      <c r="AMO119" s="1145">
        <f>'2d) Planwerte (Anlage)'!AMO119*$E$15</f>
        <v>0</v>
      </c>
      <c r="AMP119" s="1145">
        <f>'2d) Planwerte (Anlage)'!AMP119*$E$15</f>
        <v>0</v>
      </c>
      <c r="AMQ119" s="1145">
        <f>'2d) Planwerte (Anlage)'!AMQ119*$E$15</f>
        <v>0</v>
      </c>
      <c r="AMR119" s="1145">
        <f>'2d) Planwerte (Anlage)'!AMR119*$E$15</f>
        <v>0</v>
      </c>
      <c r="AMS119" s="1145">
        <f>'2d) Planwerte (Anlage)'!AMS119*$E$15</f>
        <v>0</v>
      </c>
      <c r="AMT119" s="1145">
        <f>'2d) Planwerte (Anlage)'!AMT119*$E$15</f>
        <v>0</v>
      </c>
      <c r="AMU119" s="1145">
        <f>'2d) Planwerte (Anlage)'!AMU119*$E$15</f>
        <v>0</v>
      </c>
      <c r="AMV119" s="1145">
        <f>'2d) Planwerte (Anlage)'!AMV119*$E$15</f>
        <v>0</v>
      </c>
      <c r="AMW119" s="1145">
        <f>'2d) Planwerte (Anlage)'!AMW119*$E$15</f>
        <v>0</v>
      </c>
      <c r="AMX119" s="1145">
        <f>'2d) Planwerte (Anlage)'!AMX119*$E$15</f>
        <v>0</v>
      </c>
      <c r="AMY119" s="1145">
        <f>'2d) Planwerte (Anlage)'!AMY119*$E$15</f>
        <v>0</v>
      </c>
      <c r="AMZ119" s="1145">
        <f>'2d) Planwerte (Anlage)'!AMZ119*$E$15</f>
        <v>0</v>
      </c>
      <c r="ANA119" s="1145">
        <f>'2d) Planwerte (Anlage)'!ANA119*$E$15</f>
        <v>0</v>
      </c>
      <c r="ANB119" s="1145">
        <f>'2d) Planwerte (Anlage)'!ANB119*$E$15</f>
        <v>0</v>
      </c>
      <c r="ANC119" s="1145">
        <f>'2d) Planwerte (Anlage)'!ANC119*$E$15</f>
        <v>0</v>
      </c>
      <c r="AND119" s="1145">
        <f>'2d) Planwerte (Anlage)'!AND119*$E$15</f>
        <v>0</v>
      </c>
      <c r="ANE119" s="1145">
        <f>'2d) Planwerte (Anlage)'!ANE119*$E$15</f>
        <v>0</v>
      </c>
      <c r="ANF119" s="1145">
        <f>'2d) Planwerte (Anlage)'!ANF119*$E$15</f>
        <v>0</v>
      </c>
      <c r="ANG119" s="1145">
        <f>'2d) Planwerte (Anlage)'!ANG119*$E$15</f>
        <v>0</v>
      </c>
      <c r="ANH119" s="1145">
        <f>'2d) Planwerte (Anlage)'!ANH119*$E$15</f>
        <v>0</v>
      </c>
      <c r="ANI119" s="1145">
        <f>'2d) Planwerte (Anlage)'!ANI119*$E$15</f>
        <v>0</v>
      </c>
      <c r="ANJ119" s="1145">
        <f>'2d) Planwerte (Anlage)'!ANJ119*$E$15</f>
        <v>0</v>
      </c>
      <c r="ANK119" s="1145">
        <f>'2d) Planwerte (Anlage)'!ANK119*$E$15</f>
        <v>0</v>
      </c>
      <c r="ANL119" s="1145">
        <f>'2d) Planwerte (Anlage)'!ANL119*$E$15</f>
        <v>0</v>
      </c>
      <c r="ANM119" s="1145">
        <f>'2d) Planwerte (Anlage)'!ANM119*$E$15</f>
        <v>0</v>
      </c>
      <c r="ANN119" s="1145">
        <f>'2d) Planwerte (Anlage)'!ANN119*$E$15</f>
        <v>0</v>
      </c>
      <c r="ANO119" s="1145">
        <f>'2d) Planwerte (Anlage)'!ANO119*$E$15</f>
        <v>0</v>
      </c>
      <c r="ANP119" s="1145">
        <f>'2d) Planwerte (Anlage)'!ANP119*$E$15</f>
        <v>0</v>
      </c>
      <c r="ANQ119" s="1145">
        <f>'2d) Planwerte (Anlage)'!ANQ119*$E$15</f>
        <v>0</v>
      </c>
      <c r="ANR119" s="1145">
        <f>'2d) Planwerte (Anlage)'!ANR119*$E$15</f>
        <v>0</v>
      </c>
      <c r="ANS119" s="1145">
        <f>'2d) Planwerte (Anlage)'!ANS119*$E$15</f>
        <v>0</v>
      </c>
      <c r="ANT119" s="1145">
        <f>'2d) Planwerte (Anlage)'!ANT119*$E$15</f>
        <v>0</v>
      </c>
      <c r="ANU119" s="1145">
        <f>'2d) Planwerte (Anlage)'!ANU119*$E$15</f>
        <v>0</v>
      </c>
      <c r="ANV119" s="1145">
        <f>'2d) Planwerte (Anlage)'!ANV119*$E$15</f>
        <v>0</v>
      </c>
      <c r="ANW119" s="1145">
        <f>'2d) Planwerte (Anlage)'!ANW119*$E$15</f>
        <v>0</v>
      </c>
      <c r="ANX119" s="1145">
        <f>'2d) Planwerte (Anlage)'!ANX119*$E$15</f>
        <v>0</v>
      </c>
      <c r="ANY119" s="1145">
        <f>'2d) Planwerte (Anlage)'!ANY119*$E$15</f>
        <v>0</v>
      </c>
      <c r="ANZ119" s="1145">
        <f>'2d) Planwerte (Anlage)'!ANZ119*$E$15</f>
        <v>0</v>
      </c>
      <c r="AOA119" s="1145">
        <f>'2d) Planwerte (Anlage)'!AOA119*$E$15</f>
        <v>0</v>
      </c>
      <c r="AOB119" s="1145">
        <f>'2d) Planwerte (Anlage)'!AOB119*$E$15</f>
        <v>0</v>
      </c>
      <c r="AOC119" s="1145">
        <f>'2d) Planwerte (Anlage)'!AOC119*$E$15</f>
        <v>0</v>
      </c>
      <c r="AOD119" s="1145">
        <f>'2d) Planwerte (Anlage)'!AOD119*$E$15</f>
        <v>0</v>
      </c>
      <c r="AOE119" s="1145">
        <f>'2d) Planwerte (Anlage)'!AOE119*$E$15</f>
        <v>0</v>
      </c>
      <c r="AOF119" s="1145">
        <f>'2d) Planwerte (Anlage)'!AOF119*$E$15</f>
        <v>0</v>
      </c>
      <c r="AOG119" s="1145">
        <f>'2d) Planwerte (Anlage)'!AOG119*$E$15</f>
        <v>0</v>
      </c>
      <c r="AOH119" s="1145">
        <f>'2d) Planwerte (Anlage)'!AOH119*$E$15</f>
        <v>0</v>
      </c>
      <c r="AOI119" s="1145">
        <f>'2d) Planwerte (Anlage)'!AOI119*$E$15</f>
        <v>0</v>
      </c>
      <c r="AOJ119" s="1145">
        <f>'2d) Planwerte (Anlage)'!AOJ119*$E$15</f>
        <v>0</v>
      </c>
      <c r="AOK119" s="1145">
        <f>'2d) Planwerte (Anlage)'!AOK119*$E$15</f>
        <v>0</v>
      </c>
      <c r="AOL119" s="1145">
        <f>'2d) Planwerte (Anlage)'!AOL119*$E$15</f>
        <v>0</v>
      </c>
      <c r="AOM119" s="1145">
        <f>'2d) Planwerte (Anlage)'!AOM119*$E$15</f>
        <v>0</v>
      </c>
      <c r="AON119" s="1145">
        <f>'2d) Planwerte (Anlage)'!AON119*$E$15</f>
        <v>0</v>
      </c>
      <c r="AOO119" s="1145">
        <f>'2d) Planwerte (Anlage)'!AOO119*$E$15</f>
        <v>0</v>
      </c>
      <c r="AOP119" s="1145">
        <f>'2d) Planwerte (Anlage)'!AOP119*$E$15</f>
        <v>0</v>
      </c>
      <c r="AOQ119" s="1145">
        <f>'2d) Planwerte (Anlage)'!AOQ119*$E$15</f>
        <v>0</v>
      </c>
      <c r="AOR119" s="1145">
        <f>'2d) Planwerte (Anlage)'!AOR119*$E$15</f>
        <v>0</v>
      </c>
      <c r="AOS119" s="1145">
        <f>'2d) Planwerte (Anlage)'!AOS119*$E$15</f>
        <v>0</v>
      </c>
      <c r="AOT119" s="1145">
        <f>'2d) Planwerte (Anlage)'!AOT119*$E$15</f>
        <v>0</v>
      </c>
      <c r="AOU119" s="1145">
        <f>'2d) Planwerte (Anlage)'!AOU119*$E$15</f>
        <v>0</v>
      </c>
      <c r="AOV119" s="1145">
        <f>'2d) Planwerte (Anlage)'!AOV119*$E$15</f>
        <v>0</v>
      </c>
      <c r="AOW119" s="1145">
        <f>'2d) Planwerte (Anlage)'!AOW119*$E$15</f>
        <v>0</v>
      </c>
      <c r="AOX119" s="1145">
        <f>'2d) Planwerte (Anlage)'!AOX119*$E$15</f>
        <v>0</v>
      </c>
      <c r="AOY119" s="1145">
        <f>'2d) Planwerte (Anlage)'!AOY119*$E$15</f>
        <v>0</v>
      </c>
      <c r="AOZ119" s="1145">
        <f>'2d) Planwerte (Anlage)'!AOZ119*$E$15</f>
        <v>0</v>
      </c>
      <c r="APA119" s="1145">
        <f>'2d) Planwerte (Anlage)'!APA119*$E$15</f>
        <v>0</v>
      </c>
      <c r="APB119" s="1145">
        <f>'2d) Planwerte (Anlage)'!APB119*$E$15</f>
        <v>0</v>
      </c>
      <c r="APC119" s="1145">
        <f>'2d) Planwerte (Anlage)'!APC119*$E$15</f>
        <v>0</v>
      </c>
      <c r="APD119" s="1145">
        <f>'2d) Planwerte (Anlage)'!APD119*$E$15</f>
        <v>0</v>
      </c>
      <c r="APE119" s="1145">
        <f>'2d) Planwerte (Anlage)'!APE119*$E$15</f>
        <v>0</v>
      </c>
      <c r="APF119" s="1145">
        <f>'2d) Planwerte (Anlage)'!APF119*$E$15</f>
        <v>0</v>
      </c>
      <c r="APG119" s="1145">
        <f>'2d) Planwerte (Anlage)'!APG119*$E$15</f>
        <v>0</v>
      </c>
      <c r="APH119" s="1145">
        <f>'2d) Planwerte (Anlage)'!APH119*$E$15</f>
        <v>0</v>
      </c>
      <c r="API119" s="1145">
        <f>'2d) Planwerte (Anlage)'!API119*$E$15</f>
        <v>0</v>
      </c>
      <c r="APJ119" s="1145">
        <f>'2d) Planwerte (Anlage)'!APJ119*$E$15</f>
        <v>0</v>
      </c>
      <c r="APK119" s="1145">
        <f>'2d) Planwerte (Anlage)'!APK119*$E$15</f>
        <v>0</v>
      </c>
      <c r="APL119" s="1145">
        <f>'2d) Planwerte (Anlage)'!APL119*$E$15</f>
        <v>0</v>
      </c>
      <c r="APM119" s="1145">
        <f>'2d) Planwerte (Anlage)'!APM119*$E$15</f>
        <v>0</v>
      </c>
      <c r="APN119" s="1145">
        <f>'2d) Planwerte (Anlage)'!APN119*$E$15</f>
        <v>0</v>
      </c>
      <c r="APO119" s="1145">
        <f>'2d) Planwerte (Anlage)'!APO119*$E$15</f>
        <v>0</v>
      </c>
      <c r="APP119" s="1145">
        <f>'2d) Planwerte (Anlage)'!APP119*$E$15</f>
        <v>0</v>
      </c>
      <c r="APQ119" s="1145">
        <f>'2d) Planwerte (Anlage)'!APQ119*$E$15</f>
        <v>0</v>
      </c>
      <c r="APR119" s="1145">
        <f>'2d) Planwerte (Anlage)'!APR119*$E$15</f>
        <v>0</v>
      </c>
      <c r="APS119" s="1145">
        <f>'2d) Planwerte (Anlage)'!APS119*$E$15</f>
        <v>0</v>
      </c>
      <c r="APT119" s="1145">
        <f>'2d) Planwerte (Anlage)'!APT119*$E$15</f>
        <v>0</v>
      </c>
      <c r="APU119" s="1145">
        <f>'2d) Planwerte (Anlage)'!APU119*$E$15</f>
        <v>0</v>
      </c>
      <c r="APV119" s="1145">
        <f>'2d) Planwerte (Anlage)'!APV119*$E$15</f>
        <v>0</v>
      </c>
      <c r="APW119" s="1145">
        <f>'2d) Planwerte (Anlage)'!APW119*$E$15</f>
        <v>0</v>
      </c>
      <c r="APX119" s="1145">
        <f>'2d) Planwerte (Anlage)'!APX119*$E$15</f>
        <v>0</v>
      </c>
      <c r="APY119" s="1145">
        <f>'2d) Planwerte (Anlage)'!APY119*$E$15</f>
        <v>0</v>
      </c>
      <c r="APZ119" s="1145">
        <f>'2d) Planwerte (Anlage)'!APZ119*$E$15</f>
        <v>0</v>
      </c>
      <c r="AQA119" s="1145">
        <f>'2d) Planwerte (Anlage)'!AQA119*$E$15</f>
        <v>0</v>
      </c>
      <c r="AQB119" s="1145">
        <f>'2d) Planwerte (Anlage)'!AQB119*$E$15</f>
        <v>0</v>
      </c>
      <c r="AQC119" s="1145">
        <f>'2d) Planwerte (Anlage)'!AQC119*$E$15</f>
        <v>0</v>
      </c>
      <c r="AQD119" s="1145">
        <f>'2d) Planwerte (Anlage)'!AQD119*$E$15</f>
        <v>0</v>
      </c>
      <c r="AQE119" s="1145">
        <f>'2d) Planwerte (Anlage)'!AQE119*$E$15</f>
        <v>0</v>
      </c>
      <c r="AQF119" s="1145">
        <f>'2d) Planwerte (Anlage)'!AQF119*$E$15</f>
        <v>0</v>
      </c>
      <c r="AQG119" s="1145">
        <f>'2d) Planwerte (Anlage)'!AQG119*$E$15</f>
        <v>0</v>
      </c>
      <c r="AQH119" s="1145">
        <f>'2d) Planwerte (Anlage)'!AQH119*$E$15</f>
        <v>0</v>
      </c>
      <c r="AQI119" s="1145">
        <f>'2d) Planwerte (Anlage)'!AQI119*$E$15</f>
        <v>0</v>
      </c>
      <c r="AQJ119" s="1145">
        <f>'2d) Planwerte (Anlage)'!AQJ119*$E$15</f>
        <v>0</v>
      </c>
      <c r="AQK119" s="1145">
        <f>'2d) Planwerte (Anlage)'!AQK119*$E$15</f>
        <v>0</v>
      </c>
      <c r="AQL119" s="1145">
        <f>'2d) Planwerte (Anlage)'!AQL119*$E$15</f>
        <v>0</v>
      </c>
      <c r="AQM119" s="1145">
        <f>'2d) Planwerte (Anlage)'!AQM119*$E$15</f>
        <v>0</v>
      </c>
      <c r="AQN119" s="1145">
        <f>'2d) Planwerte (Anlage)'!AQN119*$E$15</f>
        <v>0</v>
      </c>
      <c r="AQO119" s="1145">
        <f>'2d) Planwerte (Anlage)'!AQO119*$E$15</f>
        <v>0</v>
      </c>
      <c r="AQP119" s="1145">
        <f>'2d) Planwerte (Anlage)'!AQP119*$E$15</f>
        <v>0</v>
      </c>
      <c r="AQQ119" s="1145">
        <f>'2d) Planwerte (Anlage)'!AQQ119*$E$15</f>
        <v>0</v>
      </c>
      <c r="AQR119" s="1145">
        <f>'2d) Planwerte (Anlage)'!AQR119*$E$15</f>
        <v>0</v>
      </c>
      <c r="AQS119" s="1145">
        <f>'2d) Planwerte (Anlage)'!AQS119*$E$15</f>
        <v>0</v>
      </c>
      <c r="AQT119" s="1145">
        <f>'2d) Planwerte (Anlage)'!AQT119*$E$15</f>
        <v>0</v>
      </c>
      <c r="AQU119" s="1145">
        <f>'2d) Planwerte (Anlage)'!AQU119*$E$15</f>
        <v>0</v>
      </c>
      <c r="AQV119" s="1145">
        <f>'2d) Planwerte (Anlage)'!AQV119*$E$15</f>
        <v>0</v>
      </c>
      <c r="AQW119" s="1145">
        <f>'2d) Planwerte (Anlage)'!AQW119*$E$15</f>
        <v>0</v>
      </c>
      <c r="AQX119" s="1145">
        <f>'2d) Planwerte (Anlage)'!AQX119*$E$15</f>
        <v>0</v>
      </c>
      <c r="AQY119" s="1145">
        <f>'2d) Planwerte (Anlage)'!AQY119*$E$15</f>
        <v>0</v>
      </c>
      <c r="AQZ119" s="1145">
        <f>'2d) Planwerte (Anlage)'!AQZ119*$E$15</f>
        <v>0</v>
      </c>
      <c r="ARA119" s="1145">
        <f>'2d) Planwerte (Anlage)'!ARA119*$E$15</f>
        <v>0</v>
      </c>
      <c r="ARB119" s="1145">
        <f>'2d) Planwerte (Anlage)'!ARB119*$E$15</f>
        <v>0</v>
      </c>
      <c r="ARC119" s="1145">
        <f>'2d) Planwerte (Anlage)'!ARC119*$E$15</f>
        <v>0</v>
      </c>
      <c r="ARD119" s="1145">
        <f>'2d) Planwerte (Anlage)'!ARD119*$E$15</f>
        <v>0</v>
      </c>
      <c r="ARE119" s="1145">
        <f>'2d) Planwerte (Anlage)'!ARE119*$E$15</f>
        <v>0</v>
      </c>
      <c r="ARF119" s="1145">
        <f>'2d) Planwerte (Anlage)'!ARF119*$E$15</f>
        <v>0</v>
      </c>
      <c r="ARG119" s="1145">
        <f>'2d) Planwerte (Anlage)'!ARG119*$E$15</f>
        <v>0</v>
      </c>
      <c r="ARH119" s="1145">
        <f>'2d) Planwerte (Anlage)'!ARH119*$E$15</f>
        <v>0</v>
      </c>
      <c r="ARI119" s="1145">
        <f>'2d) Planwerte (Anlage)'!ARI119*$E$15</f>
        <v>0</v>
      </c>
      <c r="ARJ119" s="1145">
        <f>'2d) Planwerte (Anlage)'!ARJ119*$E$15</f>
        <v>0</v>
      </c>
      <c r="ARK119" s="1145">
        <f>'2d) Planwerte (Anlage)'!ARK119*$E$15</f>
        <v>0</v>
      </c>
      <c r="ARL119" s="1145">
        <f>'2d) Planwerte (Anlage)'!ARL119*$E$15</f>
        <v>0</v>
      </c>
      <c r="ARM119" s="1145">
        <f>'2d) Planwerte (Anlage)'!ARM119*$E$15</f>
        <v>0</v>
      </c>
      <c r="ARN119" s="1145">
        <f>'2d) Planwerte (Anlage)'!ARN119*$E$15</f>
        <v>0</v>
      </c>
      <c r="ARO119" s="1145">
        <f>'2d) Planwerte (Anlage)'!ARO119*$E$15</f>
        <v>0</v>
      </c>
      <c r="ARP119" s="1145">
        <f>'2d) Planwerte (Anlage)'!ARP119*$E$15</f>
        <v>0</v>
      </c>
      <c r="ARQ119" s="1145">
        <f>'2d) Planwerte (Anlage)'!ARQ119*$E$15</f>
        <v>0</v>
      </c>
      <c r="ARR119" s="1145">
        <f>'2d) Planwerte (Anlage)'!ARR119*$E$15</f>
        <v>0</v>
      </c>
      <c r="ARS119" s="1145">
        <f>'2d) Planwerte (Anlage)'!ARS119*$E$15</f>
        <v>0</v>
      </c>
      <c r="ART119" s="1145">
        <f>'2d) Planwerte (Anlage)'!ART119*$E$15</f>
        <v>0</v>
      </c>
      <c r="ARU119" s="1145">
        <f>'2d) Planwerte (Anlage)'!ARU119*$E$15</f>
        <v>0</v>
      </c>
      <c r="ARV119" s="1145">
        <f>'2d) Planwerte (Anlage)'!ARV119*$E$15</f>
        <v>0</v>
      </c>
      <c r="ARW119" s="1145">
        <f>'2d) Planwerte (Anlage)'!ARW119*$E$15</f>
        <v>0</v>
      </c>
      <c r="ARX119" s="1145">
        <f>'2d) Planwerte (Anlage)'!ARX119*$E$15</f>
        <v>0</v>
      </c>
      <c r="ARY119" s="1145">
        <f>'2d) Planwerte (Anlage)'!ARY119*$E$15</f>
        <v>0</v>
      </c>
      <c r="ARZ119" s="1145">
        <f>'2d) Planwerte (Anlage)'!ARZ119*$E$15</f>
        <v>0</v>
      </c>
      <c r="ASA119" s="1145">
        <f>'2d) Planwerte (Anlage)'!ASA119*$E$15</f>
        <v>0</v>
      </c>
      <c r="ASB119" s="1145">
        <f>'2d) Planwerte (Anlage)'!ASB119*$E$15</f>
        <v>0</v>
      </c>
      <c r="ASC119" s="1145">
        <f>'2d) Planwerte (Anlage)'!ASC119*$E$15</f>
        <v>0</v>
      </c>
      <c r="ASD119" s="1145">
        <f>'2d) Planwerte (Anlage)'!ASD119*$E$15</f>
        <v>0</v>
      </c>
      <c r="ASE119" s="1145">
        <f>'2d) Planwerte (Anlage)'!ASE119*$E$15</f>
        <v>0</v>
      </c>
      <c r="ASF119" s="1145">
        <f>'2d) Planwerte (Anlage)'!ASF119*$E$15</f>
        <v>0</v>
      </c>
      <c r="ASG119" s="1145">
        <f>'2d) Planwerte (Anlage)'!ASG119*$E$15</f>
        <v>0</v>
      </c>
      <c r="ASH119" s="1145">
        <f>'2d) Planwerte (Anlage)'!ASH119*$E$15</f>
        <v>0</v>
      </c>
      <c r="ASI119" s="1145">
        <f>'2d) Planwerte (Anlage)'!ASI119*$E$15</f>
        <v>0</v>
      </c>
      <c r="ASJ119" s="1145">
        <f>'2d) Planwerte (Anlage)'!ASJ119*$E$15</f>
        <v>0</v>
      </c>
      <c r="ASK119" s="1145">
        <f>'2d) Planwerte (Anlage)'!ASK119*$E$15</f>
        <v>0</v>
      </c>
      <c r="ASL119" s="1145">
        <f>'2d) Planwerte (Anlage)'!ASL119*$E$15</f>
        <v>0</v>
      </c>
      <c r="ASM119" s="1145">
        <f>'2d) Planwerte (Anlage)'!ASM119*$E$15</f>
        <v>0</v>
      </c>
      <c r="ASN119" s="1145">
        <f>'2d) Planwerte (Anlage)'!ASN119*$E$15</f>
        <v>0</v>
      </c>
      <c r="ASO119" s="1145">
        <f>'2d) Planwerte (Anlage)'!ASO119*$E$15</f>
        <v>0</v>
      </c>
      <c r="ASP119" s="1145">
        <f>'2d) Planwerte (Anlage)'!ASP119*$E$15</f>
        <v>0</v>
      </c>
      <c r="ASQ119" s="1145">
        <f>'2d) Planwerte (Anlage)'!ASQ119*$E$15</f>
        <v>0</v>
      </c>
      <c r="ASR119" s="1145">
        <f>'2d) Planwerte (Anlage)'!ASR119*$E$15</f>
        <v>0</v>
      </c>
      <c r="ASS119" s="1145">
        <f>'2d) Planwerte (Anlage)'!ASS119*$E$15</f>
        <v>0</v>
      </c>
      <c r="AST119" s="1145">
        <f>'2d) Planwerte (Anlage)'!AST119*$E$15</f>
        <v>0</v>
      </c>
      <c r="ASU119" s="1145">
        <f>'2d) Planwerte (Anlage)'!ASU119*$E$15</f>
        <v>0</v>
      </c>
      <c r="ASV119" s="1145">
        <f>'2d) Planwerte (Anlage)'!ASV119*$E$15</f>
        <v>0</v>
      </c>
      <c r="ASW119" s="1145">
        <f>'2d) Planwerte (Anlage)'!ASW119*$E$15</f>
        <v>0</v>
      </c>
      <c r="ASX119" s="1145">
        <f>'2d) Planwerte (Anlage)'!ASX119*$E$15</f>
        <v>0</v>
      </c>
      <c r="ASY119" s="1145">
        <f>'2d) Planwerte (Anlage)'!ASY119*$E$15</f>
        <v>0</v>
      </c>
      <c r="ASZ119" s="1145">
        <f>'2d) Planwerte (Anlage)'!ASZ119*$E$15</f>
        <v>0</v>
      </c>
      <c r="ATA119" s="1145">
        <f>'2d) Planwerte (Anlage)'!ATA119*$E$15</f>
        <v>0</v>
      </c>
      <c r="ATB119" s="1145">
        <f>'2d) Planwerte (Anlage)'!ATB119*$E$15</f>
        <v>0</v>
      </c>
      <c r="ATC119" s="1145">
        <f>'2d) Planwerte (Anlage)'!ATC119*$E$15</f>
        <v>0</v>
      </c>
      <c r="ATD119" s="1145">
        <f>'2d) Planwerte (Anlage)'!ATD119*$E$15</f>
        <v>0</v>
      </c>
      <c r="ATE119" s="1145">
        <f>'2d) Planwerte (Anlage)'!ATE119*$E$15</f>
        <v>0</v>
      </c>
      <c r="ATF119" s="1145">
        <f>'2d) Planwerte (Anlage)'!ATF119*$E$15</f>
        <v>0</v>
      </c>
      <c r="ATG119" s="1145">
        <f>'2d) Planwerte (Anlage)'!ATG119*$E$15</f>
        <v>0</v>
      </c>
      <c r="ATH119" s="1145">
        <f>'2d) Planwerte (Anlage)'!ATH119*$E$15</f>
        <v>0</v>
      </c>
      <c r="ATI119" s="1145">
        <f>'2d) Planwerte (Anlage)'!ATI119*$E$15</f>
        <v>0</v>
      </c>
      <c r="ATJ119" s="1145">
        <f>'2d) Planwerte (Anlage)'!ATJ119*$E$15</f>
        <v>0</v>
      </c>
      <c r="ATK119" s="1145">
        <f>'2d) Planwerte (Anlage)'!ATK119*$E$15</f>
        <v>0</v>
      </c>
      <c r="ATL119" s="1145">
        <f>'2d) Planwerte (Anlage)'!ATL119*$E$15</f>
        <v>0</v>
      </c>
      <c r="ATM119" s="1145">
        <f>'2d) Planwerte (Anlage)'!ATM119*$E$15</f>
        <v>0</v>
      </c>
      <c r="ATN119" s="1145">
        <f>'2d) Planwerte (Anlage)'!ATN119*$E$15</f>
        <v>0</v>
      </c>
      <c r="ATO119" s="1145">
        <f>'2d) Planwerte (Anlage)'!ATO119*$E$15</f>
        <v>0</v>
      </c>
      <c r="ATP119" s="1145">
        <f>'2d) Planwerte (Anlage)'!ATP119*$E$15</f>
        <v>0</v>
      </c>
      <c r="ATQ119" s="1145">
        <f>'2d) Planwerte (Anlage)'!ATQ119*$E$15</f>
        <v>0</v>
      </c>
      <c r="ATR119" s="1145">
        <f>'2d) Planwerte (Anlage)'!ATR119*$E$15</f>
        <v>0</v>
      </c>
      <c r="ATS119" s="1145">
        <f>'2d) Planwerte (Anlage)'!ATS119*$E$15</f>
        <v>0</v>
      </c>
      <c r="ATT119" s="1145">
        <f>'2d) Planwerte (Anlage)'!ATT119*$E$15</f>
        <v>0</v>
      </c>
      <c r="ATU119" s="1145">
        <f>'2d) Planwerte (Anlage)'!ATU119*$E$15</f>
        <v>0</v>
      </c>
      <c r="ATV119" s="1145">
        <f>'2d) Planwerte (Anlage)'!ATV119*$E$15</f>
        <v>0</v>
      </c>
      <c r="ATW119" s="1145">
        <f>'2d) Planwerte (Anlage)'!ATW119*$E$15</f>
        <v>0</v>
      </c>
      <c r="ATX119" s="1145">
        <f>'2d) Planwerte (Anlage)'!ATX119*$E$15</f>
        <v>0</v>
      </c>
      <c r="ATY119" s="1145">
        <f>'2d) Planwerte (Anlage)'!ATY119*$E$15</f>
        <v>0</v>
      </c>
      <c r="ATZ119" s="1145">
        <f>'2d) Planwerte (Anlage)'!ATZ119*$E$15</f>
        <v>0</v>
      </c>
      <c r="AUA119" s="1145">
        <f>'2d) Planwerte (Anlage)'!AUA119*$E$15</f>
        <v>0</v>
      </c>
      <c r="AUB119" s="1145">
        <f>'2d) Planwerte (Anlage)'!AUB119*$E$15</f>
        <v>0</v>
      </c>
      <c r="AUC119" s="1145">
        <f>'2d) Planwerte (Anlage)'!AUC119*$E$15</f>
        <v>0</v>
      </c>
      <c r="AUD119" s="1145">
        <f>'2d) Planwerte (Anlage)'!AUD119*$E$15</f>
        <v>0</v>
      </c>
      <c r="AUE119" s="1145">
        <f>'2d) Planwerte (Anlage)'!AUE119*$E$15</f>
        <v>0</v>
      </c>
      <c r="AUF119" s="1145">
        <f>'2d) Planwerte (Anlage)'!AUF119*$E$15</f>
        <v>0</v>
      </c>
      <c r="AUG119" s="1145">
        <f>'2d) Planwerte (Anlage)'!AUG119*$E$15</f>
        <v>0</v>
      </c>
      <c r="AUH119" s="1145">
        <f>'2d) Planwerte (Anlage)'!AUH119*$E$15</f>
        <v>0</v>
      </c>
      <c r="AUI119" s="1145">
        <f>'2d) Planwerte (Anlage)'!AUI119*$E$15</f>
        <v>0</v>
      </c>
      <c r="AUJ119" s="1145">
        <f>'2d) Planwerte (Anlage)'!AUJ119*$E$15</f>
        <v>0</v>
      </c>
      <c r="AUK119" s="1145">
        <f>'2d) Planwerte (Anlage)'!AUK119*$E$15</f>
        <v>0</v>
      </c>
      <c r="AUL119" s="1145">
        <f>'2d) Planwerte (Anlage)'!AUL119*$E$15</f>
        <v>0</v>
      </c>
      <c r="AUM119" s="1145">
        <f>'2d) Planwerte (Anlage)'!AUM119*$E$15</f>
        <v>0</v>
      </c>
      <c r="AUN119" s="1145">
        <f>'2d) Planwerte (Anlage)'!AUN119*$E$15</f>
        <v>0</v>
      </c>
      <c r="AUO119" s="1145">
        <f>'2d) Planwerte (Anlage)'!AUO119*$E$15</f>
        <v>0</v>
      </c>
      <c r="AUP119" s="1145">
        <f>'2d) Planwerte (Anlage)'!AUP119*$E$15</f>
        <v>0</v>
      </c>
      <c r="AUQ119" s="1145">
        <f>'2d) Planwerte (Anlage)'!AUQ119*$E$15</f>
        <v>0</v>
      </c>
      <c r="AUR119" s="1145">
        <f>'2d) Planwerte (Anlage)'!AUR119*$E$15</f>
        <v>0</v>
      </c>
      <c r="AUS119" s="1145">
        <f>'2d) Planwerte (Anlage)'!AUS119*$E$15</f>
        <v>0</v>
      </c>
      <c r="AUT119" s="1145">
        <f>'2d) Planwerte (Anlage)'!AUT119*$E$15</f>
        <v>0</v>
      </c>
      <c r="AUU119" s="1145">
        <f>'2d) Planwerte (Anlage)'!AUU119*$E$15</f>
        <v>0</v>
      </c>
      <c r="AUV119" s="1145">
        <f>'2d) Planwerte (Anlage)'!AUV119*$E$15</f>
        <v>0</v>
      </c>
      <c r="AUW119" s="1145">
        <f>'2d) Planwerte (Anlage)'!AUW119*$E$15</f>
        <v>0</v>
      </c>
      <c r="AUX119" s="1145">
        <f>'2d) Planwerte (Anlage)'!AUX119*$E$15</f>
        <v>0</v>
      </c>
      <c r="AUY119" s="1145">
        <f>'2d) Planwerte (Anlage)'!AUY119*$E$15</f>
        <v>0</v>
      </c>
      <c r="AUZ119" s="1145">
        <f>'2d) Planwerte (Anlage)'!AUZ119*$E$15</f>
        <v>0</v>
      </c>
      <c r="AVA119" s="1145">
        <f>'2d) Planwerte (Anlage)'!AVA119*$E$15</f>
        <v>0</v>
      </c>
      <c r="AVB119" s="1145">
        <f>'2d) Planwerte (Anlage)'!AVB119*$E$15</f>
        <v>0</v>
      </c>
      <c r="AVC119" s="1145">
        <f>'2d) Planwerte (Anlage)'!AVC119*$E$15</f>
        <v>0</v>
      </c>
      <c r="AVD119" s="1145">
        <f>'2d) Planwerte (Anlage)'!AVD119*$E$15</f>
        <v>0</v>
      </c>
      <c r="AVE119" s="1145">
        <f>'2d) Planwerte (Anlage)'!AVE119*$E$15</f>
        <v>0</v>
      </c>
      <c r="AVF119" s="1145">
        <f>'2d) Planwerte (Anlage)'!AVF119*$E$15</f>
        <v>0</v>
      </c>
      <c r="AVG119" s="1145">
        <f>'2d) Planwerte (Anlage)'!AVG119*$E$15</f>
        <v>0</v>
      </c>
      <c r="AVH119" s="1145">
        <f>'2d) Planwerte (Anlage)'!AVH119*$E$15</f>
        <v>0</v>
      </c>
      <c r="AVI119" s="1145">
        <f>'2d) Planwerte (Anlage)'!AVI119*$E$15</f>
        <v>0</v>
      </c>
      <c r="AVJ119" s="1145">
        <f>'2d) Planwerte (Anlage)'!AVJ119*$E$15</f>
        <v>0</v>
      </c>
      <c r="AVK119" s="1145">
        <f>'2d) Planwerte (Anlage)'!AVK119*$E$15</f>
        <v>0</v>
      </c>
      <c r="AVL119" s="1145">
        <f>'2d) Planwerte (Anlage)'!AVL119*$E$15</f>
        <v>0</v>
      </c>
      <c r="AVM119" s="1145">
        <f>'2d) Planwerte (Anlage)'!AVM119*$E$15</f>
        <v>0</v>
      </c>
      <c r="AVN119" s="1145">
        <f>'2d) Planwerte (Anlage)'!AVN119*$E$15</f>
        <v>0</v>
      </c>
      <c r="AVO119" s="1145">
        <f>'2d) Planwerte (Anlage)'!AVO119*$E$15</f>
        <v>0</v>
      </c>
      <c r="AVP119" s="1145">
        <f>'2d) Planwerte (Anlage)'!AVP119*$E$15</f>
        <v>0</v>
      </c>
      <c r="AVQ119" s="1145">
        <f>'2d) Planwerte (Anlage)'!AVQ119*$E$15</f>
        <v>0</v>
      </c>
      <c r="AVR119" s="1145">
        <f>'2d) Planwerte (Anlage)'!AVR119*$E$15</f>
        <v>0</v>
      </c>
      <c r="AVS119" s="1145">
        <f>'2d) Planwerte (Anlage)'!AVS119*$E$15</f>
        <v>0</v>
      </c>
      <c r="AVT119" s="1145">
        <f>'2d) Planwerte (Anlage)'!AVT119*$E$15</f>
        <v>0</v>
      </c>
      <c r="AVU119" s="1145">
        <f>'2d) Planwerte (Anlage)'!AVU119*$E$15</f>
        <v>0</v>
      </c>
      <c r="AVV119" s="1145">
        <f>'2d) Planwerte (Anlage)'!AVV119*$E$15</f>
        <v>0</v>
      </c>
      <c r="AVW119" s="1145">
        <f>'2d) Planwerte (Anlage)'!AVW119*$E$15</f>
        <v>0</v>
      </c>
      <c r="AVX119" s="1145">
        <f>'2d) Planwerte (Anlage)'!AVX119*$E$15</f>
        <v>0</v>
      </c>
      <c r="AVY119" s="1145">
        <f>'2d) Planwerte (Anlage)'!AVY119*$E$15</f>
        <v>0</v>
      </c>
      <c r="AVZ119" s="1145">
        <f>'2d) Planwerte (Anlage)'!AVZ119*$E$15</f>
        <v>0</v>
      </c>
      <c r="AWA119" s="1145">
        <f>'2d) Planwerte (Anlage)'!AWA119*$E$15</f>
        <v>0</v>
      </c>
      <c r="AWB119" s="1145">
        <f>'2d) Planwerte (Anlage)'!AWB119*$E$15</f>
        <v>0</v>
      </c>
      <c r="AWC119" s="1145">
        <f>'2d) Planwerte (Anlage)'!AWC119*$E$15</f>
        <v>0</v>
      </c>
      <c r="AWD119" s="1145">
        <f>'2d) Planwerte (Anlage)'!AWD119*$E$15</f>
        <v>0</v>
      </c>
      <c r="AWE119" s="1145">
        <f>'2d) Planwerte (Anlage)'!AWE119*$E$15</f>
        <v>0</v>
      </c>
      <c r="AWF119" s="1145">
        <f>'2d) Planwerte (Anlage)'!AWF119*$E$15</f>
        <v>0</v>
      </c>
      <c r="AWG119" s="1145">
        <f>'2d) Planwerte (Anlage)'!AWG119*$E$15</f>
        <v>0</v>
      </c>
      <c r="AWH119" s="1145">
        <f>'2d) Planwerte (Anlage)'!AWH119*$E$15</f>
        <v>0</v>
      </c>
      <c r="AWI119" s="1145">
        <f>'2d) Planwerte (Anlage)'!AWI119*$E$15</f>
        <v>0</v>
      </c>
      <c r="AWJ119" s="1145">
        <f>'2d) Planwerte (Anlage)'!AWJ119*$E$15</f>
        <v>0</v>
      </c>
      <c r="AWK119" s="1145">
        <f>'2d) Planwerte (Anlage)'!AWK119*$E$15</f>
        <v>0</v>
      </c>
      <c r="AWL119" s="1145">
        <f>'2d) Planwerte (Anlage)'!AWL119*$E$15</f>
        <v>0</v>
      </c>
      <c r="AWM119" s="1145">
        <f>'2d) Planwerte (Anlage)'!AWM119*$E$15</f>
        <v>0</v>
      </c>
      <c r="AWN119" s="1145">
        <f>'2d) Planwerte (Anlage)'!AWN119*$E$15</f>
        <v>0</v>
      </c>
      <c r="AWO119" s="1145">
        <f>'2d) Planwerte (Anlage)'!AWO119*$E$15</f>
        <v>0</v>
      </c>
      <c r="AWP119" s="1145">
        <f>'2d) Planwerte (Anlage)'!AWP119*$E$15</f>
        <v>0</v>
      </c>
      <c r="AWQ119" s="1145">
        <f>'2d) Planwerte (Anlage)'!AWQ119*$E$15</f>
        <v>0</v>
      </c>
      <c r="AWR119" s="1145">
        <f>'2d) Planwerte (Anlage)'!AWR119*$E$15</f>
        <v>0</v>
      </c>
      <c r="AWS119" s="1145">
        <f>'2d) Planwerte (Anlage)'!AWS119*$E$15</f>
        <v>0</v>
      </c>
      <c r="AWT119" s="1145">
        <f>'2d) Planwerte (Anlage)'!AWT119*$E$15</f>
        <v>0</v>
      </c>
      <c r="AWU119" s="1145">
        <f>'2d) Planwerte (Anlage)'!AWU119*$E$15</f>
        <v>0</v>
      </c>
      <c r="AWV119" s="1145">
        <f>'2d) Planwerte (Anlage)'!AWV119*$E$15</f>
        <v>0</v>
      </c>
      <c r="AWW119" s="1145">
        <f>'2d) Planwerte (Anlage)'!AWW119*$E$15</f>
        <v>0</v>
      </c>
      <c r="AWX119" s="1145">
        <f>'2d) Planwerte (Anlage)'!AWX119*$E$15</f>
        <v>0</v>
      </c>
      <c r="AWY119" s="1145">
        <f>'2d) Planwerte (Anlage)'!AWY119*$E$15</f>
        <v>0</v>
      </c>
      <c r="AWZ119" s="1145">
        <f>'2d) Planwerte (Anlage)'!AWZ119*$E$15</f>
        <v>0</v>
      </c>
      <c r="AXA119" s="1145">
        <f>'2d) Planwerte (Anlage)'!AXA119*$E$15</f>
        <v>0</v>
      </c>
      <c r="AXB119" s="1145">
        <f>'2d) Planwerte (Anlage)'!AXB119*$E$15</f>
        <v>0</v>
      </c>
      <c r="AXC119" s="1145">
        <f>'2d) Planwerte (Anlage)'!AXC119*$E$15</f>
        <v>0</v>
      </c>
      <c r="AXD119" s="1145">
        <f>'2d) Planwerte (Anlage)'!AXD119*$E$15</f>
        <v>0</v>
      </c>
      <c r="AXE119" s="1145">
        <f>'2d) Planwerte (Anlage)'!AXE119*$E$15</f>
        <v>0</v>
      </c>
      <c r="AXF119" s="1145">
        <f>'2d) Planwerte (Anlage)'!AXF119*$E$15</f>
        <v>0</v>
      </c>
      <c r="AXG119" s="1145">
        <f>'2d) Planwerte (Anlage)'!AXG119*$E$15</f>
        <v>0</v>
      </c>
      <c r="AXH119" s="1145">
        <f>'2d) Planwerte (Anlage)'!AXH119*$E$15</f>
        <v>0</v>
      </c>
      <c r="AXI119" s="1145">
        <f>'2d) Planwerte (Anlage)'!AXI119*$E$15</f>
        <v>0</v>
      </c>
      <c r="AXJ119" s="1145">
        <f>'2d) Planwerte (Anlage)'!AXJ119*$E$15</f>
        <v>0</v>
      </c>
      <c r="AXK119" s="1145">
        <f>'2d) Planwerte (Anlage)'!AXK119*$E$15</f>
        <v>0</v>
      </c>
      <c r="AXL119" s="1145">
        <f>'2d) Planwerte (Anlage)'!AXL119*$E$15</f>
        <v>0</v>
      </c>
      <c r="AXM119" s="1145">
        <f>'2d) Planwerte (Anlage)'!AXM119*$E$15</f>
        <v>0</v>
      </c>
      <c r="AXN119" s="1145">
        <f>'2d) Planwerte (Anlage)'!AXN119*$E$15</f>
        <v>0</v>
      </c>
      <c r="AXO119" s="1145">
        <f>'2d) Planwerte (Anlage)'!AXO119*$E$15</f>
        <v>0</v>
      </c>
      <c r="AXP119" s="1145">
        <f>'2d) Planwerte (Anlage)'!AXP119*$E$15</f>
        <v>0</v>
      </c>
      <c r="AXQ119" s="1145">
        <f>'2d) Planwerte (Anlage)'!AXQ119*$E$15</f>
        <v>0</v>
      </c>
      <c r="AXR119" s="1145">
        <f>'2d) Planwerte (Anlage)'!AXR119*$E$15</f>
        <v>0</v>
      </c>
      <c r="AXS119" s="1145">
        <f>'2d) Planwerte (Anlage)'!AXS119*$E$15</f>
        <v>0</v>
      </c>
      <c r="AXT119" s="1145">
        <f>'2d) Planwerte (Anlage)'!AXT119*$E$15</f>
        <v>0</v>
      </c>
      <c r="AXU119" s="1145">
        <f>'2d) Planwerte (Anlage)'!AXU119*$E$15</f>
        <v>0</v>
      </c>
      <c r="AXV119" s="1145">
        <f>'2d) Planwerte (Anlage)'!AXV119*$E$15</f>
        <v>0</v>
      </c>
      <c r="AXW119" s="1145">
        <f>'2d) Planwerte (Anlage)'!AXW119*$E$15</f>
        <v>0</v>
      </c>
      <c r="AXX119" s="1145">
        <f>'2d) Planwerte (Anlage)'!AXX119*$E$15</f>
        <v>0</v>
      </c>
      <c r="AXY119" s="1145">
        <f>'2d) Planwerte (Anlage)'!AXY119*$E$15</f>
        <v>0</v>
      </c>
      <c r="AXZ119" s="1145">
        <f>'2d) Planwerte (Anlage)'!AXZ119*$E$15</f>
        <v>0</v>
      </c>
      <c r="AYA119" s="1145">
        <f>'2d) Planwerte (Anlage)'!AYA119*$E$15</f>
        <v>0</v>
      </c>
      <c r="AYB119" s="1145">
        <f>'2d) Planwerte (Anlage)'!AYB119*$E$15</f>
        <v>0</v>
      </c>
      <c r="AYC119" s="1145">
        <f>'2d) Planwerte (Anlage)'!AYC119*$E$15</f>
        <v>0</v>
      </c>
      <c r="AYD119" s="1145">
        <f>'2d) Planwerte (Anlage)'!AYD119*$E$15</f>
        <v>0</v>
      </c>
      <c r="AYE119" s="1145">
        <f>'2d) Planwerte (Anlage)'!AYE119*$E$15</f>
        <v>0</v>
      </c>
      <c r="AYF119" s="1145">
        <f>'2d) Planwerte (Anlage)'!AYF119*$E$15</f>
        <v>0</v>
      </c>
      <c r="AYG119" s="1145">
        <f>'2d) Planwerte (Anlage)'!AYG119*$E$15</f>
        <v>0</v>
      </c>
      <c r="AYH119" s="1145">
        <f>'2d) Planwerte (Anlage)'!AYH119*$E$15</f>
        <v>0</v>
      </c>
      <c r="AYI119" s="1145">
        <f>'2d) Planwerte (Anlage)'!AYI119*$E$15</f>
        <v>0</v>
      </c>
      <c r="AYJ119" s="1145">
        <f>'2d) Planwerte (Anlage)'!AYJ119*$E$15</f>
        <v>0</v>
      </c>
      <c r="AYK119" s="1145">
        <f>'2d) Planwerte (Anlage)'!AYK119*$E$15</f>
        <v>0</v>
      </c>
      <c r="AYL119" s="1145">
        <f>'2d) Planwerte (Anlage)'!AYL119*$E$15</f>
        <v>0</v>
      </c>
      <c r="AYM119" s="1145">
        <f>'2d) Planwerte (Anlage)'!AYM119*$E$15</f>
        <v>0</v>
      </c>
      <c r="AYN119" s="1145">
        <f>'2d) Planwerte (Anlage)'!AYN119*$E$15</f>
        <v>0</v>
      </c>
      <c r="AYO119" s="1145">
        <f>'2d) Planwerte (Anlage)'!AYO119*$E$15</f>
        <v>0</v>
      </c>
      <c r="AYP119" s="1145">
        <f>'2d) Planwerte (Anlage)'!AYP119*$E$15</f>
        <v>0</v>
      </c>
      <c r="AYQ119" s="1145">
        <f>'2d) Planwerte (Anlage)'!AYQ119*$E$15</f>
        <v>0</v>
      </c>
      <c r="AYR119" s="1145">
        <f>'2d) Planwerte (Anlage)'!AYR119*$E$15</f>
        <v>0</v>
      </c>
      <c r="AYS119" s="1145">
        <f>'2d) Planwerte (Anlage)'!AYS119*$E$15</f>
        <v>0</v>
      </c>
      <c r="AYT119" s="1145">
        <f>'2d) Planwerte (Anlage)'!AYT119*$E$15</f>
        <v>0</v>
      </c>
      <c r="AYU119" s="1145">
        <f>'2d) Planwerte (Anlage)'!AYU119*$E$15</f>
        <v>0</v>
      </c>
      <c r="AYV119" s="1145">
        <f>'2d) Planwerte (Anlage)'!AYV119*$E$15</f>
        <v>0</v>
      </c>
      <c r="AYW119" s="1145">
        <f>'2d) Planwerte (Anlage)'!AYW119*$E$15</f>
        <v>0</v>
      </c>
      <c r="AYX119" s="1145">
        <f>'2d) Planwerte (Anlage)'!AYX119*$E$15</f>
        <v>0</v>
      </c>
      <c r="AYY119" s="1145">
        <f>'2d) Planwerte (Anlage)'!AYY119*$E$15</f>
        <v>0</v>
      </c>
      <c r="AYZ119" s="1145">
        <f>'2d) Planwerte (Anlage)'!AYZ119*$E$15</f>
        <v>0</v>
      </c>
      <c r="AZA119" s="1145">
        <f>'2d) Planwerte (Anlage)'!AZA119*$E$15</f>
        <v>0</v>
      </c>
      <c r="AZB119" s="1145">
        <f>'2d) Planwerte (Anlage)'!AZB119*$E$15</f>
        <v>0</v>
      </c>
      <c r="AZC119" s="1145">
        <f>'2d) Planwerte (Anlage)'!AZC119*$E$15</f>
        <v>0</v>
      </c>
      <c r="AZD119" s="1145">
        <f>'2d) Planwerte (Anlage)'!AZD119*$E$15</f>
        <v>0</v>
      </c>
      <c r="AZE119" s="1145">
        <f>'2d) Planwerte (Anlage)'!AZE119*$E$15</f>
        <v>0</v>
      </c>
      <c r="AZF119" s="1145">
        <f>'2d) Planwerte (Anlage)'!AZF119*$E$15</f>
        <v>0</v>
      </c>
      <c r="AZG119" s="1145">
        <f>'2d) Planwerte (Anlage)'!AZG119*$E$15</f>
        <v>0</v>
      </c>
      <c r="AZH119" s="1145">
        <f>'2d) Planwerte (Anlage)'!AZH119*$E$15</f>
        <v>0</v>
      </c>
      <c r="AZI119" s="1145">
        <f>'2d) Planwerte (Anlage)'!AZI119*$E$15</f>
        <v>0</v>
      </c>
      <c r="AZJ119" s="1145">
        <f>'2d) Planwerte (Anlage)'!AZJ119*$E$15</f>
        <v>0</v>
      </c>
      <c r="AZK119" s="1145">
        <f>'2d) Planwerte (Anlage)'!AZK119*$E$15</f>
        <v>0</v>
      </c>
      <c r="AZL119" s="1145">
        <f>'2d) Planwerte (Anlage)'!AZL119*$E$15</f>
        <v>0</v>
      </c>
      <c r="AZM119" s="1145">
        <f>'2d) Planwerte (Anlage)'!AZM119*$E$15</f>
        <v>0</v>
      </c>
      <c r="AZN119" s="1145">
        <f>'2d) Planwerte (Anlage)'!AZN119*$E$15</f>
        <v>0</v>
      </c>
      <c r="AZO119" s="1145">
        <f>'2d) Planwerte (Anlage)'!AZO119*$E$15</f>
        <v>0</v>
      </c>
      <c r="AZP119" s="1145">
        <f>'2d) Planwerte (Anlage)'!AZP119*$E$15</f>
        <v>0</v>
      </c>
      <c r="AZQ119" s="1145">
        <f>'2d) Planwerte (Anlage)'!AZQ119*$E$15</f>
        <v>0</v>
      </c>
      <c r="AZR119" s="1145">
        <f>'2d) Planwerte (Anlage)'!AZR119*$E$15</f>
        <v>0</v>
      </c>
      <c r="AZS119" s="1145">
        <f>'2d) Planwerte (Anlage)'!AZS119*$E$15</f>
        <v>0</v>
      </c>
      <c r="AZT119" s="1145">
        <f>'2d) Planwerte (Anlage)'!AZT119*$E$15</f>
        <v>0</v>
      </c>
      <c r="AZU119" s="1145">
        <f>'2d) Planwerte (Anlage)'!AZU119*$E$15</f>
        <v>0</v>
      </c>
      <c r="AZV119" s="1145">
        <f>'2d) Planwerte (Anlage)'!AZV119*$E$15</f>
        <v>0</v>
      </c>
      <c r="AZW119" s="1145">
        <f>'2d) Planwerte (Anlage)'!AZW119*$E$15</f>
        <v>0</v>
      </c>
      <c r="AZX119" s="1145">
        <f>'2d) Planwerte (Anlage)'!AZX119*$E$15</f>
        <v>0</v>
      </c>
      <c r="AZY119" s="1145">
        <f>'2d) Planwerte (Anlage)'!AZY119*$E$15</f>
        <v>0</v>
      </c>
      <c r="AZZ119" s="1145">
        <f>'2d) Planwerte (Anlage)'!AZZ119*$E$15</f>
        <v>0</v>
      </c>
      <c r="BAA119" s="1145">
        <f>'2d) Planwerte (Anlage)'!BAA119*$E$15</f>
        <v>0</v>
      </c>
      <c r="BAB119" s="1145">
        <f>'2d) Planwerte (Anlage)'!BAB119*$E$15</f>
        <v>0</v>
      </c>
      <c r="BAC119" s="1145">
        <f>'2d) Planwerte (Anlage)'!BAC119*$E$15</f>
        <v>0</v>
      </c>
      <c r="BAD119" s="1145">
        <f>'2d) Planwerte (Anlage)'!BAD119*$E$15</f>
        <v>0</v>
      </c>
      <c r="BAE119" s="1145">
        <f>'2d) Planwerte (Anlage)'!BAE119*$E$15</f>
        <v>0</v>
      </c>
      <c r="BAF119" s="1145">
        <f>'2d) Planwerte (Anlage)'!BAF119*$E$15</f>
        <v>0</v>
      </c>
      <c r="BAG119" s="1145">
        <f>'2d) Planwerte (Anlage)'!BAG119*$E$15</f>
        <v>0</v>
      </c>
      <c r="BAH119" s="1145">
        <f>'2d) Planwerte (Anlage)'!BAH119*$E$15</f>
        <v>0</v>
      </c>
      <c r="BAI119" s="1145">
        <f>'2d) Planwerte (Anlage)'!BAI119*$E$15</f>
        <v>0</v>
      </c>
      <c r="BAJ119" s="1145">
        <f>'2d) Planwerte (Anlage)'!BAJ119*$E$15</f>
        <v>0</v>
      </c>
      <c r="BAK119" s="1145">
        <f>'2d) Planwerte (Anlage)'!BAK119*$E$15</f>
        <v>0</v>
      </c>
      <c r="BAL119" s="1145">
        <f>'2d) Planwerte (Anlage)'!BAL119*$E$15</f>
        <v>0</v>
      </c>
      <c r="BAM119" s="1145">
        <f>'2d) Planwerte (Anlage)'!BAM119*$E$15</f>
        <v>0</v>
      </c>
      <c r="BAN119" s="1145">
        <f>'2d) Planwerte (Anlage)'!BAN119*$E$15</f>
        <v>0</v>
      </c>
      <c r="BAO119" s="1145">
        <f>'2d) Planwerte (Anlage)'!BAO119*$E$15</f>
        <v>0</v>
      </c>
      <c r="BAP119" s="1145">
        <f>'2d) Planwerte (Anlage)'!BAP119*$E$15</f>
        <v>0</v>
      </c>
      <c r="BAQ119" s="1145">
        <f>'2d) Planwerte (Anlage)'!BAQ119*$E$15</f>
        <v>0</v>
      </c>
      <c r="BAR119" s="1145">
        <f>'2d) Planwerte (Anlage)'!BAR119*$E$15</f>
        <v>0</v>
      </c>
      <c r="BAS119" s="1145">
        <f>'2d) Planwerte (Anlage)'!BAS119*$E$15</f>
        <v>0</v>
      </c>
      <c r="BAT119" s="1145">
        <f>'2d) Planwerte (Anlage)'!BAT119*$E$15</f>
        <v>0</v>
      </c>
      <c r="BAU119" s="1145">
        <f>'2d) Planwerte (Anlage)'!BAU119*$E$15</f>
        <v>0</v>
      </c>
      <c r="BAV119" s="1145">
        <f>'2d) Planwerte (Anlage)'!BAV119*$E$15</f>
        <v>0</v>
      </c>
      <c r="BAW119" s="1145">
        <f>'2d) Planwerte (Anlage)'!BAW119*$E$15</f>
        <v>0</v>
      </c>
      <c r="BAX119" s="1145">
        <f>'2d) Planwerte (Anlage)'!BAX119*$E$15</f>
        <v>0</v>
      </c>
      <c r="BAY119" s="1145">
        <f>'2d) Planwerte (Anlage)'!BAY119*$E$15</f>
        <v>0</v>
      </c>
      <c r="BAZ119" s="1145">
        <f>'2d) Planwerte (Anlage)'!BAZ119*$E$15</f>
        <v>0</v>
      </c>
      <c r="BBA119" s="1145">
        <f>'2d) Planwerte (Anlage)'!BBA119*$E$15</f>
        <v>0</v>
      </c>
      <c r="BBB119" s="1145">
        <f>'2d) Planwerte (Anlage)'!BBB119*$E$15</f>
        <v>0</v>
      </c>
      <c r="BBC119" s="1145">
        <f>'2d) Planwerte (Anlage)'!BBC119*$E$15</f>
        <v>0</v>
      </c>
      <c r="BBD119" s="1145">
        <f>'2d) Planwerte (Anlage)'!BBD119*$E$15</f>
        <v>0</v>
      </c>
      <c r="BBE119" s="1145">
        <f>'2d) Planwerte (Anlage)'!BBE119*$E$15</f>
        <v>0</v>
      </c>
      <c r="BBF119" s="1145">
        <f>'2d) Planwerte (Anlage)'!BBF119*$E$15</f>
        <v>0</v>
      </c>
      <c r="BBG119" s="1145">
        <f>'2d) Planwerte (Anlage)'!BBG119*$E$15</f>
        <v>0</v>
      </c>
      <c r="BBH119" s="1145">
        <f>'2d) Planwerte (Anlage)'!BBH119*$E$15</f>
        <v>0</v>
      </c>
      <c r="BBI119" s="1145">
        <f>'2d) Planwerte (Anlage)'!BBI119*$E$15</f>
        <v>0</v>
      </c>
      <c r="BBJ119" s="1145">
        <f>'2d) Planwerte (Anlage)'!BBJ119*$E$15</f>
        <v>0</v>
      </c>
      <c r="BBK119" s="1145">
        <f>'2d) Planwerte (Anlage)'!BBK119*$E$15</f>
        <v>0</v>
      </c>
      <c r="BBL119" s="1145">
        <f>'2d) Planwerte (Anlage)'!BBL119*$E$15</f>
        <v>0</v>
      </c>
      <c r="BBM119" s="1145">
        <f>'2d) Planwerte (Anlage)'!BBM119*$E$15</f>
        <v>0</v>
      </c>
      <c r="BBN119" s="1145">
        <f>'2d) Planwerte (Anlage)'!BBN119*$E$15</f>
        <v>0</v>
      </c>
      <c r="BBO119" s="1145">
        <f>'2d) Planwerte (Anlage)'!BBO119*$E$15</f>
        <v>0</v>
      </c>
      <c r="BBP119" s="1145">
        <f>'2d) Planwerte (Anlage)'!BBP119*$E$15</f>
        <v>0</v>
      </c>
      <c r="BBQ119" s="1145">
        <f>'2d) Planwerte (Anlage)'!BBQ119*$E$15</f>
        <v>0</v>
      </c>
      <c r="BBR119" s="1145">
        <f>'2d) Planwerte (Anlage)'!BBR119*$E$15</f>
        <v>0</v>
      </c>
      <c r="BBS119" s="1145">
        <f>'2d) Planwerte (Anlage)'!BBS119*$E$15</f>
        <v>0</v>
      </c>
      <c r="BBT119" s="1145">
        <f>'2d) Planwerte (Anlage)'!BBT119*$E$15</f>
        <v>0</v>
      </c>
      <c r="BBU119" s="1145">
        <f>'2d) Planwerte (Anlage)'!BBU119*$E$15</f>
        <v>0</v>
      </c>
      <c r="BBV119" s="1145">
        <f>'2d) Planwerte (Anlage)'!BBV119*$E$15</f>
        <v>0</v>
      </c>
      <c r="BBW119" s="1145">
        <f>'2d) Planwerte (Anlage)'!BBW119*$E$15</f>
        <v>0</v>
      </c>
      <c r="BBX119" s="1145">
        <f>'2d) Planwerte (Anlage)'!BBX119*$E$15</f>
        <v>0</v>
      </c>
      <c r="BBY119" s="1145">
        <f>'2d) Planwerte (Anlage)'!BBY119*$E$15</f>
        <v>0</v>
      </c>
      <c r="BBZ119" s="1145">
        <f>'2d) Planwerte (Anlage)'!BBZ119*$E$15</f>
        <v>0</v>
      </c>
      <c r="BCA119" s="1145">
        <f>'2d) Planwerte (Anlage)'!BCA119*$E$15</f>
        <v>0</v>
      </c>
      <c r="BCB119" s="1145">
        <f>'2d) Planwerte (Anlage)'!BCB119*$E$15</f>
        <v>0</v>
      </c>
      <c r="BCC119" s="1145">
        <f>'2d) Planwerte (Anlage)'!BCC119*$E$15</f>
        <v>0</v>
      </c>
      <c r="BCD119" s="1145">
        <f>'2d) Planwerte (Anlage)'!BCD119*$E$15</f>
        <v>0</v>
      </c>
      <c r="BCE119" s="1145">
        <f>'2d) Planwerte (Anlage)'!BCE119*$E$15</f>
        <v>0</v>
      </c>
      <c r="BCF119" s="1145">
        <f>'2d) Planwerte (Anlage)'!BCF119*$E$15</f>
        <v>0</v>
      </c>
      <c r="BCG119" s="1145">
        <f>'2d) Planwerte (Anlage)'!BCG119*$E$15</f>
        <v>0</v>
      </c>
      <c r="BCH119" s="1145">
        <f>'2d) Planwerte (Anlage)'!BCH119*$E$15</f>
        <v>0</v>
      </c>
      <c r="BCI119" s="1145">
        <f>'2d) Planwerte (Anlage)'!BCI119*$E$15</f>
        <v>0</v>
      </c>
      <c r="BCJ119" s="1145">
        <f>'2d) Planwerte (Anlage)'!BCJ119*$E$15</f>
        <v>0</v>
      </c>
      <c r="BCK119" s="1145">
        <f>'2d) Planwerte (Anlage)'!BCK119*$E$15</f>
        <v>0</v>
      </c>
      <c r="BCL119" s="1145">
        <f>'2d) Planwerte (Anlage)'!BCL119*$E$15</f>
        <v>0</v>
      </c>
      <c r="BCM119" s="1145">
        <f>'2d) Planwerte (Anlage)'!BCM119*$E$15</f>
        <v>0</v>
      </c>
      <c r="BCN119" s="1145">
        <f>'2d) Planwerte (Anlage)'!BCN119*$E$15</f>
        <v>0</v>
      </c>
      <c r="BCO119" s="1145">
        <f>'2d) Planwerte (Anlage)'!BCO119*$E$15</f>
        <v>0</v>
      </c>
      <c r="BCP119" s="1145">
        <f>'2d) Planwerte (Anlage)'!BCP119*$E$15</f>
        <v>0</v>
      </c>
      <c r="BCQ119" s="1145">
        <f>'2d) Planwerte (Anlage)'!BCQ119*$E$15</f>
        <v>0</v>
      </c>
      <c r="BCR119" s="1145">
        <f>'2d) Planwerte (Anlage)'!BCR119*$E$15</f>
        <v>0</v>
      </c>
      <c r="BCS119" s="1145">
        <f>'2d) Planwerte (Anlage)'!BCS119*$E$15</f>
        <v>0</v>
      </c>
      <c r="BCT119" s="1145">
        <f>'2d) Planwerte (Anlage)'!BCT119*$E$15</f>
        <v>0</v>
      </c>
      <c r="BCU119" s="1145">
        <f>'2d) Planwerte (Anlage)'!BCU119*$E$15</f>
        <v>0</v>
      </c>
      <c r="BCV119" s="1145">
        <f>'2d) Planwerte (Anlage)'!BCV119*$E$15</f>
        <v>0</v>
      </c>
      <c r="BCW119" s="1145">
        <f>'2d) Planwerte (Anlage)'!BCW119*$E$15</f>
        <v>0</v>
      </c>
      <c r="BCX119" s="1145">
        <f>'2d) Planwerte (Anlage)'!BCX119*$E$15</f>
        <v>0</v>
      </c>
      <c r="BCY119" s="1145">
        <f>'2d) Planwerte (Anlage)'!BCY119*$E$15</f>
        <v>0</v>
      </c>
      <c r="BCZ119" s="1145">
        <f>'2d) Planwerte (Anlage)'!BCZ119*$E$15</f>
        <v>0</v>
      </c>
      <c r="BDA119" s="1145">
        <f>'2d) Planwerte (Anlage)'!BDA119*$E$15</f>
        <v>0</v>
      </c>
      <c r="BDB119" s="1145">
        <f>'2d) Planwerte (Anlage)'!BDB119*$E$15</f>
        <v>0</v>
      </c>
      <c r="BDC119" s="1145">
        <f>'2d) Planwerte (Anlage)'!BDC119*$E$15</f>
        <v>0</v>
      </c>
      <c r="BDD119" s="1145">
        <f>'2d) Planwerte (Anlage)'!BDD119*$E$15</f>
        <v>0</v>
      </c>
      <c r="BDE119" s="1145">
        <f>'2d) Planwerte (Anlage)'!BDE119*$E$15</f>
        <v>0</v>
      </c>
      <c r="BDF119" s="1145">
        <f>'2d) Planwerte (Anlage)'!BDF119*$E$15</f>
        <v>0</v>
      </c>
      <c r="BDG119" s="1145">
        <f>'2d) Planwerte (Anlage)'!BDG119*$E$15</f>
        <v>0</v>
      </c>
      <c r="BDH119" s="1145">
        <f>'2d) Planwerte (Anlage)'!BDH119*$E$15</f>
        <v>0</v>
      </c>
      <c r="BDI119" s="1145">
        <f>'2d) Planwerte (Anlage)'!BDI119*$E$15</f>
        <v>0</v>
      </c>
      <c r="BDJ119" s="1145">
        <f>'2d) Planwerte (Anlage)'!BDJ119*$E$15</f>
        <v>0</v>
      </c>
      <c r="BDK119" s="1145">
        <f>'2d) Planwerte (Anlage)'!BDK119*$E$15</f>
        <v>0</v>
      </c>
      <c r="BDL119" s="1145">
        <f>'2d) Planwerte (Anlage)'!BDL119*$E$15</f>
        <v>0</v>
      </c>
      <c r="BDM119" s="1145">
        <f>'2d) Planwerte (Anlage)'!BDM119*$E$15</f>
        <v>0</v>
      </c>
      <c r="BDN119" s="1145">
        <f>'2d) Planwerte (Anlage)'!BDN119*$E$15</f>
        <v>0</v>
      </c>
      <c r="BDO119" s="1145">
        <f>'2d) Planwerte (Anlage)'!BDO119*$E$15</f>
        <v>0</v>
      </c>
      <c r="BDP119" s="1145">
        <f>'2d) Planwerte (Anlage)'!BDP119*$E$15</f>
        <v>0</v>
      </c>
      <c r="BDQ119" s="1145">
        <f>'2d) Planwerte (Anlage)'!BDQ119*$E$15</f>
        <v>0</v>
      </c>
      <c r="BDR119" s="1145">
        <f>'2d) Planwerte (Anlage)'!BDR119*$E$15</f>
        <v>0</v>
      </c>
      <c r="BDS119" s="1145">
        <f>'2d) Planwerte (Anlage)'!BDS119*$E$15</f>
        <v>0</v>
      </c>
      <c r="BDT119" s="1145">
        <f>'2d) Planwerte (Anlage)'!BDT119*$E$15</f>
        <v>0</v>
      </c>
      <c r="BDU119" s="1145">
        <f>'2d) Planwerte (Anlage)'!BDU119*$E$15</f>
        <v>0</v>
      </c>
      <c r="BDV119" s="1145">
        <f>'2d) Planwerte (Anlage)'!BDV119*$E$15</f>
        <v>0</v>
      </c>
      <c r="BDW119" s="1145">
        <f>'2d) Planwerte (Anlage)'!BDW119*$E$15</f>
        <v>0</v>
      </c>
      <c r="BDX119" s="1145">
        <f>'2d) Planwerte (Anlage)'!BDX119*$E$15</f>
        <v>0</v>
      </c>
      <c r="BDY119" s="1145">
        <f>'2d) Planwerte (Anlage)'!BDY119*$E$15</f>
        <v>0</v>
      </c>
      <c r="BDZ119" s="1145">
        <f>'2d) Planwerte (Anlage)'!BDZ119*$E$15</f>
        <v>0</v>
      </c>
      <c r="BEA119" s="1145">
        <f>'2d) Planwerte (Anlage)'!BEA119*$E$15</f>
        <v>0</v>
      </c>
      <c r="BEB119" s="1145">
        <f>'2d) Planwerte (Anlage)'!BEB119*$E$15</f>
        <v>0</v>
      </c>
      <c r="BEC119" s="1145">
        <f>'2d) Planwerte (Anlage)'!BEC119*$E$15</f>
        <v>0</v>
      </c>
      <c r="BED119" s="1145">
        <f>'2d) Planwerte (Anlage)'!BED119*$E$15</f>
        <v>0</v>
      </c>
      <c r="BEE119" s="1145">
        <f>'2d) Planwerte (Anlage)'!BEE119*$E$15</f>
        <v>0</v>
      </c>
      <c r="BEF119" s="1145">
        <f>'2d) Planwerte (Anlage)'!BEF119*$E$15</f>
        <v>0</v>
      </c>
      <c r="BEG119" s="1145">
        <f>'2d) Planwerte (Anlage)'!BEG119*$E$15</f>
        <v>0</v>
      </c>
      <c r="BEH119" s="1145">
        <f>'2d) Planwerte (Anlage)'!BEH119*$E$15</f>
        <v>0</v>
      </c>
      <c r="BEI119" s="1145">
        <f>'2d) Planwerte (Anlage)'!BEI119*$E$15</f>
        <v>0</v>
      </c>
      <c r="BEJ119" s="1145">
        <f>'2d) Planwerte (Anlage)'!BEJ119*$E$15</f>
        <v>0</v>
      </c>
      <c r="BEK119" s="1145">
        <f>'2d) Planwerte (Anlage)'!BEK119*$E$15</f>
        <v>0</v>
      </c>
      <c r="BEL119" s="1145">
        <f>'2d) Planwerte (Anlage)'!BEL119*$E$15</f>
        <v>0</v>
      </c>
      <c r="BEM119" s="1145">
        <f>'2d) Planwerte (Anlage)'!BEM119*$E$15</f>
        <v>0</v>
      </c>
      <c r="BEN119" s="1145">
        <f>'2d) Planwerte (Anlage)'!BEN119*$E$15</f>
        <v>0</v>
      </c>
      <c r="BEO119" s="1145">
        <f>'2d) Planwerte (Anlage)'!BEO119*$E$15</f>
        <v>0</v>
      </c>
      <c r="BEP119" s="1145">
        <f>'2d) Planwerte (Anlage)'!BEP119*$E$15</f>
        <v>0</v>
      </c>
      <c r="BEQ119" s="1145">
        <f>'2d) Planwerte (Anlage)'!BEQ119*$E$15</f>
        <v>0</v>
      </c>
      <c r="BER119" s="1145">
        <f>'2d) Planwerte (Anlage)'!BER119*$E$15</f>
        <v>0</v>
      </c>
      <c r="BES119" s="1145">
        <f>'2d) Planwerte (Anlage)'!BES119*$E$15</f>
        <v>0</v>
      </c>
      <c r="BET119" s="1145">
        <f>'2d) Planwerte (Anlage)'!BET119*$E$15</f>
        <v>0</v>
      </c>
      <c r="BEU119" s="1145">
        <f>'2d) Planwerte (Anlage)'!BEU119*$E$15</f>
        <v>0</v>
      </c>
      <c r="BEV119" s="1145">
        <f>'2d) Planwerte (Anlage)'!BEV119*$E$15</f>
        <v>0</v>
      </c>
      <c r="BEW119" s="1145">
        <f>'2d) Planwerte (Anlage)'!BEW119*$E$15</f>
        <v>0</v>
      </c>
      <c r="BEX119" s="1145">
        <f>'2d) Planwerte (Anlage)'!BEX119*$E$15</f>
        <v>0</v>
      </c>
      <c r="BEY119" s="1145">
        <f>'2d) Planwerte (Anlage)'!BEY119*$E$15</f>
        <v>0</v>
      </c>
      <c r="BEZ119" s="1145">
        <f>'2d) Planwerte (Anlage)'!BEZ119*$E$15</f>
        <v>0</v>
      </c>
      <c r="BFA119" s="1145">
        <f>'2d) Planwerte (Anlage)'!BFA119*$E$15</f>
        <v>0</v>
      </c>
      <c r="BFB119" s="1145">
        <f>'2d) Planwerte (Anlage)'!BFB119*$E$15</f>
        <v>0</v>
      </c>
      <c r="BFC119" s="1145">
        <f>'2d) Planwerte (Anlage)'!BFC119*$E$15</f>
        <v>0</v>
      </c>
      <c r="BFD119" s="1145">
        <f>'2d) Planwerte (Anlage)'!BFD119*$E$15</f>
        <v>0</v>
      </c>
      <c r="BFE119" s="1145">
        <f>'2d) Planwerte (Anlage)'!BFE119*$E$15</f>
        <v>0</v>
      </c>
      <c r="BFF119" s="1145">
        <f>'2d) Planwerte (Anlage)'!BFF119*$E$15</f>
        <v>0</v>
      </c>
      <c r="BFG119" s="1145">
        <f>'2d) Planwerte (Anlage)'!BFG119*$E$15</f>
        <v>0</v>
      </c>
      <c r="BFH119" s="1145">
        <f>'2d) Planwerte (Anlage)'!BFH119*$E$15</f>
        <v>0</v>
      </c>
      <c r="BFI119" s="1145">
        <f>'2d) Planwerte (Anlage)'!BFI119*$E$15</f>
        <v>0</v>
      </c>
      <c r="BFJ119" s="1145">
        <f>'2d) Planwerte (Anlage)'!BFJ119*$E$15</f>
        <v>0</v>
      </c>
      <c r="BFK119" s="1145">
        <f>'2d) Planwerte (Anlage)'!BFK119*$E$15</f>
        <v>0</v>
      </c>
      <c r="BFL119" s="1145">
        <f>'2d) Planwerte (Anlage)'!BFL119*$E$15</f>
        <v>0</v>
      </c>
      <c r="BFM119" s="1145">
        <f>'2d) Planwerte (Anlage)'!BFM119*$E$15</f>
        <v>0</v>
      </c>
      <c r="BFN119" s="1145">
        <f>'2d) Planwerte (Anlage)'!BFN119*$E$15</f>
        <v>0</v>
      </c>
      <c r="BFO119" s="1145">
        <f>'2d) Planwerte (Anlage)'!BFO119*$E$15</f>
        <v>0</v>
      </c>
      <c r="BFP119" s="1145">
        <f>'2d) Planwerte (Anlage)'!BFP119*$E$15</f>
        <v>0</v>
      </c>
      <c r="BFQ119" s="1145">
        <f>'2d) Planwerte (Anlage)'!BFQ119*$E$15</f>
        <v>0</v>
      </c>
      <c r="BFR119" s="1145">
        <f>'2d) Planwerte (Anlage)'!BFR119*$E$15</f>
        <v>0</v>
      </c>
      <c r="BFS119" s="1145">
        <f>'2d) Planwerte (Anlage)'!BFS119*$E$15</f>
        <v>0</v>
      </c>
      <c r="BFT119" s="1145">
        <f>'2d) Planwerte (Anlage)'!BFT119*$E$15</f>
        <v>0</v>
      </c>
      <c r="BFU119" s="1145">
        <f>'2d) Planwerte (Anlage)'!BFU119*$E$15</f>
        <v>0</v>
      </c>
      <c r="BFV119" s="1145">
        <f>'2d) Planwerte (Anlage)'!BFV119*$E$15</f>
        <v>0</v>
      </c>
      <c r="BFW119" s="1145">
        <f>'2d) Planwerte (Anlage)'!BFW119*$E$15</f>
        <v>0</v>
      </c>
      <c r="BFX119" s="1145">
        <f>'2d) Planwerte (Anlage)'!BFX119*$E$15</f>
        <v>0</v>
      </c>
      <c r="BFY119" s="1145">
        <f>'2d) Planwerte (Anlage)'!BFY119*$E$15</f>
        <v>0</v>
      </c>
      <c r="BFZ119" s="1145">
        <f>'2d) Planwerte (Anlage)'!BFZ119*$E$15</f>
        <v>0</v>
      </c>
      <c r="BGA119" s="1145">
        <f>'2d) Planwerte (Anlage)'!BGA119*$E$15</f>
        <v>0</v>
      </c>
      <c r="BGB119" s="1145">
        <f>'2d) Planwerte (Anlage)'!BGB119*$E$15</f>
        <v>0</v>
      </c>
      <c r="BGC119" s="1145">
        <f>'2d) Planwerte (Anlage)'!BGC119*$E$15</f>
        <v>0</v>
      </c>
      <c r="BGD119" s="1145">
        <f>'2d) Planwerte (Anlage)'!BGD119*$E$15</f>
        <v>0</v>
      </c>
      <c r="BGE119" s="1145">
        <f>'2d) Planwerte (Anlage)'!BGE119*$E$15</f>
        <v>0</v>
      </c>
      <c r="BGF119" s="1145">
        <f>'2d) Planwerte (Anlage)'!BGF119*$E$15</f>
        <v>0</v>
      </c>
      <c r="BGG119" s="1145">
        <f>'2d) Planwerte (Anlage)'!BGG119*$E$15</f>
        <v>0</v>
      </c>
      <c r="BGH119" s="1145">
        <f>'2d) Planwerte (Anlage)'!BGH119*$E$15</f>
        <v>0</v>
      </c>
      <c r="BGI119" s="1145">
        <f>'2d) Planwerte (Anlage)'!BGI119*$E$15</f>
        <v>0</v>
      </c>
      <c r="BGJ119" s="1145">
        <f>'2d) Planwerte (Anlage)'!BGJ119*$E$15</f>
        <v>0</v>
      </c>
      <c r="BGK119" s="1145">
        <f>'2d) Planwerte (Anlage)'!BGK119*$E$15</f>
        <v>0</v>
      </c>
      <c r="BGL119" s="1145">
        <f>'2d) Planwerte (Anlage)'!BGL119*$E$15</f>
        <v>0</v>
      </c>
      <c r="BGM119" s="1145">
        <f>'2d) Planwerte (Anlage)'!BGM119*$E$15</f>
        <v>0</v>
      </c>
      <c r="BGN119" s="1145">
        <f>'2d) Planwerte (Anlage)'!BGN119*$E$15</f>
        <v>0</v>
      </c>
      <c r="BGO119" s="1145">
        <f>'2d) Planwerte (Anlage)'!BGO119*$E$15</f>
        <v>0</v>
      </c>
      <c r="BGP119" s="1145">
        <f>'2d) Planwerte (Anlage)'!BGP119*$E$15</f>
        <v>0</v>
      </c>
      <c r="BGQ119" s="1145">
        <f>'2d) Planwerte (Anlage)'!BGQ119*$E$15</f>
        <v>0</v>
      </c>
      <c r="BGR119" s="1145">
        <f>'2d) Planwerte (Anlage)'!BGR119*$E$15</f>
        <v>0</v>
      </c>
      <c r="BGS119" s="1145">
        <f>'2d) Planwerte (Anlage)'!BGS119*$E$15</f>
        <v>0</v>
      </c>
      <c r="BGT119" s="1145">
        <f>'2d) Planwerte (Anlage)'!BGT119*$E$15</f>
        <v>0</v>
      </c>
      <c r="BGU119" s="1145">
        <f>'2d) Planwerte (Anlage)'!BGU119*$E$15</f>
        <v>0</v>
      </c>
      <c r="BGV119" s="1145">
        <f>'2d) Planwerte (Anlage)'!BGV119*$E$15</f>
        <v>0</v>
      </c>
      <c r="BGW119" s="1145">
        <f>'2d) Planwerte (Anlage)'!BGW119*$E$15</f>
        <v>0</v>
      </c>
      <c r="BGX119" s="1145">
        <f>'2d) Planwerte (Anlage)'!BGX119*$E$15</f>
        <v>0</v>
      </c>
      <c r="BGY119" s="1145">
        <f>'2d) Planwerte (Anlage)'!BGY119*$E$15</f>
        <v>0</v>
      </c>
      <c r="BGZ119" s="1145">
        <f>'2d) Planwerte (Anlage)'!BGZ119*$E$15</f>
        <v>0</v>
      </c>
      <c r="BHA119" s="1145">
        <f>'2d) Planwerte (Anlage)'!BHA119*$E$15</f>
        <v>0</v>
      </c>
      <c r="BHB119" s="1145">
        <f>'2d) Planwerte (Anlage)'!BHB119*$E$15</f>
        <v>0</v>
      </c>
      <c r="BHC119" s="1145">
        <f>'2d) Planwerte (Anlage)'!BHC119*$E$15</f>
        <v>0</v>
      </c>
      <c r="BHD119" s="1145">
        <f>'2d) Planwerte (Anlage)'!BHD119*$E$15</f>
        <v>0</v>
      </c>
      <c r="BHE119" s="1145">
        <f>'2d) Planwerte (Anlage)'!BHE119*$E$15</f>
        <v>0</v>
      </c>
      <c r="BHF119" s="1145">
        <f>'2d) Planwerte (Anlage)'!BHF119*$E$15</f>
        <v>0</v>
      </c>
      <c r="BHG119" s="1145">
        <f>'2d) Planwerte (Anlage)'!BHG119*$E$15</f>
        <v>0</v>
      </c>
      <c r="BHH119" s="1145">
        <f>'2d) Planwerte (Anlage)'!BHH119*$E$15</f>
        <v>0</v>
      </c>
      <c r="BHI119" s="1145">
        <f>'2d) Planwerte (Anlage)'!BHI119*$E$15</f>
        <v>0</v>
      </c>
      <c r="BHJ119" s="1145">
        <f>'2d) Planwerte (Anlage)'!BHJ119*$E$15</f>
        <v>0</v>
      </c>
      <c r="BHK119" s="1145">
        <f>'2d) Planwerte (Anlage)'!BHK119*$E$15</f>
        <v>0</v>
      </c>
      <c r="BHL119" s="1145">
        <f>'2d) Planwerte (Anlage)'!BHL119*$E$15</f>
        <v>0</v>
      </c>
      <c r="BHM119" s="1145">
        <f>'2d) Planwerte (Anlage)'!BHM119*$E$15</f>
        <v>0</v>
      </c>
      <c r="BHN119" s="1145">
        <f>'2d) Planwerte (Anlage)'!BHN119*$E$15</f>
        <v>0</v>
      </c>
      <c r="BHO119" s="1145">
        <f>'2d) Planwerte (Anlage)'!BHO119*$E$15</f>
        <v>0</v>
      </c>
      <c r="BHP119" s="1145">
        <f>'2d) Planwerte (Anlage)'!BHP119*$E$15</f>
        <v>0</v>
      </c>
      <c r="BHQ119" s="1145">
        <f>'2d) Planwerte (Anlage)'!BHQ119*$E$15</f>
        <v>0</v>
      </c>
      <c r="BHR119" s="1145">
        <f>'2d) Planwerte (Anlage)'!BHR119*$E$15</f>
        <v>0</v>
      </c>
      <c r="BHS119" s="1145">
        <f>'2d) Planwerte (Anlage)'!BHS119*$E$15</f>
        <v>0</v>
      </c>
      <c r="BHT119" s="1145">
        <f>'2d) Planwerte (Anlage)'!BHT119*$E$15</f>
        <v>0</v>
      </c>
      <c r="BHU119" s="1145">
        <f>'2d) Planwerte (Anlage)'!BHU119*$E$15</f>
        <v>0</v>
      </c>
      <c r="BHV119" s="1145">
        <f>'2d) Planwerte (Anlage)'!BHV119*$E$15</f>
        <v>0</v>
      </c>
      <c r="BHW119" s="1145">
        <f>'2d) Planwerte (Anlage)'!BHW119*$E$15</f>
        <v>0</v>
      </c>
      <c r="BHX119" s="1145">
        <f>'2d) Planwerte (Anlage)'!BHX119*$E$15</f>
        <v>0</v>
      </c>
      <c r="BHY119" s="1145">
        <f>'2d) Planwerte (Anlage)'!BHY119*$E$15</f>
        <v>0</v>
      </c>
      <c r="BHZ119" s="1145">
        <f>'2d) Planwerte (Anlage)'!BHZ119*$E$15</f>
        <v>0</v>
      </c>
      <c r="BIA119" s="1145">
        <f>'2d) Planwerte (Anlage)'!BIA119*$E$15</f>
        <v>0</v>
      </c>
      <c r="BIB119" s="1145">
        <f>'2d) Planwerte (Anlage)'!BIB119*$E$15</f>
        <v>0</v>
      </c>
      <c r="BIC119" s="1145">
        <f>'2d) Planwerte (Anlage)'!BIC119*$E$15</f>
        <v>0</v>
      </c>
      <c r="BID119" s="1145">
        <f>'2d) Planwerte (Anlage)'!BID119*$E$15</f>
        <v>0</v>
      </c>
      <c r="BIE119" s="1145">
        <f>'2d) Planwerte (Anlage)'!BIE119*$E$15</f>
        <v>0</v>
      </c>
      <c r="BIF119" s="1145">
        <f>'2d) Planwerte (Anlage)'!BIF119*$E$15</f>
        <v>0</v>
      </c>
      <c r="BIG119" s="1145">
        <f>'2d) Planwerte (Anlage)'!BIG119*$E$15</f>
        <v>0</v>
      </c>
      <c r="BIH119" s="1145">
        <f>'2d) Planwerte (Anlage)'!BIH119*$E$15</f>
        <v>0</v>
      </c>
      <c r="BII119" s="1145">
        <f>'2d) Planwerte (Anlage)'!BII119*$E$15</f>
        <v>0</v>
      </c>
      <c r="BIJ119" s="1145">
        <f>'2d) Planwerte (Anlage)'!BIJ119*$E$15</f>
        <v>0</v>
      </c>
      <c r="BIK119" s="1145">
        <f>'2d) Planwerte (Anlage)'!BIK119*$E$15</f>
        <v>0</v>
      </c>
      <c r="BIL119" s="1145">
        <f>'2d) Planwerte (Anlage)'!BIL119*$E$15</f>
        <v>0</v>
      </c>
      <c r="BIM119" s="1145">
        <f>'2d) Planwerte (Anlage)'!BIM119*$E$15</f>
        <v>0</v>
      </c>
      <c r="BIN119" s="1145">
        <f>'2d) Planwerte (Anlage)'!BIN119*$E$15</f>
        <v>0</v>
      </c>
      <c r="BIO119" s="1145">
        <f>'2d) Planwerte (Anlage)'!BIO119*$E$15</f>
        <v>0</v>
      </c>
      <c r="BIP119" s="1145">
        <f>'2d) Planwerte (Anlage)'!BIP119*$E$15</f>
        <v>0</v>
      </c>
      <c r="BIQ119" s="1145">
        <f>'2d) Planwerte (Anlage)'!BIQ119*$E$15</f>
        <v>0</v>
      </c>
      <c r="BIR119" s="1145">
        <f>'2d) Planwerte (Anlage)'!BIR119*$E$15</f>
        <v>0</v>
      </c>
      <c r="BIS119" s="1145">
        <f>'2d) Planwerte (Anlage)'!BIS119*$E$15</f>
        <v>0</v>
      </c>
      <c r="BIT119" s="1145">
        <f>'2d) Planwerte (Anlage)'!BIT119*$E$15</f>
        <v>0</v>
      </c>
      <c r="BIU119" s="1145">
        <f>'2d) Planwerte (Anlage)'!BIU119*$E$15</f>
        <v>0</v>
      </c>
      <c r="BIV119" s="1145">
        <f>'2d) Planwerte (Anlage)'!BIV119*$E$15</f>
        <v>0</v>
      </c>
      <c r="BIW119" s="1145">
        <f>'2d) Planwerte (Anlage)'!BIW119*$E$15</f>
        <v>0</v>
      </c>
      <c r="BIX119" s="1145">
        <f>'2d) Planwerte (Anlage)'!BIX119*$E$15</f>
        <v>0</v>
      </c>
      <c r="BIY119" s="1145">
        <f>'2d) Planwerte (Anlage)'!BIY119*$E$15</f>
        <v>0</v>
      </c>
      <c r="BIZ119" s="1145">
        <f>'2d) Planwerte (Anlage)'!BIZ119*$E$15</f>
        <v>0</v>
      </c>
      <c r="BJA119" s="1145">
        <f>'2d) Planwerte (Anlage)'!BJA119*$E$15</f>
        <v>0</v>
      </c>
      <c r="BJB119" s="1145">
        <f>'2d) Planwerte (Anlage)'!BJB119*$E$15</f>
        <v>0</v>
      </c>
      <c r="BJC119" s="1145">
        <f>'2d) Planwerte (Anlage)'!BJC119*$E$15</f>
        <v>0</v>
      </c>
      <c r="BJD119" s="1145">
        <f>'2d) Planwerte (Anlage)'!BJD119*$E$15</f>
        <v>0</v>
      </c>
      <c r="BJE119" s="1145">
        <f>'2d) Planwerte (Anlage)'!BJE119*$E$15</f>
        <v>0</v>
      </c>
      <c r="BJF119" s="1145">
        <f>'2d) Planwerte (Anlage)'!BJF119*$E$15</f>
        <v>0</v>
      </c>
      <c r="BJG119" s="1145">
        <f>'2d) Planwerte (Anlage)'!BJG119*$E$15</f>
        <v>0</v>
      </c>
      <c r="BJH119" s="1145">
        <f>'2d) Planwerte (Anlage)'!BJH119*$E$15</f>
        <v>0</v>
      </c>
      <c r="BJI119" s="1145">
        <f>'2d) Planwerte (Anlage)'!BJI119*$E$15</f>
        <v>0</v>
      </c>
      <c r="BJJ119" s="1145">
        <f>'2d) Planwerte (Anlage)'!BJJ119*$E$15</f>
        <v>0</v>
      </c>
      <c r="BJK119" s="1145">
        <f>'2d) Planwerte (Anlage)'!BJK119*$E$15</f>
        <v>0</v>
      </c>
      <c r="BJL119" s="1145">
        <f>'2d) Planwerte (Anlage)'!BJL119*$E$15</f>
        <v>0</v>
      </c>
      <c r="BJM119" s="1145">
        <f>'2d) Planwerte (Anlage)'!BJM119*$E$15</f>
        <v>0</v>
      </c>
      <c r="BJN119" s="1145">
        <f>'2d) Planwerte (Anlage)'!BJN119*$E$15</f>
        <v>0</v>
      </c>
      <c r="BJO119" s="1145">
        <f>'2d) Planwerte (Anlage)'!BJO119*$E$15</f>
        <v>0</v>
      </c>
      <c r="BJP119" s="1145">
        <f>'2d) Planwerte (Anlage)'!BJP119*$E$15</f>
        <v>0</v>
      </c>
      <c r="BJQ119" s="1145">
        <f>'2d) Planwerte (Anlage)'!BJQ119*$E$15</f>
        <v>0</v>
      </c>
      <c r="BJR119" s="1145">
        <f>'2d) Planwerte (Anlage)'!BJR119*$E$15</f>
        <v>0</v>
      </c>
      <c r="BJS119" s="1145">
        <f>'2d) Planwerte (Anlage)'!BJS119*$E$15</f>
        <v>0</v>
      </c>
      <c r="BJT119" s="1145">
        <f>'2d) Planwerte (Anlage)'!BJT119*$E$15</f>
        <v>0</v>
      </c>
      <c r="BJU119" s="1145">
        <f>'2d) Planwerte (Anlage)'!BJU119*$E$15</f>
        <v>0</v>
      </c>
      <c r="BJV119" s="1145">
        <f>'2d) Planwerte (Anlage)'!BJV119*$E$15</f>
        <v>0</v>
      </c>
      <c r="BJW119" s="1145">
        <f>'2d) Planwerte (Anlage)'!BJW119*$E$15</f>
        <v>0</v>
      </c>
      <c r="BJX119" s="1145">
        <f>'2d) Planwerte (Anlage)'!BJX119*$E$15</f>
        <v>0</v>
      </c>
      <c r="BJY119" s="1145">
        <f>'2d) Planwerte (Anlage)'!BJY119*$E$15</f>
        <v>0</v>
      </c>
      <c r="BJZ119" s="1145">
        <f>'2d) Planwerte (Anlage)'!BJZ119*$E$15</f>
        <v>0</v>
      </c>
      <c r="BKA119" s="1145">
        <f>'2d) Planwerte (Anlage)'!BKA119*$E$15</f>
        <v>0</v>
      </c>
      <c r="BKB119" s="1145">
        <f>'2d) Planwerte (Anlage)'!BKB119*$E$15</f>
        <v>0</v>
      </c>
      <c r="BKC119" s="1145">
        <f>'2d) Planwerte (Anlage)'!BKC119*$E$15</f>
        <v>0</v>
      </c>
      <c r="BKD119" s="1145">
        <f>'2d) Planwerte (Anlage)'!BKD119*$E$15</f>
        <v>0</v>
      </c>
      <c r="BKE119" s="1145">
        <f>'2d) Planwerte (Anlage)'!BKE119*$E$15</f>
        <v>0</v>
      </c>
      <c r="BKF119" s="1145">
        <f>'2d) Planwerte (Anlage)'!BKF119*$E$15</f>
        <v>0</v>
      </c>
      <c r="BKG119" s="1145">
        <f>'2d) Planwerte (Anlage)'!BKG119*$E$15</f>
        <v>0</v>
      </c>
      <c r="BKH119" s="1145">
        <f>'2d) Planwerte (Anlage)'!BKH119*$E$15</f>
        <v>0</v>
      </c>
      <c r="BKI119" s="1145">
        <f>'2d) Planwerte (Anlage)'!BKI119*$E$15</f>
        <v>0</v>
      </c>
      <c r="BKJ119" s="1145">
        <f>'2d) Planwerte (Anlage)'!BKJ119*$E$15</f>
        <v>0</v>
      </c>
      <c r="BKK119" s="1145">
        <f>'2d) Planwerte (Anlage)'!BKK119*$E$15</f>
        <v>0</v>
      </c>
      <c r="BKL119" s="1145">
        <f>'2d) Planwerte (Anlage)'!BKL119*$E$15</f>
        <v>0</v>
      </c>
      <c r="BKM119" s="1145">
        <f>'2d) Planwerte (Anlage)'!BKM119*$E$15</f>
        <v>0</v>
      </c>
      <c r="BKN119" s="1145">
        <f>'2d) Planwerte (Anlage)'!BKN119*$E$15</f>
        <v>0</v>
      </c>
      <c r="BKO119" s="1145">
        <f>'2d) Planwerte (Anlage)'!BKO119*$E$15</f>
        <v>0</v>
      </c>
      <c r="BKP119" s="1145">
        <f>'2d) Planwerte (Anlage)'!BKP119*$E$15</f>
        <v>0</v>
      </c>
      <c r="BKQ119" s="1145">
        <f>'2d) Planwerte (Anlage)'!BKQ119*$E$15</f>
        <v>0</v>
      </c>
      <c r="BKR119" s="1145">
        <f>'2d) Planwerte (Anlage)'!BKR119*$E$15</f>
        <v>0</v>
      </c>
      <c r="BKS119" s="1145">
        <f>'2d) Planwerte (Anlage)'!BKS119*$E$15</f>
        <v>0</v>
      </c>
      <c r="BKT119" s="1145">
        <f>'2d) Planwerte (Anlage)'!BKT119*$E$15</f>
        <v>0</v>
      </c>
      <c r="BKU119" s="1145">
        <f>'2d) Planwerte (Anlage)'!BKU119*$E$15</f>
        <v>0</v>
      </c>
      <c r="BKV119" s="1145">
        <f>'2d) Planwerte (Anlage)'!BKV119*$E$15</f>
        <v>0</v>
      </c>
      <c r="BKW119" s="1145">
        <f>'2d) Planwerte (Anlage)'!BKW119*$E$15</f>
        <v>0</v>
      </c>
      <c r="BKX119" s="1145">
        <f>'2d) Planwerte (Anlage)'!BKX119*$E$15</f>
        <v>0</v>
      </c>
      <c r="BKY119" s="1145">
        <f>'2d) Planwerte (Anlage)'!BKY119*$E$15</f>
        <v>0</v>
      </c>
      <c r="BKZ119" s="1145">
        <f>'2d) Planwerte (Anlage)'!BKZ119*$E$15</f>
        <v>0</v>
      </c>
      <c r="BLA119" s="1145">
        <f>'2d) Planwerte (Anlage)'!BLA119*$E$15</f>
        <v>0</v>
      </c>
      <c r="BLB119" s="1145">
        <f>'2d) Planwerte (Anlage)'!BLB119*$E$15</f>
        <v>0</v>
      </c>
      <c r="BLC119" s="1145">
        <f>'2d) Planwerte (Anlage)'!BLC119*$E$15</f>
        <v>0</v>
      </c>
      <c r="BLD119" s="1145">
        <f>'2d) Planwerte (Anlage)'!BLD119*$E$15</f>
        <v>0</v>
      </c>
      <c r="BLE119" s="1145">
        <f>'2d) Planwerte (Anlage)'!BLE119*$E$15</f>
        <v>0</v>
      </c>
      <c r="BLF119" s="1145">
        <f>'2d) Planwerte (Anlage)'!BLF119*$E$15</f>
        <v>0</v>
      </c>
      <c r="BLG119" s="1145">
        <f>'2d) Planwerte (Anlage)'!BLG119*$E$15</f>
        <v>0</v>
      </c>
      <c r="BLH119" s="1145">
        <f>'2d) Planwerte (Anlage)'!BLH119*$E$15</f>
        <v>0</v>
      </c>
      <c r="BLI119" s="1145">
        <f>'2d) Planwerte (Anlage)'!BLI119*$E$15</f>
        <v>0</v>
      </c>
      <c r="BLJ119" s="1145">
        <f>'2d) Planwerte (Anlage)'!BLJ119*$E$15</f>
        <v>0</v>
      </c>
      <c r="BLK119" s="1145">
        <f>'2d) Planwerte (Anlage)'!BLK119*$E$15</f>
        <v>0</v>
      </c>
      <c r="BLL119" s="1145">
        <f>'2d) Planwerte (Anlage)'!BLL119*$E$15</f>
        <v>0</v>
      </c>
      <c r="BLM119" s="1145">
        <f>'2d) Planwerte (Anlage)'!BLM119*$E$15</f>
        <v>0</v>
      </c>
      <c r="BLN119" s="1145">
        <f>'2d) Planwerte (Anlage)'!BLN119*$E$15</f>
        <v>0</v>
      </c>
      <c r="BLO119" s="1145">
        <f>'2d) Planwerte (Anlage)'!BLO119*$E$15</f>
        <v>0</v>
      </c>
      <c r="BLP119" s="1145">
        <f>'2d) Planwerte (Anlage)'!BLP119*$E$15</f>
        <v>0</v>
      </c>
      <c r="BLQ119" s="1145">
        <f>'2d) Planwerte (Anlage)'!BLQ119*$E$15</f>
        <v>0</v>
      </c>
      <c r="BLR119" s="1145">
        <f>'2d) Planwerte (Anlage)'!BLR119*$E$15</f>
        <v>0</v>
      </c>
      <c r="BLS119" s="1145">
        <f>'2d) Planwerte (Anlage)'!BLS119*$E$15</f>
        <v>0</v>
      </c>
      <c r="BLT119" s="1145">
        <f>'2d) Planwerte (Anlage)'!BLT119*$E$15</f>
        <v>0</v>
      </c>
      <c r="BLU119" s="1145">
        <f>'2d) Planwerte (Anlage)'!BLU119*$E$15</f>
        <v>0</v>
      </c>
      <c r="BLV119" s="1145">
        <f>'2d) Planwerte (Anlage)'!BLV119*$E$15</f>
        <v>0</v>
      </c>
      <c r="BLW119" s="1145">
        <f>'2d) Planwerte (Anlage)'!BLW119*$E$15</f>
        <v>0</v>
      </c>
      <c r="BLX119" s="1145">
        <f>'2d) Planwerte (Anlage)'!BLX119*$E$15</f>
        <v>0</v>
      </c>
      <c r="BLY119" s="1145">
        <f>'2d) Planwerte (Anlage)'!BLY119*$E$15</f>
        <v>0</v>
      </c>
      <c r="BLZ119" s="1145">
        <f>'2d) Planwerte (Anlage)'!BLZ119*$E$15</f>
        <v>0</v>
      </c>
      <c r="BMA119" s="1145">
        <f>'2d) Planwerte (Anlage)'!BMA119*$E$15</f>
        <v>0</v>
      </c>
      <c r="BMB119" s="1145">
        <f>'2d) Planwerte (Anlage)'!BMB119*$E$15</f>
        <v>0</v>
      </c>
      <c r="BMC119" s="1145">
        <f>'2d) Planwerte (Anlage)'!BMC119*$E$15</f>
        <v>0</v>
      </c>
      <c r="BMD119" s="1145">
        <f>'2d) Planwerte (Anlage)'!BMD119*$E$15</f>
        <v>0</v>
      </c>
      <c r="BME119" s="1145">
        <f>'2d) Planwerte (Anlage)'!BME119*$E$15</f>
        <v>0</v>
      </c>
      <c r="BMF119" s="1145">
        <f>'2d) Planwerte (Anlage)'!BMF119*$E$15</f>
        <v>0</v>
      </c>
      <c r="BMG119" s="1145">
        <f>'2d) Planwerte (Anlage)'!BMG119*$E$15</f>
        <v>0</v>
      </c>
      <c r="BMH119" s="1145">
        <f>'2d) Planwerte (Anlage)'!BMH119*$E$15</f>
        <v>0</v>
      </c>
      <c r="BMI119" s="1145">
        <f>'2d) Planwerte (Anlage)'!BMI119*$E$15</f>
        <v>0</v>
      </c>
      <c r="BMJ119" s="1145">
        <f>'2d) Planwerte (Anlage)'!BMJ119*$E$15</f>
        <v>0</v>
      </c>
      <c r="BMK119" s="1145">
        <f>'2d) Planwerte (Anlage)'!BMK119*$E$15</f>
        <v>0</v>
      </c>
      <c r="BML119" s="1145">
        <f>'2d) Planwerte (Anlage)'!BML119*$E$15</f>
        <v>0</v>
      </c>
      <c r="BMM119" s="1145">
        <f>'2d) Planwerte (Anlage)'!BMM119*$E$15</f>
        <v>0</v>
      </c>
      <c r="BMN119" s="1145">
        <f>'2d) Planwerte (Anlage)'!BMN119*$E$15</f>
        <v>0</v>
      </c>
      <c r="BMO119" s="1145">
        <f>'2d) Planwerte (Anlage)'!BMO119*$E$15</f>
        <v>0</v>
      </c>
      <c r="BMP119" s="1145">
        <f>'2d) Planwerte (Anlage)'!BMP119*$E$15</f>
        <v>0</v>
      </c>
      <c r="BMQ119" s="1145">
        <f>'2d) Planwerte (Anlage)'!BMQ119*$E$15</f>
        <v>0</v>
      </c>
      <c r="BMR119" s="1145">
        <f>'2d) Planwerte (Anlage)'!BMR119*$E$15</f>
        <v>0</v>
      </c>
      <c r="BMS119" s="1145">
        <f>'2d) Planwerte (Anlage)'!BMS119*$E$15</f>
        <v>0</v>
      </c>
      <c r="BMT119" s="1145">
        <f>'2d) Planwerte (Anlage)'!BMT119*$E$15</f>
        <v>0</v>
      </c>
      <c r="BMU119" s="1145">
        <f>'2d) Planwerte (Anlage)'!BMU119*$E$15</f>
        <v>0</v>
      </c>
      <c r="BMV119" s="1145">
        <f>'2d) Planwerte (Anlage)'!BMV119*$E$15</f>
        <v>0</v>
      </c>
      <c r="BMW119" s="1145">
        <f>'2d) Planwerte (Anlage)'!BMW119*$E$15</f>
        <v>0</v>
      </c>
      <c r="BMX119" s="1145">
        <f>'2d) Planwerte (Anlage)'!BMX119*$E$15</f>
        <v>0</v>
      </c>
      <c r="BMY119" s="1145">
        <f>'2d) Planwerte (Anlage)'!BMY119*$E$15</f>
        <v>0</v>
      </c>
      <c r="BMZ119" s="1145">
        <f>'2d) Planwerte (Anlage)'!BMZ119*$E$15</f>
        <v>0</v>
      </c>
      <c r="BNA119" s="1145">
        <f>'2d) Planwerte (Anlage)'!BNA119*$E$15</f>
        <v>0</v>
      </c>
      <c r="BNB119" s="1145">
        <f>'2d) Planwerte (Anlage)'!BNB119*$E$15</f>
        <v>0</v>
      </c>
      <c r="BNC119" s="1145">
        <f>'2d) Planwerte (Anlage)'!BNC119*$E$15</f>
        <v>0</v>
      </c>
      <c r="BND119" s="1145">
        <f>'2d) Planwerte (Anlage)'!BND119*$E$15</f>
        <v>0</v>
      </c>
      <c r="BNE119" s="1145">
        <f>'2d) Planwerte (Anlage)'!BNE119*$E$15</f>
        <v>0</v>
      </c>
      <c r="BNF119" s="1145">
        <f>'2d) Planwerte (Anlage)'!BNF119*$E$15</f>
        <v>0</v>
      </c>
      <c r="BNG119" s="1145">
        <f>'2d) Planwerte (Anlage)'!BNG119*$E$15</f>
        <v>0</v>
      </c>
      <c r="BNH119" s="1145">
        <f>'2d) Planwerte (Anlage)'!BNH119*$E$15</f>
        <v>0</v>
      </c>
      <c r="BNI119" s="1145">
        <f>'2d) Planwerte (Anlage)'!BNI119*$E$15</f>
        <v>0</v>
      </c>
      <c r="BNJ119" s="1145">
        <f>'2d) Planwerte (Anlage)'!BNJ119*$E$15</f>
        <v>0</v>
      </c>
      <c r="BNK119" s="1145">
        <f>'2d) Planwerte (Anlage)'!BNK119*$E$15</f>
        <v>0</v>
      </c>
      <c r="BNL119" s="1145">
        <f>'2d) Planwerte (Anlage)'!BNL119*$E$15</f>
        <v>0</v>
      </c>
      <c r="BNM119" s="1145">
        <f>'2d) Planwerte (Anlage)'!BNM119*$E$15</f>
        <v>0</v>
      </c>
      <c r="BNN119" s="1145">
        <f>'2d) Planwerte (Anlage)'!BNN119*$E$15</f>
        <v>0</v>
      </c>
      <c r="BNO119" s="1145">
        <f>'2d) Planwerte (Anlage)'!BNO119*$E$15</f>
        <v>0</v>
      </c>
      <c r="BNP119" s="1145">
        <f>'2d) Planwerte (Anlage)'!BNP119*$E$15</f>
        <v>0</v>
      </c>
      <c r="BNQ119" s="1145">
        <f>'2d) Planwerte (Anlage)'!BNQ119*$E$15</f>
        <v>0</v>
      </c>
      <c r="BNR119" s="1145">
        <f>'2d) Planwerte (Anlage)'!BNR119*$E$15</f>
        <v>0</v>
      </c>
      <c r="BNS119" s="1145">
        <f>'2d) Planwerte (Anlage)'!BNS119*$E$15</f>
        <v>0</v>
      </c>
      <c r="BNT119" s="1145">
        <f>'2d) Planwerte (Anlage)'!BNT119*$E$15</f>
        <v>0</v>
      </c>
      <c r="BNU119" s="1145">
        <f>'2d) Planwerte (Anlage)'!BNU119*$E$15</f>
        <v>0</v>
      </c>
      <c r="BNV119" s="1145">
        <f>'2d) Planwerte (Anlage)'!BNV119*$E$15</f>
        <v>0</v>
      </c>
      <c r="BNW119" s="1145">
        <f>'2d) Planwerte (Anlage)'!BNW119*$E$15</f>
        <v>0</v>
      </c>
      <c r="BNX119" s="1145">
        <f>'2d) Planwerte (Anlage)'!BNX119*$E$15</f>
        <v>0</v>
      </c>
      <c r="BNY119" s="1145">
        <f>'2d) Planwerte (Anlage)'!BNY119*$E$15</f>
        <v>0</v>
      </c>
      <c r="BNZ119" s="1145">
        <f>'2d) Planwerte (Anlage)'!BNZ119*$E$15</f>
        <v>0</v>
      </c>
      <c r="BOA119" s="1145">
        <f>'2d) Planwerte (Anlage)'!BOA119*$E$15</f>
        <v>0</v>
      </c>
      <c r="BOB119" s="1145">
        <f>'2d) Planwerte (Anlage)'!BOB119*$E$15</f>
        <v>0</v>
      </c>
      <c r="BOC119" s="1145">
        <f>'2d) Planwerte (Anlage)'!BOC119*$E$15</f>
        <v>0</v>
      </c>
      <c r="BOD119" s="1145">
        <f>'2d) Planwerte (Anlage)'!BOD119*$E$15</f>
        <v>0</v>
      </c>
      <c r="BOE119" s="1145">
        <f>'2d) Planwerte (Anlage)'!BOE119*$E$15</f>
        <v>0</v>
      </c>
      <c r="BOF119" s="1145">
        <f>'2d) Planwerte (Anlage)'!BOF119*$E$15</f>
        <v>0</v>
      </c>
      <c r="BOG119" s="1145">
        <f>'2d) Planwerte (Anlage)'!BOG119*$E$15</f>
        <v>0</v>
      </c>
      <c r="BOH119" s="1145">
        <f>'2d) Planwerte (Anlage)'!BOH119*$E$15</f>
        <v>0</v>
      </c>
      <c r="BOI119" s="1145">
        <f>'2d) Planwerte (Anlage)'!BOI119*$E$15</f>
        <v>0</v>
      </c>
      <c r="BOJ119" s="1145">
        <f>'2d) Planwerte (Anlage)'!BOJ119*$E$15</f>
        <v>0</v>
      </c>
      <c r="BOK119" s="1145">
        <f>'2d) Planwerte (Anlage)'!BOK119*$E$15</f>
        <v>0</v>
      </c>
      <c r="BOL119" s="1145">
        <f>'2d) Planwerte (Anlage)'!BOL119*$E$15</f>
        <v>0</v>
      </c>
      <c r="BOM119" s="1145">
        <f>'2d) Planwerte (Anlage)'!BOM119*$E$15</f>
        <v>0</v>
      </c>
      <c r="BON119" s="1145">
        <f>'2d) Planwerte (Anlage)'!BON119*$E$15</f>
        <v>0</v>
      </c>
      <c r="BOO119" s="1145">
        <f>'2d) Planwerte (Anlage)'!BOO119*$E$15</f>
        <v>0</v>
      </c>
      <c r="BOP119" s="1145">
        <f>'2d) Planwerte (Anlage)'!BOP119*$E$15</f>
        <v>0</v>
      </c>
      <c r="BOQ119" s="1145">
        <f>'2d) Planwerte (Anlage)'!BOQ119*$E$15</f>
        <v>0</v>
      </c>
      <c r="BOR119" s="1145">
        <f>'2d) Planwerte (Anlage)'!BOR119*$E$15</f>
        <v>0</v>
      </c>
      <c r="BOS119" s="1145">
        <f>'2d) Planwerte (Anlage)'!BOS119*$E$15</f>
        <v>0</v>
      </c>
      <c r="BOT119" s="1145">
        <f>'2d) Planwerte (Anlage)'!BOT119*$E$15</f>
        <v>0</v>
      </c>
      <c r="BOU119" s="1145">
        <f>'2d) Planwerte (Anlage)'!BOU119*$E$15</f>
        <v>0</v>
      </c>
      <c r="BOV119" s="1145">
        <f>'2d) Planwerte (Anlage)'!BOV119*$E$15</f>
        <v>0</v>
      </c>
      <c r="BOW119" s="1145">
        <f>'2d) Planwerte (Anlage)'!BOW119*$E$15</f>
        <v>0</v>
      </c>
      <c r="BOX119" s="1145">
        <f>'2d) Planwerte (Anlage)'!BOX119*$E$15</f>
        <v>0</v>
      </c>
      <c r="BOY119" s="1145">
        <f>'2d) Planwerte (Anlage)'!BOY119*$E$15</f>
        <v>0</v>
      </c>
      <c r="BOZ119" s="1145">
        <f>'2d) Planwerte (Anlage)'!BOZ119*$E$15</f>
        <v>0</v>
      </c>
      <c r="BPA119" s="1145">
        <f>'2d) Planwerte (Anlage)'!BPA119*$E$15</f>
        <v>0</v>
      </c>
      <c r="BPB119" s="1145">
        <f>'2d) Planwerte (Anlage)'!BPB119*$E$15</f>
        <v>0</v>
      </c>
      <c r="BPC119" s="1145">
        <f>'2d) Planwerte (Anlage)'!BPC119*$E$15</f>
        <v>0</v>
      </c>
      <c r="BPD119" s="1145">
        <f>'2d) Planwerte (Anlage)'!BPD119*$E$15</f>
        <v>0</v>
      </c>
      <c r="BPE119" s="1145">
        <f>'2d) Planwerte (Anlage)'!BPE119*$E$15</f>
        <v>0</v>
      </c>
      <c r="BPF119" s="1145">
        <f>'2d) Planwerte (Anlage)'!BPF119*$E$15</f>
        <v>0</v>
      </c>
      <c r="BPG119" s="1145">
        <f>'2d) Planwerte (Anlage)'!BPG119*$E$15</f>
        <v>0</v>
      </c>
      <c r="BPH119" s="1145">
        <f>'2d) Planwerte (Anlage)'!BPH119*$E$15</f>
        <v>0</v>
      </c>
      <c r="BPI119" s="1145">
        <f>'2d) Planwerte (Anlage)'!BPI119*$E$15</f>
        <v>0</v>
      </c>
      <c r="BPJ119" s="1145">
        <f>'2d) Planwerte (Anlage)'!BPJ119*$E$15</f>
        <v>0</v>
      </c>
      <c r="BPK119" s="1145">
        <f>'2d) Planwerte (Anlage)'!BPK119*$E$15</f>
        <v>0</v>
      </c>
      <c r="BPL119" s="1145">
        <f>'2d) Planwerte (Anlage)'!BPL119*$E$15</f>
        <v>0</v>
      </c>
      <c r="BPM119" s="1145">
        <f>'2d) Planwerte (Anlage)'!BPM119*$E$15</f>
        <v>0</v>
      </c>
      <c r="BPN119" s="1145">
        <f>'2d) Planwerte (Anlage)'!BPN119*$E$15</f>
        <v>0</v>
      </c>
      <c r="BPO119" s="1145">
        <f>'2d) Planwerte (Anlage)'!BPO119*$E$15</f>
        <v>0</v>
      </c>
      <c r="BPP119" s="1145">
        <f>'2d) Planwerte (Anlage)'!BPP119*$E$15</f>
        <v>0</v>
      </c>
      <c r="BPQ119" s="1145">
        <f>'2d) Planwerte (Anlage)'!BPQ119*$E$15</f>
        <v>0</v>
      </c>
      <c r="BPR119" s="1145">
        <f>'2d) Planwerte (Anlage)'!BPR119*$E$15</f>
        <v>0</v>
      </c>
      <c r="BPS119" s="1145">
        <f>'2d) Planwerte (Anlage)'!BPS119*$E$15</f>
        <v>0</v>
      </c>
      <c r="BPT119" s="1145">
        <f>'2d) Planwerte (Anlage)'!BPT119*$E$15</f>
        <v>0</v>
      </c>
      <c r="BPU119" s="1145">
        <f>'2d) Planwerte (Anlage)'!BPU119*$E$15</f>
        <v>0</v>
      </c>
      <c r="BPV119" s="1145">
        <f>'2d) Planwerte (Anlage)'!BPV119*$E$15</f>
        <v>0</v>
      </c>
      <c r="BPW119" s="1145">
        <f>'2d) Planwerte (Anlage)'!BPW119*$E$15</f>
        <v>0</v>
      </c>
      <c r="BPX119" s="1145">
        <f>'2d) Planwerte (Anlage)'!BPX119*$E$15</f>
        <v>0</v>
      </c>
      <c r="BPY119" s="1145">
        <f>'2d) Planwerte (Anlage)'!BPY119*$E$15</f>
        <v>0</v>
      </c>
      <c r="BPZ119" s="1145">
        <f>'2d) Planwerte (Anlage)'!BPZ119*$E$15</f>
        <v>0</v>
      </c>
      <c r="BQA119" s="1145">
        <f>'2d) Planwerte (Anlage)'!BQA119*$E$15</f>
        <v>0</v>
      </c>
      <c r="BQB119" s="1145">
        <f>'2d) Planwerte (Anlage)'!BQB119*$E$15</f>
        <v>0</v>
      </c>
      <c r="BQC119" s="1145">
        <f>'2d) Planwerte (Anlage)'!BQC119*$E$15</f>
        <v>0</v>
      </c>
      <c r="BQD119" s="1145">
        <f>'2d) Planwerte (Anlage)'!BQD119*$E$15</f>
        <v>0</v>
      </c>
      <c r="BQE119" s="1145">
        <f>'2d) Planwerte (Anlage)'!BQE119*$E$15</f>
        <v>0</v>
      </c>
      <c r="BQF119" s="1145">
        <f>'2d) Planwerte (Anlage)'!BQF119*$E$15</f>
        <v>0</v>
      </c>
      <c r="BQG119" s="1145">
        <f>'2d) Planwerte (Anlage)'!BQG119*$E$15</f>
        <v>0</v>
      </c>
      <c r="BQH119" s="1145">
        <f>'2d) Planwerte (Anlage)'!BQH119*$E$15</f>
        <v>0</v>
      </c>
      <c r="BQI119" s="1145">
        <f>'2d) Planwerte (Anlage)'!BQI119*$E$15</f>
        <v>0</v>
      </c>
      <c r="BQJ119" s="1145">
        <f>'2d) Planwerte (Anlage)'!BQJ119*$E$15</f>
        <v>0</v>
      </c>
      <c r="BQK119" s="1145">
        <f>'2d) Planwerte (Anlage)'!BQK119*$E$15</f>
        <v>0</v>
      </c>
      <c r="BQL119" s="1145">
        <f>'2d) Planwerte (Anlage)'!BQL119*$E$15</f>
        <v>0</v>
      </c>
      <c r="BQM119" s="1145">
        <f>'2d) Planwerte (Anlage)'!BQM119*$E$15</f>
        <v>0</v>
      </c>
      <c r="BQN119" s="1145">
        <f>'2d) Planwerte (Anlage)'!BQN119*$E$15</f>
        <v>0</v>
      </c>
      <c r="BQO119" s="1145">
        <f>'2d) Planwerte (Anlage)'!BQO119*$E$15</f>
        <v>0</v>
      </c>
      <c r="BQP119" s="1145">
        <f>'2d) Planwerte (Anlage)'!BQP119*$E$15</f>
        <v>0</v>
      </c>
      <c r="BQQ119" s="1145">
        <f>'2d) Planwerte (Anlage)'!BQQ119*$E$15</f>
        <v>0</v>
      </c>
      <c r="BQR119" s="1145">
        <f>'2d) Planwerte (Anlage)'!BQR119*$E$15</f>
        <v>0</v>
      </c>
      <c r="BQS119" s="1145">
        <f>'2d) Planwerte (Anlage)'!BQS119*$E$15</f>
        <v>0</v>
      </c>
      <c r="BQT119" s="1145">
        <f>'2d) Planwerte (Anlage)'!BQT119*$E$15</f>
        <v>0</v>
      </c>
      <c r="BQU119" s="1145">
        <f>'2d) Planwerte (Anlage)'!BQU119*$E$15</f>
        <v>0</v>
      </c>
      <c r="BQV119" s="1145">
        <f>'2d) Planwerte (Anlage)'!BQV119*$E$15</f>
        <v>0</v>
      </c>
      <c r="BQW119" s="1145">
        <f>'2d) Planwerte (Anlage)'!BQW119*$E$15</f>
        <v>0</v>
      </c>
      <c r="BQX119" s="1145">
        <f>'2d) Planwerte (Anlage)'!BQX119*$E$15</f>
        <v>0</v>
      </c>
      <c r="BQY119" s="1145">
        <f>'2d) Planwerte (Anlage)'!BQY119*$E$15</f>
        <v>0</v>
      </c>
      <c r="BQZ119" s="1145">
        <f>'2d) Planwerte (Anlage)'!BQZ119*$E$15</f>
        <v>0</v>
      </c>
      <c r="BRA119" s="1145">
        <f>'2d) Planwerte (Anlage)'!BRA119*$E$15</f>
        <v>0</v>
      </c>
      <c r="BRB119" s="1145">
        <f>'2d) Planwerte (Anlage)'!BRB119*$E$15</f>
        <v>0</v>
      </c>
      <c r="BRC119" s="1145">
        <f>'2d) Planwerte (Anlage)'!BRC119*$E$15</f>
        <v>0</v>
      </c>
      <c r="BRD119" s="1145">
        <f>'2d) Planwerte (Anlage)'!BRD119*$E$15</f>
        <v>0</v>
      </c>
      <c r="BRE119" s="1145">
        <f>'2d) Planwerte (Anlage)'!BRE119*$E$15</f>
        <v>0</v>
      </c>
      <c r="BRF119" s="1145">
        <f>'2d) Planwerte (Anlage)'!BRF119*$E$15</f>
        <v>0</v>
      </c>
      <c r="BRG119" s="1145">
        <f>'2d) Planwerte (Anlage)'!BRG119*$E$15</f>
        <v>0</v>
      </c>
      <c r="BRH119" s="1145">
        <f>'2d) Planwerte (Anlage)'!BRH119*$E$15</f>
        <v>0</v>
      </c>
      <c r="BRI119" s="1145">
        <f>'2d) Planwerte (Anlage)'!BRI119*$E$15</f>
        <v>0</v>
      </c>
      <c r="BRJ119" s="1145">
        <f>'2d) Planwerte (Anlage)'!BRJ119*$E$15</f>
        <v>0</v>
      </c>
      <c r="BRK119" s="1145">
        <f>'2d) Planwerte (Anlage)'!BRK119*$E$15</f>
        <v>0</v>
      </c>
      <c r="BRL119" s="1145">
        <f>'2d) Planwerte (Anlage)'!BRL119*$E$15</f>
        <v>0</v>
      </c>
      <c r="BRM119" s="1145">
        <f>'2d) Planwerte (Anlage)'!BRM119*$E$15</f>
        <v>0</v>
      </c>
      <c r="BRN119" s="1145">
        <f>'2d) Planwerte (Anlage)'!BRN119*$E$15</f>
        <v>0</v>
      </c>
      <c r="BRO119" s="1145">
        <f>'2d) Planwerte (Anlage)'!BRO119*$E$15</f>
        <v>0</v>
      </c>
      <c r="BRP119" s="1145">
        <f>'2d) Planwerte (Anlage)'!BRP119*$E$15</f>
        <v>0</v>
      </c>
      <c r="BRQ119" s="1145">
        <f>'2d) Planwerte (Anlage)'!BRQ119*$E$15</f>
        <v>0</v>
      </c>
      <c r="BRR119" s="1145">
        <f>'2d) Planwerte (Anlage)'!BRR119*$E$15</f>
        <v>0</v>
      </c>
      <c r="BRS119" s="1145">
        <f>'2d) Planwerte (Anlage)'!BRS119*$E$15</f>
        <v>0</v>
      </c>
      <c r="BRT119" s="1145">
        <f>'2d) Planwerte (Anlage)'!BRT119*$E$15</f>
        <v>0</v>
      </c>
      <c r="BRU119" s="1145">
        <f>'2d) Planwerte (Anlage)'!BRU119*$E$15</f>
        <v>0</v>
      </c>
      <c r="BRV119" s="1145">
        <f>'2d) Planwerte (Anlage)'!BRV119*$E$15</f>
        <v>0</v>
      </c>
      <c r="BRW119" s="1145">
        <f>'2d) Planwerte (Anlage)'!BRW119*$E$15</f>
        <v>0</v>
      </c>
      <c r="BRX119" s="1145">
        <f>'2d) Planwerte (Anlage)'!BRX119*$E$15</f>
        <v>0</v>
      </c>
      <c r="BRY119" s="1145">
        <f>'2d) Planwerte (Anlage)'!BRY119*$E$15</f>
        <v>0</v>
      </c>
      <c r="BRZ119" s="1145">
        <f>'2d) Planwerte (Anlage)'!BRZ119*$E$15</f>
        <v>0</v>
      </c>
      <c r="BSA119" s="1145">
        <f>'2d) Planwerte (Anlage)'!BSA119*$E$15</f>
        <v>0</v>
      </c>
      <c r="BSB119" s="1145">
        <f>'2d) Planwerte (Anlage)'!BSB119*$E$15</f>
        <v>0</v>
      </c>
      <c r="BSC119" s="1145">
        <f>'2d) Planwerte (Anlage)'!BSC119*$E$15</f>
        <v>0</v>
      </c>
      <c r="BSD119" s="1145">
        <f>'2d) Planwerte (Anlage)'!BSD119*$E$15</f>
        <v>0</v>
      </c>
      <c r="BSE119" s="1145">
        <f>'2d) Planwerte (Anlage)'!BSE119*$E$15</f>
        <v>0</v>
      </c>
      <c r="BSF119" s="1145">
        <f>'2d) Planwerte (Anlage)'!BSF119*$E$15</f>
        <v>0</v>
      </c>
      <c r="BSG119" s="1145">
        <f>'2d) Planwerte (Anlage)'!BSG119*$E$15</f>
        <v>0</v>
      </c>
      <c r="BSH119" s="1145">
        <f>'2d) Planwerte (Anlage)'!BSH119*$E$15</f>
        <v>0</v>
      </c>
      <c r="BSI119" s="1145">
        <f>'2d) Planwerte (Anlage)'!BSI119*$E$15</f>
        <v>0</v>
      </c>
      <c r="BSJ119" s="1145">
        <f>'2d) Planwerte (Anlage)'!BSJ119*$E$15</f>
        <v>0</v>
      </c>
      <c r="BSK119" s="1145">
        <f>'2d) Planwerte (Anlage)'!BSK119*$E$15</f>
        <v>0</v>
      </c>
      <c r="BSL119" s="1145">
        <f>'2d) Planwerte (Anlage)'!BSL119*$E$15</f>
        <v>0</v>
      </c>
      <c r="BSM119" s="1145">
        <f>'2d) Planwerte (Anlage)'!BSM119*$E$15</f>
        <v>0</v>
      </c>
      <c r="BSN119" s="1145">
        <f>'2d) Planwerte (Anlage)'!BSN119*$E$15</f>
        <v>0</v>
      </c>
      <c r="BSO119" s="1145">
        <f>'2d) Planwerte (Anlage)'!BSO119*$E$15</f>
        <v>0</v>
      </c>
      <c r="BSP119" s="1145">
        <f>'2d) Planwerte (Anlage)'!BSP119*$E$15</f>
        <v>0</v>
      </c>
      <c r="BSQ119" s="1145">
        <f>'2d) Planwerte (Anlage)'!BSQ119*$E$15</f>
        <v>0</v>
      </c>
      <c r="BSR119" s="1145">
        <f>'2d) Planwerte (Anlage)'!BSR119*$E$15</f>
        <v>0</v>
      </c>
      <c r="BSS119" s="1145">
        <f>'2d) Planwerte (Anlage)'!BSS119*$E$15</f>
        <v>0</v>
      </c>
      <c r="BST119" s="1145">
        <f>'2d) Planwerte (Anlage)'!BST119*$E$15</f>
        <v>0</v>
      </c>
      <c r="BSU119" s="1145">
        <f>'2d) Planwerte (Anlage)'!BSU119*$E$15</f>
        <v>0</v>
      </c>
      <c r="BSV119" s="1145">
        <f>'2d) Planwerte (Anlage)'!BSV119*$E$15</f>
        <v>0</v>
      </c>
      <c r="BSW119" s="1145">
        <f>'2d) Planwerte (Anlage)'!BSW119*$E$15</f>
        <v>0</v>
      </c>
      <c r="BSX119" s="1145">
        <f>'2d) Planwerte (Anlage)'!BSX119*$E$15</f>
        <v>0</v>
      </c>
      <c r="BSY119" s="1145">
        <f>'2d) Planwerte (Anlage)'!BSY119*$E$15</f>
        <v>0</v>
      </c>
      <c r="BSZ119" s="1145">
        <f>'2d) Planwerte (Anlage)'!BSZ119*$E$15</f>
        <v>0</v>
      </c>
      <c r="BTA119" s="1145">
        <f>'2d) Planwerte (Anlage)'!BTA119*$E$15</f>
        <v>0</v>
      </c>
      <c r="BTB119" s="1145">
        <f>'2d) Planwerte (Anlage)'!BTB119*$E$15</f>
        <v>0</v>
      </c>
      <c r="BTC119" s="1145">
        <f>'2d) Planwerte (Anlage)'!BTC119*$E$15</f>
        <v>0</v>
      </c>
      <c r="BTD119" s="1145">
        <f>'2d) Planwerte (Anlage)'!BTD119*$E$15</f>
        <v>0</v>
      </c>
      <c r="BTE119" s="1145">
        <f>'2d) Planwerte (Anlage)'!BTE119*$E$15</f>
        <v>0</v>
      </c>
      <c r="BTF119" s="1145">
        <f>'2d) Planwerte (Anlage)'!BTF119*$E$15</f>
        <v>0</v>
      </c>
      <c r="BTG119" s="1145">
        <f>'2d) Planwerte (Anlage)'!BTG119*$E$15</f>
        <v>0</v>
      </c>
      <c r="BTH119" s="1145">
        <f>'2d) Planwerte (Anlage)'!BTH119*$E$15</f>
        <v>0</v>
      </c>
      <c r="BTI119" s="1145">
        <f>'2d) Planwerte (Anlage)'!BTI119*$E$15</f>
        <v>0</v>
      </c>
      <c r="BTJ119" s="1145">
        <f>'2d) Planwerte (Anlage)'!BTJ119*$E$15</f>
        <v>0</v>
      </c>
      <c r="BTK119" s="1145">
        <f>'2d) Planwerte (Anlage)'!BTK119*$E$15</f>
        <v>0</v>
      </c>
      <c r="BTL119" s="1145">
        <f>'2d) Planwerte (Anlage)'!BTL119*$E$15</f>
        <v>0</v>
      </c>
      <c r="BTM119" s="1145">
        <f>'2d) Planwerte (Anlage)'!BTM119*$E$15</f>
        <v>0</v>
      </c>
      <c r="BTN119" s="1145">
        <f>'2d) Planwerte (Anlage)'!BTN119*$E$15</f>
        <v>0</v>
      </c>
      <c r="BTO119" s="1145">
        <f>'2d) Planwerte (Anlage)'!BTO119*$E$15</f>
        <v>0</v>
      </c>
      <c r="BTP119" s="1145">
        <f>'2d) Planwerte (Anlage)'!BTP119*$E$15</f>
        <v>0</v>
      </c>
      <c r="BTQ119" s="1145">
        <f>'2d) Planwerte (Anlage)'!BTQ119*$E$15</f>
        <v>0</v>
      </c>
      <c r="BTR119" s="1145">
        <f>'2d) Planwerte (Anlage)'!BTR119*$E$15</f>
        <v>0</v>
      </c>
      <c r="BTS119" s="1145">
        <f>'2d) Planwerte (Anlage)'!BTS119*$E$15</f>
        <v>0</v>
      </c>
      <c r="BTT119" s="1145">
        <f>'2d) Planwerte (Anlage)'!BTT119*$E$15</f>
        <v>0</v>
      </c>
      <c r="BTU119" s="1145">
        <f>'2d) Planwerte (Anlage)'!BTU119*$E$15</f>
        <v>0</v>
      </c>
      <c r="BTV119" s="1145">
        <f>'2d) Planwerte (Anlage)'!BTV119*$E$15</f>
        <v>0</v>
      </c>
      <c r="BTW119" s="1145">
        <f>'2d) Planwerte (Anlage)'!BTW119*$E$15</f>
        <v>0</v>
      </c>
      <c r="BTX119" s="1145">
        <f>'2d) Planwerte (Anlage)'!BTX119*$E$15</f>
        <v>0</v>
      </c>
      <c r="BTY119" s="1145">
        <f>'2d) Planwerte (Anlage)'!BTY119*$E$15</f>
        <v>0</v>
      </c>
      <c r="BTZ119" s="1145">
        <f>'2d) Planwerte (Anlage)'!BTZ119*$E$15</f>
        <v>0</v>
      </c>
      <c r="BUA119" s="1145">
        <f>'2d) Planwerte (Anlage)'!BUA119*$E$15</f>
        <v>0</v>
      </c>
      <c r="BUB119" s="1145">
        <f>'2d) Planwerte (Anlage)'!BUB119*$E$15</f>
        <v>0</v>
      </c>
      <c r="BUC119" s="1145">
        <f>'2d) Planwerte (Anlage)'!BUC119*$E$15</f>
        <v>0</v>
      </c>
      <c r="BUD119" s="1145">
        <f>'2d) Planwerte (Anlage)'!BUD119*$E$15</f>
        <v>0</v>
      </c>
      <c r="BUE119" s="1145">
        <f>'2d) Planwerte (Anlage)'!BUE119*$E$15</f>
        <v>0</v>
      </c>
      <c r="BUF119" s="1145">
        <f>'2d) Planwerte (Anlage)'!BUF119*$E$15</f>
        <v>0</v>
      </c>
      <c r="BUG119" s="1145">
        <f>'2d) Planwerte (Anlage)'!BUG119*$E$15</f>
        <v>0</v>
      </c>
      <c r="BUH119" s="1145">
        <f>'2d) Planwerte (Anlage)'!BUH119*$E$15</f>
        <v>0</v>
      </c>
      <c r="BUI119" s="1145">
        <f>'2d) Planwerte (Anlage)'!BUI119*$E$15</f>
        <v>0</v>
      </c>
      <c r="BUJ119" s="1145">
        <f>'2d) Planwerte (Anlage)'!BUJ119*$E$15</f>
        <v>0</v>
      </c>
      <c r="BUK119" s="1145">
        <f>'2d) Planwerte (Anlage)'!BUK119*$E$15</f>
        <v>0</v>
      </c>
      <c r="BUL119" s="1145">
        <f>'2d) Planwerte (Anlage)'!BUL119*$E$15</f>
        <v>0</v>
      </c>
      <c r="BUM119" s="1145">
        <f>'2d) Planwerte (Anlage)'!BUM119*$E$15</f>
        <v>0</v>
      </c>
      <c r="BUN119" s="1145">
        <f>'2d) Planwerte (Anlage)'!BUN119*$E$15</f>
        <v>0</v>
      </c>
      <c r="BUO119" s="1145">
        <f>'2d) Planwerte (Anlage)'!BUO119*$E$15</f>
        <v>0</v>
      </c>
      <c r="BUP119" s="1145">
        <f>'2d) Planwerte (Anlage)'!BUP119*$E$15</f>
        <v>0</v>
      </c>
      <c r="BUQ119" s="1145">
        <f>'2d) Planwerte (Anlage)'!BUQ119*$E$15</f>
        <v>0</v>
      </c>
      <c r="BUR119" s="1145">
        <f>'2d) Planwerte (Anlage)'!BUR119*$E$15</f>
        <v>0</v>
      </c>
      <c r="BUS119" s="1145">
        <f>'2d) Planwerte (Anlage)'!BUS119*$E$15</f>
        <v>0</v>
      </c>
      <c r="BUT119" s="1145">
        <f>'2d) Planwerte (Anlage)'!BUT119*$E$15</f>
        <v>0</v>
      </c>
      <c r="BUU119" s="1145">
        <f>'2d) Planwerte (Anlage)'!BUU119*$E$15</f>
        <v>0</v>
      </c>
      <c r="BUV119" s="1145">
        <f>'2d) Planwerte (Anlage)'!BUV119*$E$15</f>
        <v>0</v>
      </c>
      <c r="BUW119" s="1145">
        <f>'2d) Planwerte (Anlage)'!BUW119*$E$15</f>
        <v>0</v>
      </c>
      <c r="BUX119" s="1145">
        <f>'2d) Planwerte (Anlage)'!BUX119*$E$15</f>
        <v>0</v>
      </c>
      <c r="BUY119" s="1145">
        <f>'2d) Planwerte (Anlage)'!BUY119*$E$15</f>
        <v>0</v>
      </c>
      <c r="BUZ119" s="1145">
        <f>'2d) Planwerte (Anlage)'!BUZ119*$E$15</f>
        <v>0</v>
      </c>
      <c r="BVA119" s="1145">
        <f>'2d) Planwerte (Anlage)'!BVA119*$E$15</f>
        <v>0</v>
      </c>
      <c r="BVB119" s="1145">
        <f>'2d) Planwerte (Anlage)'!BVB119*$E$15</f>
        <v>0</v>
      </c>
      <c r="BVC119" s="1145">
        <f>'2d) Planwerte (Anlage)'!BVC119*$E$15</f>
        <v>0</v>
      </c>
      <c r="BVD119" s="1145">
        <f>'2d) Planwerte (Anlage)'!BVD119*$E$15</f>
        <v>0</v>
      </c>
      <c r="BVE119" s="1145">
        <f>'2d) Planwerte (Anlage)'!BVE119*$E$15</f>
        <v>0</v>
      </c>
      <c r="BVF119" s="1145">
        <f>'2d) Planwerte (Anlage)'!BVF119*$E$15</f>
        <v>0</v>
      </c>
      <c r="BVG119" s="1145">
        <f>'2d) Planwerte (Anlage)'!BVG119*$E$15</f>
        <v>0</v>
      </c>
      <c r="BVH119" s="1145">
        <f>'2d) Planwerte (Anlage)'!BVH119*$E$15</f>
        <v>0</v>
      </c>
      <c r="BVI119" s="1145">
        <f>'2d) Planwerte (Anlage)'!BVI119*$E$15</f>
        <v>0</v>
      </c>
      <c r="BVJ119" s="1145">
        <f>'2d) Planwerte (Anlage)'!BVJ119*$E$15</f>
        <v>0</v>
      </c>
      <c r="BVK119" s="1145">
        <f>'2d) Planwerte (Anlage)'!BVK119*$E$15</f>
        <v>0</v>
      </c>
      <c r="BVL119" s="1145">
        <f>'2d) Planwerte (Anlage)'!BVL119*$E$15</f>
        <v>0</v>
      </c>
      <c r="BVM119" s="1145">
        <f>'2d) Planwerte (Anlage)'!BVM119*$E$15</f>
        <v>0</v>
      </c>
      <c r="BVN119" s="1145">
        <f>'2d) Planwerte (Anlage)'!BVN119*$E$15</f>
        <v>0</v>
      </c>
      <c r="BVO119" s="1145">
        <f>'2d) Planwerte (Anlage)'!BVO119*$E$15</f>
        <v>0</v>
      </c>
      <c r="BVP119" s="1145">
        <f>'2d) Planwerte (Anlage)'!BVP119*$E$15</f>
        <v>0</v>
      </c>
      <c r="BVQ119" s="1145">
        <f>'2d) Planwerte (Anlage)'!BVQ119*$E$15</f>
        <v>0</v>
      </c>
      <c r="BVR119" s="1145">
        <f>'2d) Planwerte (Anlage)'!BVR119*$E$15</f>
        <v>0</v>
      </c>
      <c r="BVS119" s="1145">
        <f>'2d) Planwerte (Anlage)'!BVS119*$E$15</f>
        <v>0</v>
      </c>
      <c r="BVT119" s="1145">
        <f>'2d) Planwerte (Anlage)'!BVT119*$E$15</f>
        <v>0</v>
      </c>
      <c r="BVU119" s="1145">
        <f>'2d) Planwerte (Anlage)'!BVU119*$E$15</f>
        <v>0</v>
      </c>
      <c r="BVV119" s="1145">
        <f>'2d) Planwerte (Anlage)'!BVV119*$E$15</f>
        <v>0</v>
      </c>
      <c r="BVW119" s="1145">
        <f>'2d) Planwerte (Anlage)'!BVW119*$E$15</f>
        <v>0</v>
      </c>
      <c r="BVX119" s="1145">
        <f>'2d) Planwerte (Anlage)'!BVX119*$E$15</f>
        <v>0</v>
      </c>
      <c r="BVY119" s="1145">
        <f>'2d) Planwerte (Anlage)'!BVY119*$E$15</f>
        <v>0</v>
      </c>
      <c r="BVZ119" s="1145">
        <f>'2d) Planwerte (Anlage)'!BVZ119*$E$15</f>
        <v>0</v>
      </c>
      <c r="BWA119" s="1145">
        <f>'2d) Planwerte (Anlage)'!BWA119*$E$15</f>
        <v>0</v>
      </c>
      <c r="BWB119" s="1145">
        <f>'2d) Planwerte (Anlage)'!BWB119*$E$15</f>
        <v>0</v>
      </c>
      <c r="BWC119" s="1145">
        <f>'2d) Planwerte (Anlage)'!BWC119*$E$15</f>
        <v>0</v>
      </c>
      <c r="BWD119" s="1145">
        <f>'2d) Planwerte (Anlage)'!BWD119*$E$15</f>
        <v>0</v>
      </c>
      <c r="BWE119" s="1145">
        <f>'2d) Planwerte (Anlage)'!BWE119*$E$15</f>
        <v>0</v>
      </c>
      <c r="BWF119" s="1145">
        <f>'2d) Planwerte (Anlage)'!BWF119*$E$15</f>
        <v>0</v>
      </c>
      <c r="BWG119" s="1145">
        <f>'2d) Planwerte (Anlage)'!BWG119*$E$15</f>
        <v>0</v>
      </c>
      <c r="BWH119" s="1145">
        <f>'2d) Planwerte (Anlage)'!BWH119*$E$15</f>
        <v>0</v>
      </c>
      <c r="BWI119" s="1145">
        <f>'2d) Planwerte (Anlage)'!BWI119*$E$15</f>
        <v>0</v>
      </c>
      <c r="BWJ119" s="1145">
        <f>'2d) Planwerte (Anlage)'!BWJ119*$E$15</f>
        <v>0</v>
      </c>
      <c r="BWK119" s="1145">
        <f>'2d) Planwerte (Anlage)'!BWK119*$E$15</f>
        <v>0</v>
      </c>
      <c r="BWL119" s="1145">
        <f>'2d) Planwerte (Anlage)'!BWL119*$E$15</f>
        <v>0</v>
      </c>
      <c r="BWM119" s="1145">
        <f>'2d) Planwerte (Anlage)'!BWM119*$E$15</f>
        <v>0</v>
      </c>
      <c r="BWN119" s="1145">
        <f>'2d) Planwerte (Anlage)'!BWN119*$E$15</f>
        <v>0</v>
      </c>
      <c r="BWO119" s="1145">
        <f>'2d) Planwerte (Anlage)'!BWO119*$E$15</f>
        <v>0</v>
      </c>
      <c r="BWP119" s="1145">
        <f>'2d) Planwerte (Anlage)'!BWP119*$E$15</f>
        <v>0</v>
      </c>
      <c r="BWQ119" s="1145">
        <f>'2d) Planwerte (Anlage)'!BWQ119*$E$15</f>
        <v>0</v>
      </c>
      <c r="BWR119" s="1145">
        <f>'2d) Planwerte (Anlage)'!BWR119*$E$15</f>
        <v>0</v>
      </c>
      <c r="BWS119" s="1145">
        <f>'2d) Planwerte (Anlage)'!BWS119*$E$15</f>
        <v>0</v>
      </c>
      <c r="BWT119" s="1145">
        <f>'2d) Planwerte (Anlage)'!BWT119*$E$15</f>
        <v>0</v>
      </c>
      <c r="BWU119" s="1145">
        <f>'2d) Planwerte (Anlage)'!BWU119*$E$15</f>
        <v>0</v>
      </c>
      <c r="BWV119" s="1145">
        <f>'2d) Planwerte (Anlage)'!BWV119*$E$15</f>
        <v>0</v>
      </c>
      <c r="BWW119" s="1145">
        <f>'2d) Planwerte (Anlage)'!BWW119*$E$15</f>
        <v>0</v>
      </c>
      <c r="BWX119" s="1145">
        <f>'2d) Planwerte (Anlage)'!BWX119*$E$15</f>
        <v>0</v>
      </c>
      <c r="BWY119" s="1145">
        <f>'2d) Planwerte (Anlage)'!BWY119*$E$15</f>
        <v>0</v>
      </c>
      <c r="BWZ119" s="1145">
        <f>'2d) Planwerte (Anlage)'!BWZ119*$E$15</f>
        <v>0</v>
      </c>
      <c r="BXA119" s="1145">
        <f>'2d) Planwerte (Anlage)'!BXA119*$E$15</f>
        <v>0</v>
      </c>
      <c r="BXB119" s="1145">
        <f>'2d) Planwerte (Anlage)'!BXB119*$E$15</f>
        <v>0</v>
      </c>
      <c r="BXC119" s="1145">
        <f>'2d) Planwerte (Anlage)'!BXC119*$E$15</f>
        <v>0</v>
      </c>
      <c r="BXD119" s="1145">
        <f>'2d) Planwerte (Anlage)'!BXD119*$E$15</f>
        <v>0</v>
      </c>
      <c r="BXE119" s="1145">
        <f>'2d) Planwerte (Anlage)'!BXE119*$E$15</f>
        <v>0</v>
      </c>
      <c r="BXF119" s="1145">
        <f>'2d) Planwerte (Anlage)'!BXF119*$E$15</f>
        <v>0</v>
      </c>
      <c r="BXG119" s="1145">
        <f>'2d) Planwerte (Anlage)'!BXG119*$E$15</f>
        <v>0</v>
      </c>
      <c r="BXH119" s="1145">
        <f>'2d) Planwerte (Anlage)'!BXH119*$E$15</f>
        <v>0</v>
      </c>
      <c r="BXI119" s="1145">
        <f>'2d) Planwerte (Anlage)'!BXI119*$E$15</f>
        <v>0</v>
      </c>
      <c r="BXJ119" s="1145">
        <f>'2d) Planwerte (Anlage)'!BXJ119*$E$15</f>
        <v>0</v>
      </c>
      <c r="BXK119" s="1145">
        <f>'2d) Planwerte (Anlage)'!BXK119*$E$15</f>
        <v>0</v>
      </c>
      <c r="BXL119" s="1145">
        <f>'2d) Planwerte (Anlage)'!BXL119*$E$15</f>
        <v>0</v>
      </c>
      <c r="BXM119" s="1145">
        <f>'2d) Planwerte (Anlage)'!BXM119*$E$15</f>
        <v>0</v>
      </c>
      <c r="BXN119" s="1145">
        <f>'2d) Planwerte (Anlage)'!BXN119*$E$15</f>
        <v>0</v>
      </c>
      <c r="BXO119" s="1145">
        <f>'2d) Planwerte (Anlage)'!BXO119*$E$15</f>
        <v>0</v>
      </c>
      <c r="BXP119" s="1145">
        <f>'2d) Planwerte (Anlage)'!BXP119*$E$15</f>
        <v>0</v>
      </c>
      <c r="BXQ119" s="1145">
        <f>'2d) Planwerte (Anlage)'!BXQ119*$E$15</f>
        <v>0</v>
      </c>
      <c r="BXR119" s="1145">
        <f>'2d) Planwerte (Anlage)'!BXR119*$E$15</f>
        <v>0</v>
      </c>
      <c r="BXS119" s="1145">
        <f>'2d) Planwerte (Anlage)'!BXS119*$E$15</f>
        <v>0</v>
      </c>
      <c r="BXT119" s="1145">
        <f>'2d) Planwerte (Anlage)'!BXT119*$E$15</f>
        <v>0</v>
      </c>
      <c r="BXU119" s="1145">
        <f>'2d) Planwerte (Anlage)'!BXU119*$E$15</f>
        <v>0</v>
      </c>
      <c r="BXV119" s="1145">
        <f>'2d) Planwerte (Anlage)'!BXV119*$E$15</f>
        <v>0</v>
      </c>
      <c r="BXW119" s="1145">
        <f>'2d) Planwerte (Anlage)'!BXW119*$E$15</f>
        <v>0</v>
      </c>
      <c r="BXX119" s="1145">
        <f>'2d) Planwerte (Anlage)'!BXX119*$E$15</f>
        <v>0</v>
      </c>
      <c r="BXY119" s="1145">
        <f>'2d) Planwerte (Anlage)'!BXY119*$E$15</f>
        <v>0</v>
      </c>
      <c r="BXZ119" s="1145">
        <f>'2d) Planwerte (Anlage)'!BXZ119*$E$15</f>
        <v>0</v>
      </c>
      <c r="BYA119" s="1145">
        <f>'2d) Planwerte (Anlage)'!BYA119*$E$15</f>
        <v>0</v>
      </c>
      <c r="BYB119" s="1145">
        <f>'2d) Planwerte (Anlage)'!BYB119*$E$15</f>
        <v>0</v>
      </c>
      <c r="BYC119" s="1145">
        <f>'2d) Planwerte (Anlage)'!BYC119*$E$15</f>
        <v>0</v>
      </c>
      <c r="BYD119" s="1145">
        <f>'2d) Planwerte (Anlage)'!BYD119*$E$15</f>
        <v>0</v>
      </c>
      <c r="BYE119" s="1145">
        <f>'2d) Planwerte (Anlage)'!BYE119*$E$15</f>
        <v>0</v>
      </c>
      <c r="BYF119" s="1145">
        <f>'2d) Planwerte (Anlage)'!BYF119*$E$15</f>
        <v>0</v>
      </c>
      <c r="BYG119" s="1145">
        <f>'2d) Planwerte (Anlage)'!BYG119*$E$15</f>
        <v>0</v>
      </c>
      <c r="BYH119" s="1145">
        <f>'2d) Planwerte (Anlage)'!BYH119*$E$15</f>
        <v>0</v>
      </c>
      <c r="BYI119" s="1145">
        <f>'2d) Planwerte (Anlage)'!BYI119*$E$15</f>
        <v>0</v>
      </c>
      <c r="BYJ119" s="1145">
        <f>'2d) Planwerte (Anlage)'!BYJ119*$E$15</f>
        <v>0</v>
      </c>
      <c r="BYK119" s="1145">
        <f>'2d) Planwerte (Anlage)'!BYK119*$E$15</f>
        <v>0</v>
      </c>
      <c r="BYL119" s="1145">
        <f>'2d) Planwerte (Anlage)'!BYL119*$E$15</f>
        <v>0</v>
      </c>
      <c r="BYM119" s="1145">
        <f>'2d) Planwerte (Anlage)'!BYM119*$E$15</f>
        <v>0</v>
      </c>
      <c r="BYN119" s="1145">
        <f>'2d) Planwerte (Anlage)'!BYN119*$E$15</f>
        <v>0</v>
      </c>
      <c r="BYO119" s="1145">
        <f>'2d) Planwerte (Anlage)'!BYO119*$E$15</f>
        <v>0</v>
      </c>
      <c r="BYP119" s="1145">
        <f>'2d) Planwerte (Anlage)'!BYP119*$E$15</f>
        <v>0</v>
      </c>
      <c r="BYQ119" s="1145">
        <f>'2d) Planwerte (Anlage)'!BYQ119*$E$15</f>
        <v>0</v>
      </c>
      <c r="BYR119" s="1145">
        <f>'2d) Planwerte (Anlage)'!BYR119*$E$15</f>
        <v>0</v>
      </c>
      <c r="BYS119" s="1145">
        <f>'2d) Planwerte (Anlage)'!BYS119*$E$15</f>
        <v>0</v>
      </c>
      <c r="BYT119" s="1145">
        <f>'2d) Planwerte (Anlage)'!BYT119*$E$15</f>
        <v>0</v>
      </c>
      <c r="BYU119" s="1145">
        <f>'2d) Planwerte (Anlage)'!BYU119*$E$15</f>
        <v>0</v>
      </c>
      <c r="BYV119" s="1145">
        <f>'2d) Planwerte (Anlage)'!BYV119*$E$15</f>
        <v>0</v>
      </c>
      <c r="BYW119" s="1145">
        <f>'2d) Planwerte (Anlage)'!BYW119*$E$15</f>
        <v>0</v>
      </c>
      <c r="BYX119" s="1145">
        <f>'2d) Planwerte (Anlage)'!BYX119*$E$15</f>
        <v>0</v>
      </c>
      <c r="BYY119" s="1145">
        <f>'2d) Planwerte (Anlage)'!BYY119*$E$15</f>
        <v>0</v>
      </c>
      <c r="BYZ119" s="1145">
        <f>'2d) Planwerte (Anlage)'!BYZ119*$E$15</f>
        <v>0</v>
      </c>
      <c r="BZA119" s="1145">
        <f>'2d) Planwerte (Anlage)'!BZA119*$E$15</f>
        <v>0</v>
      </c>
      <c r="BZB119" s="1145">
        <f>'2d) Planwerte (Anlage)'!BZB119*$E$15</f>
        <v>0</v>
      </c>
      <c r="BZC119" s="1145">
        <f>'2d) Planwerte (Anlage)'!BZC119*$E$15</f>
        <v>0</v>
      </c>
      <c r="BZD119" s="1145">
        <f>'2d) Planwerte (Anlage)'!BZD119*$E$15</f>
        <v>0</v>
      </c>
      <c r="BZE119" s="1145">
        <f>'2d) Planwerte (Anlage)'!BZE119*$E$15</f>
        <v>0</v>
      </c>
      <c r="BZF119" s="1145">
        <f>'2d) Planwerte (Anlage)'!BZF119*$E$15</f>
        <v>0</v>
      </c>
      <c r="BZG119" s="1145">
        <f>'2d) Planwerte (Anlage)'!BZG119*$E$15</f>
        <v>0</v>
      </c>
      <c r="BZH119" s="1145">
        <f>'2d) Planwerte (Anlage)'!BZH119*$E$15</f>
        <v>0</v>
      </c>
      <c r="BZI119" s="1145">
        <f>'2d) Planwerte (Anlage)'!BZI119*$E$15</f>
        <v>0</v>
      </c>
      <c r="BZJ119" s="1145">
        <f>'2d) Planwerte (Anlage)'!BZJ119*$E$15</f>
        <v>0</v>
      </c>
      <c r="BZK119" s="1145">
        <f>'2d) Planwerte (Anlage)'!BZK119*$E$15</f>
        <v>0</v>
      </c>
      <c r="BZL119" s="1145">
        <f>'2d) Planwerte (Anlage)'!BZL119*$E$15</f>
        <v>0</v>
      </c>
      <c r="BZM119" s="1145">
        <f>'2d) Planwerte (Anlage)'!BZM119*$E$15</f>
        <v>0</v>
      </c>
      <c r="BZN119" s="1145">
        <f>'2d) Planwerte (Anlage)'!BZN119*$E$15</f>
        <v>0</v>
      </c>
      <c r="BZO119" s="1145">
        <f>'2d) Planwerte (Anlage)'!BZO119*$E$15</f>
        <v>0</v>
      </c>
      <c r="BZP119" s="1145">
        <f>'2d) Planwerte (Anlage)'!BZP119*$E$15</f>
        <v>0</v>
      </c>
      <c r="BZQ119" s="1145">
        <f>'2d) Planwerte (Anlage)'!BZQ119*$E$15</f>
        <v>0</v>
      </c>
      <c r="BZR119" s="1145">
        <f>'2d) Planwerte (Anlage)'!BZR119*$E$15</f>
        <v>0</v>
      </c>
      <c r="BZS119" s="1145">
        <f>'2d) Planwerte (Anlage)'!BZS119*$E$15</f>
        <v>0</v>
      </c>
      <c r="BZT119" s="1145">
        <f>'2d) Planwerte (Anlage)'!BZT119*$E$15</f>
        <v>0</v>
      </c>
      <c r="BZU119" s="1145">
        <f>'2d) Planwerte (Anlage)'!BZU119*$E$15</f>
        <v>0</v>
      </c>
      <c r="BZV119" s="1145">
        <f>'2d) Planwerte (Anlage)'!BZV119*$E$15</f>
        <v>0</v>
      </c>
      <c r="BZW119" s="1145">
        <f>'2d) Planwerte (Anlage)'!BZW119*$E$15</f>
        <v>0</v>
      </c>
      <c r="BZX119" s="1145">
        <f>'2d) Planwerte (Anlage)'!BZX119*$E$15</f>
        <v>0</v>
      </c>
      <c r="BZY119" s="1145">
        <f>'2d) Planwerte (Anlage)'!BZY119*$E$15</f>
        <v>0</v>
      </c>
      <c r="BZZ119" s="1145">
        <f>'2d) Planwerte (Anlage)'!BZZ119*$E$15</f>
        <v>0</v>
      </c>
      <c r="CAA119" s="1145">
        <f>'2d) Planwerte (Anlage)'!CAA119*$E$15</f>
        <v>0</v>
      </c>
      <c r="CAB119" s="1145">
        <f>'2d) Planwerte (Anlage)'!CAB119*$E$15</f>
        <v>0</v>
      </c>
      <c r="CAC119" s="1145">
        <f>'2d) Planwerte (Anlage)'!CAC119*$E$15</f>
        <v>0</v>
      </c>
      <c r="CAD119" s="1145">
        <f>'2d) Planwerte (Anlage)'!CAD119*$E$15</f>
        <v>0</v>
      </c>
      <c r="CAE119" s="1145">
        <f>'2d) Planwerte (Anlage)'!CAE119*$E$15</f>
        <v>0</v>
      </c>
      <c r="CAF119" s="1145">
        <f>'2d) Planwerte (Anlage)'!CAF119*$E$15</f>
        <v>0</v>
      </c>
      <c r="CAG119" s="1145">
        <f>'2d) Planwerte (Anlage)'!CAG119*$E$15</f>
        <v>0</v>
      </c>
      <c r="CAH119" s="1145">
        <f>'2d) Planwerte (Anlage)'!CAH119*$E$15</f>
        <v>0</v>
      </c>
      <c r="CAI119" s="1145">
        <f>'2d) Planwerte (Anlage)'!CAI119*$E$15</f>
        <v>0</v>
      </c>
      <c r="CAJ119" s="1145">
        <f>'2d) Planwerte (Anlage)'!CAJ119*$E$15</f>
        <v>0</v>
      </c>
      <c r="CAK119" s="1145">
        <f>'2d) Planwerte (Anlage)'!CAK119*$E$15</f>
        <v>0</v>
      </c>
      <c r="CAL119" s="1145">
        <f>'2d) Planwerte (Anlage)'!CAL119*$E$15</f>
        <v>0</v>
      </c>
      <c r="CAM119" s="1145">
        <f>'2d) Planwerte (Anlage)'!CAM119*$E$15</f>
        <v>0</v>
      </c>
      <c r="CAN119" s="1145">
        <f>'2d) Planwerte (Anlage)'!CAN119*$E$15</f>
        <v>0</v>
      </c>
      <c r="CAO119" s="1145">
        <f>'2d) Planwerte (Anlage)'!CAO119*$E$15</f>
        <v>0</v>
      </c>
      <c r="CAP119" s="1145">
        <f>'2d) Planwerte (Anlage)'!CAP119*$E$15</f>
        <v>0</v>
      </c>
      <c r="CAQ119" s="1145">
        <f>'2d) Planwerte (Anlage)'!CAQ119*$E$15</f>
        <v>0</v>
      </c>
      <c r="CAR119" s="1145">
        <f>'2d) Planwerte (Anlage)'!CAR119*$E$15</f>
        <v>0</v>
      </c>
      <c r="CAS119" s="1145">
        <f>'2d) Planwerte (Anlage)'!CAS119*$E$15</f>
        <v>0</v>
      </c>
      <c r="CAT119" s="1145">
        <f>'2d) Planwerte (Anlage)'!CAT119*$E$15</f>
        <v>0</v>
      </c>
      <c r="CAU119" s="1145">
        <f>'2d) Planwerte (Anlage)'!CAU119*$E$15</f>
        <v>0</v>
      </c>
      <c r="CAV119" s="1145">
        <f>'2d) Planwerte (Anlage)'!CAV119*$E$15</f>
        <v>0</v>
      </c>
      <c r="CAW119" s="1145">
        <f>'2d) Planwerte (Anlage)'!CAW119*$E$15</f>
        <v>0</v>
      </c>
      <c r="CAX119" s="1145">
        <f>'2d) Planwerte (Anlage)'!CAX119*$E$15</f>
        <v>0</v>
      </c>
      <c r="CAY119" s="1145">
        <f>'2d) Planwerte (Anlage)'!CAY119*$E$15</f>
        <v>0</v>
      </c>
      <c r="CAZ119" s="1145">
        <f>'2d) Planwerte (Anlage)'!CAZ119*$E$15</f>
        <v>0</v>
      </c>
      <c r="CBA119" s="1145">
        <f>'2d) Planwerte (Anlage)'!CBA119*$E$15</f>
        <v>0</v>
      </c>
      <c r="CBB119" s="1145">
        <f>'2d) Planwerte (Anlage)'!CBB119*$E$15</f>
        <v>0</v>
      </c>
      <c r="CBC119" s="1145">
        <f>'2d) Planwerte (Anlage)'!CBC119*$E$15</f>
        <v>0</v>
      </c>
      <c r="CBD119" s="1145">
        <f>'2d) Planwerte (Anlage)'!CBD119*$E$15</f>
        <v>0</v>
      </c>
      <c r="CBE119" s="1145">
        <f>'2d) Planwerte (Anlage)'!CBE119*$E$15</f>
        <v>0</v>
      </c>
      <c r="CBF119" s="1145">
        <f>'2d) Planwerte (Anlage)'!CBF119*$E$15</f>
        <v>0</v>
      </c>
      <c r="CBG119" s="1145">
        <f>'2d) Planwerte (Anlage)'!CBG119*$E$15</f>
        <v>0</v>
      </c>
      <c r="CBH119" s="1145">
        <f>'2d) Planwerte (Anlage)'!CBH119*$E$15</f>
        <v>0</v>
      </c>
      <c r="CBI119" s="1145">
        <f>'2d) Planwerte (Anlage)'!CBI119*$E$15</f>
        <v>0</v>
      </c>
      <c r="CBJ119" s="1145">
        <f>'2d) Planwerte (Anlage)'!CBJ119*$E$15</f>
        <v>0</v>
      </c>
      <c r="CBK119" s="1145">
        <f>'2d) Planwerte (Anlage)'!CBK119*$E$15</f>
        <v>0</v>
      </c>
      <c r="CBL119" s="1145">
        <f>'2d) Planwerte (Anlage)'!CBL119*$E$15</f>
        <v>0</v>
      </c>
      <c r="CBM119" s="1145">
        <f>'2d) Planwerte (Anlage)'!CBM119*$E$15</f>
        <v>0</v>
      </c>
      <c r="CBN119" s="1145">
        <f>'2d) Planwerte (Anlage)'!CBN119*$E$15</f>
        <v>0</v>
      </c>
      <c r="CBO119" s="1145">
        <f>'2d) Planwerte (Anlage)'!CBO119*$E$15</f>
        <v>0</v>
      </c>
      <c r="CBP119" s="1145">
        <f>'2d) Planwerte (Anlage)'!CBP119*$E$15</f>
        <v>0</v>
      </c>
      <c r="CBQ119" s="1145">
        <f>'2d) Planwerte (Anlage)'!CBQ119*$E$15</f>
        <v>0</v>
      </c>
      <c r="CBR119" s="1145">
        <f>'2d) Planwerte (Anlage)'!CBR119*$E$15</f>
        <v>0</v>
      </c>
      <c r="CBS119" s="1145">
        <f>'2d) Planwerte (Anlage)'!CBS119*$E$15</f>
        <v>0</v>
      </c>
      <c r="CBT119" s="1145">
        <f>'2d) Planwerte (Anlage)'!CBT119*$E$15</f>
        <v>0</v>
      </c>
      <c r="CBU119" s="1145">
        <f>'2d) Planwerte (Anlage)'!CBU119*$E$15</f>
        <v>0</v>
      </c>
      <c r="CBV119" s="1145">
        <f>'2d) Planwerte (Anlage)'!CBV119*$E$15</f>
        <v>0</v>
      </c>
      <c r="CBW119" s="1145">
        <f>'2d) Planwerte (Anlage)'!CBW119*$E$15</f>
        <v>0</v>
      </c>
      <c r="CBX119" s="1145">
        <f>'2d) Planwerte (Anlage)'!CBX119*$E$15</f>
        <v>0</v>
      </c>
      <c r="CBY119" s="1145">
        <f>'2d) Planwerte (Anlage)'!CBY119*$E$15</f>
        <v>0</v>
      </c>
      <c r="CBZ119" s="1145">
        <f>'2d) Planwerte (Anlage)'!CBZ119*$E$15</f>
        <v>0</v>
      </c>
      <c r="CCA119" s="1145">
        <f>'2d) Planwerte (Anlage)'!CCA119*$E$15</f>
        <v>0</v>
      </c>
      <c r="CCB119" s="1145">
        <f>'2d) Planwerte (Anlage)'!CCB119*$E$15</f>
        <v>0</v>
      </c>
      <c r="CCC119" s="1145">
        <f>'2d) Planwerte (Anlage)'!CCC119*$E$15</f>
        <v>0</v>
      </c>
      <c r="CCD119" s="1145">
        <f>'2d) Planwerte (Anlage)'!CCD119*$E$15</f>
        <v>0</v>
      </c>
      <c r="CCE119" s="1145">
        <f>'2d) Planwerte (Anlage)'!CCE119*$E$15</f>
        <v>0</v>
      </c>
      <c r="CCF119" s="1145">
        <f>'2d) Planwerte (Anlage)'!CCF119*$E$15</f>
        <v>0</v>
      </c>
      <c r="CCG119" s="1145">
        <f>'2d) Planwerte (Anlage)'!CCG119*$E$15</f>
        <v>0</v>
      </c>
      <c r="CCH119" s="1145">
        <f>'2d) Planwerte (Anlage)'!CCH119*$E$15</f>
        <v>0</v>
      </c>
      <c r="CCI119" s="1145">
        <f>'2d) Planwerte (Anlage)'!CCI119*$E$15</f>
        <v>0</v>
      </c>
      <c r="CCJ119" s="1145">
        <f>'2d) Planwerte (Anlage)'!CCJ119*$E$15</f>
        <v>0</v>
      </c>
      <c r="CCK119" s="1145">
        <f>'2d) Planwerte (Anlage)'!CCK119*$E$15</f>
        <v>0</v>
      </c>
      <c r="CCL119" s="1145">
        <f>'2d) Planwerte (Anlage)'!CCL119*$E$15</f>
        <v>0</v>
      </c>
      <c r="CCM119" s="1145">
        <f>'2d) Planwerte (Anlage)'!CCM119*$E$15</f>
        <v>0</v>
      </c>
      <c r="CCN119" s="1145">
        <f>'2d) Planwerte (Anlage)'!CCN119*$E$15</f>
        <v>0</v>
      </c>
      <c r="CCO119" s="1145">
        <f>'2d) Planwerte (Anlage)'!CCO119*$E$15</f>
        <v>0</v>
      </c>
      <c r="CCP119" s="1145">
        <f>'2d) Planwerte (Anlage)'!CCP119*$E$15</f>
        <v>0</v>
      </c>
      <c r="CCQ119" s="1145">
        <f>'2d) Planwerte (Anlage)'!CCQ119*$E$15</f>
        <v>0</v>
      </c>
      <c r="CCR119" s="1145">
        <f>'2d) Planwerte (Anlage)'!CCR119*$E$15</f>
        <v>0</v>
      </c>
      <c r="CCS119" s="1145">
        <f>'2d) Planwerte (Anlage)'!CCS119*$E$15</f>
        <v>0</v>
      </c>
      <c r="CCT119" s="1145">
        <f>'2d) Planwerte (Anlage)'!CCT119*$E$15</f>
        <v>0</v>
      </c>
      <c r="CCU119" s="1145">
        <f>'2d) Planwerte (Anlage)'!CCU119*$E$15</f>
        <v>0</v>
      </c>
      <c r="CCV119" s="1145">
        <f>'2d) Planwerte (Anlage)'!CCV119*$E$15</f>
        <v>0</v>
      </c>
      <c r="CCW119" s="1145">
        <f>'2d) Planwerte (Anlage)'!CCW119*$E$15</f>
        <v>0</v>
      </c>
      <c r="CCX119" s="1145">
        <f>'2d) Planwerte (Anlage)'!CCX119*$E$15</f>
        <v>0</v>
      </c>
      <c r="CCY119" s="1145">
        <f>'2d) Planwerte (Anlage)'!CCY119*$E$15</f>
        <v>0</v>
      </c>
      <c r="CCZ119" s="1145">
        <f>'2d) Planwerte (Anlage)'!CCZ119*$E$15</f>
        <v>0</v>
      </c>
      <c r="CDA119" s="1145">
        <f>'2d) Planwerte (Anlage)'!CDA119*$E$15</f>
        <v>0</v>
      </c>
      <c r="CDB119" s="1145">
        <f>'2d) Planwerte (Anlage)'!CDB119*$E$15</f>
        <v>0</v>
      </c>
      <c r="CDC119" s="1145">
        <f>'2d) Planwerte (Anlage)'!CDC119*$E$15</f>
        <v>0</v>
      </c>
      <c r="CDD119" s="1145">
        <f>'2d) Planwerte (Anlage)'!CDD119*$E$15</f>
        <v>0</v>
      </c>
      <c r="CDE119" s="1145">
        <f>'2d) Planwerte (Anlage)'!CDE119*$E$15</f>
        <v>0</v>
      </c>
      <c r="CDF119" s="1145">
        <f>'2d) Planwerte (Anlage)'!CDF119*$E$15</f>
        <v>0</v>
      </c>
      <c r="CDG119" s="1145">
        <f>'2d) Planwerte (Anlage)'!CDG119*$E$15</f>
        <v>0</v>
      </c>
      <c r="CDH119" s="1145">
        <f>'2d) Planwerte (Anlage)'!CDH119*$E$15</f>
        <v>0</v>
      </c>
      <c r="CDI119" s="1145">
        <f>'2d) Planwerte (Anlage)'!CDI119*$E$15</f>
        <v>0</v>
      </c>
      <c r="CDJ119" s="1145">
        <f>'2d) Planwerte (Anlage)'!CDJ119*$E$15</f>
        <v>0</v>
      </c>
      <c r="CDK119" s="1145">
        <f>'2d) Planwerte (Anlage)'!CDK119*$E$15</f>
        <v>0</v>
      </c>
      <c r="CDL119" s="1145">
        <f>'2d) Planwerte (Anlage)'!CDL119*$E$15</f>
        <v>0</v>
      </c>
      <c r="CDM119" s="1145">
        <f>'2d) Planwerte (Anlage)'!CDM119*$E$15</f>
        <v>0</v>
      </c>
      <c r="CDN119" s="1145">
        <f>'2d) Planwerte (Anlage)'!CDN119*$E$15</f>
        <v>0</v>
      </c>
      <c r="CDO119" s="1145">
        <f>'2d) Planwerte (Anlage)'!CDO119*$E$15</f>
        <v>0</v>
      </c>
      <c r="CDP119" s="1145">
        <f>'2d) Planwerte (Anlage)'!CDP119*$E$15</f>
        <v>0</v>
      </c>
      <c r="CDQ119" s="1145">
        <f>'2d) Planwerte (Anlage)'!CDQ119*$E$15</f>
        <v>0</v>
      </c>
      <c r="CDR119" s="1145">
        <f>'2d) Planwerte (Anlage)'!CDR119*$E$15</f>
        <v>0</v>
      </c>
      <c r="CDS119" s="1145">
        <f>'2d) Planwerte (Anlage)'!CDS119*$E$15</f>
        <v>0</v>
      </c>
      <c r="CDT119" s="1145">
        <f>'2d) Planwerte (Anlage)'!CDT119*$E$15</f>
        <v>0</v>
      </c>
      <c r="CDU119" s="1145">
        <f>'2d) Planwerte (Anlage)'!CDU119*$E$15</f>
        <v>0</v>
      </c>
      <c r="CDV119" s="1145">
        <f>'2d) Planwerte (Anlage)'!CDV119*$E$15</f>
        <v>0</v>
      </c>
      <c r="CDW119" s="1145">
        <f>'2d) Planwerte (Anlage)'!CDW119*$E$15</f>
        <v>0</v>
      </c>
      <c r="CDX119" s="1145">
        <f>'2d) Planwerte (Anlage)'!CDX119*$E$15</f>
        <v>0</v>
      </c>
      <c r="CDY119" s="1145">
        <f>'2d) Planwerte (Anlage)'!CDY119*$E$15</f>
        <v>0</v>
      </c>
      <c r="CDZ119" s="1145">
        <f>'2d) Planwerte (Anlage)'!CDZ119*$E$15</f>
        <v>0</v>
      </c>
      <c r="CEA119" s="1145">
        <f>'2d) Planwerte (Anlage)'!CEA119*$E$15</f>
        <v>0</v>
      </c>
      <c r="CEB119" s="1145">
        <f>'2d) Planwerte (Anlage)'!CEB119*$E$15</f>
        <v>0</v>
      </c>
      <c r="CEC119" s="1145">
        <f>'2d) Planwerte (Anlage)'!CEC119*$E$15</f>
        <v>0</v>
      </c>
      <c r="CED119" s="1145">
        <f>'2d) Planwerte (Anlage)'!CED119*$E$15</f>
        <v>0</v>
      </c>
      <c r="CEE119" s="1145">
        <f>'2d) Planwerte (Anlage)'!CEE119*$E$15</f>
        <v>0</v>
      </c>
      <c r="CEF119" s="1145">
        <f>'2d) Planwerte (Anlage)'!CEF119*$E$15</f>
        <v>0</v>
      </c>
      <c r="CEG119" s="1145">
        <f>'2d) Planwerte (Anlage)'!CEG119*$E$15</f>
        <v>0</v>
      </c>
      <c r="CEH119" s="1145">
        <f>'2d) Planwerte (Anlage)'!CEH119*$E$15</f>
        <v>0</v>
      </c>
      <c r="CEI119" s="1145">
        <f>'2d) Planwerte (Anlage)'!CEI119*$E$15</f>
        <v>0</v>
      </c>
      <c r="CEJ119" s="1145">
        <f>'2d) Planwerte (Anlage)'!CEJ119*$E$15</f>
        <v>0</v>
      </c>
      <c r="CEK119" s="1145">
        <f>'2d) Planwerte (Anlage)'!CEK119*$E$15</f>
        <v>0</v>
      </c>
      <c r="CEL119" s="1145">
        <f>'2d) Planwerte (Anlage)'!CEL119*$E$15</f>
        <v>0</v>
      </c>
      <c r="CEM119" s="1145">
        <f>'2d) Planwerte (Anlage)'!CEM119*$E$15</f>
        <v>0</v>
      </c>
      <c r="CEN119" s="1145">
        <f>'2d) Planwerte (Anlage)'!CEN119*$E$15</f>
        <v>0</v>
      </c>
      <c r="CEO119" s="1145">
        <f>'2d) Planwerte (Anlage)'!CEO119*$E$15</f>
        <v>0</v>
      </c>
      <c r="CEP119" s="1145">
        <f>'2d) Planwerte (Anlage)'!CEP119*$E$15</f>
        <v>0</v>
      </c>
      <c r="CEQ119" s="1145">
        <f>'2d) Planwerte (Anlage)'!CEQ119*$E$15</f>
        <v>0</v>
      </c>
      <c r="CER119" s="1145">
        <f>'2d) Planwerte (Anlage)'!CER119*$E$15</f>
        <v>0</v>
      </c>
      <c r="CES119" s="1145">
        <f>'2d) Planwerte (Anlage)'!CES119*$E$15</f>
        <v>0</v>
      </c>
      <c r="CET119" s="1145">
        <f>'2d) Planwerte (Anlage)'!CET119*$E$15</f>
        <v>0</v>
      </c>
      <c r="CEU119" s="1145">
        <f>'2d) Planwerte (Anlage)'!CEU119*$E$15</f>
        <v>0</v>
      </c>
      <c r="CEV119" s="1145">
        <f>'2d) Planwerte (Anlage)'!CEV119*$E$15</f>
        <v>0</v>
      </c>
      <c r="CEW119" s="1145">
        <f>'2d) Planwerte (Anlage)'!CEW119*$E$15</f>
        <v>0</v>
      </c>
      <c r="CEX119" s="1145">
        <f>'2d) Planwerte (Anlage)'!CEX119*$E$15</f>
        <v>0</v>
      </c>
      <c r="CEY119" s="1145">
        <f>'2d) Planwerte (Anlage)'!CEY119*$E$15</f>
        <v>0</v>
      </c>
      <c r="CEZ119" s="1145">
        <f>'2d) Planwerte (Anlage)'!CEZ119*$E$15</f>
        <v>0</v>
      </c>
      <c r="CFA119" s="1145">
        <f>'2d) Planwerte (Anlage)'!CFA119*$E$15</f>
        <v>0</v>
      </c>
      <c r="CFB119" s="1145">
        <f>'2d) Planwerte (Anlage)'!CFB119*$E$15</f>
        <v>0</v>
      </c>
      <c r="CFC119" s="1145">
        <f>'2d) Planwerte (Anlage)'!CFC119*$E$15</f>
        <v>0</v>
      </c>
      <c r="CFD119" s="1145">
        <f>'2d) Planwerte (Anlage)'!CFD119*$E$15</f>
        <v>0</v>
      </c>
      <c r="CFE119" s="1145">
        <f>'2d) Planwerte (Anlage)'!CFE119*$E$15</f>
        <v>0</v>
      </c>
      <c r="CFF119" s="1145">
        <f>'2d) Planwerte (Anlage)'!CFF119*$E$15</f>
        <v>0</v>
      </c>
      <c r="CFG119" s="1145">
        <f>'2d) Planwerte (Anlage)'!CFG119*$E$15</f>
        <v>0</v>
      </c>
      <c r="CFH119" s="1145">
        <f>'2d) Planwerte (Anlage)'!CFH119*$E$15</f>
        <v>0</v>
      </c>
      <c r="CFI119" s="1145">
        <f>'2d) Planwerte (Anlage)'!CFI119*$E$15</f>
        <v>0</v>
      </c>
      <c r="CFJ119" s="1145">
        <f>'2d) Planwerte (Anlage)'!CFJ119*$E$15</f>
        <v>0</v>
      </c>
      <c r="CFK119" s="1145">
        <f>'2d) Planwerte (Anlage)'!CFK119*$E$15</f>
        <v>0</v>
      </c>
      <c r="CFL119" s="1145">
        <f>'2d) Planwerte (Anlage)'!CFL119*$E$15</f>
        <v>0</v>
      </c>
      <c r="CFM119" s="1145">
        <f>'2d) Planwerte (Anlage)'!CFM119*$E$15</f>
        <v>0</v>
      </c>
      <c r="CFN119" s="1145">
        <f>'2d) Planwerte (Anlage)'!CFN119*$E$15</f>
        <v>0</v>
      </c>
      <c r="CFO119" s="1145">
        <f>'2d) Planwerte (Anlage)'!CFO119*$E$15</f>
        <v>0</v>
      </c>
      <c r="CFP119" s="1145">
        <f>'2d) Planwerte (Anlage)'!CFP119*$E$15</f>
        <v>0</v>
      </c>
      <c r="CFQ119" s="1145">
        <f>'2d) Planwerte (Anlage)'!CFQ119*$E$15</f>
        <v>0</v>
      </c>
      <c r="CFR119" s="1145">
        <f>'2d) Planwerte (Anlage)'!CFR119*$E$15</f>
        <v>0</v>
      </c>
      <c r="CFS119" s="1145">
        <f>'2d) Planwerte (Anlage)'!CFS119*$E$15</f>
        <v>0</v>
      </c>
      <c r="CFT119" s="1145">
        <f>'2d) Planwerte (Anlage)'!CFT119*$E$15</f>
        <v>0</v>
      </c>
      <c r="CFU119" s="1145">
        <f>'2d) Planwerte (Anlage)'!CFU119*$E$15</f>
        <v>0</v>
      </c>
      <c r="CFV119" s="1145">
        <f>'2d) Planwerte (Anlage)'!CFV119*$E$15</f>
        <v>0</v>
      </c>
      <c r="CFW119" s="1145">
        <f>'2d) Planwerte (Anlage)'!CFW119*$E$15</f>
        <v>0</v>
      </c>
      <c r="CFX119" s="1145">
        <f>'2d) Planwerte (Anlage)'!CFX119*$E$15</f>
        <v>0</v>
      </c>
      <c r="CFY119" s="1145">
        <f>'2d) Planwerte (Anlage)'!CFY119*$E$15</f>
        <v>0</v>
      </c>
      <c r="CFZ119" s="1145">
        <f>'2d) Planwerte (Anlage)'!CFZ119*$E$15</f>
        <v>0</v>
      </c>
      <c r="CGA119" s="1145">
        <f>'2d) Planwerte (Anlage)'!CGA119*$E$15</f>
        <v>0</v>
      </c>
      <c r="CGB119" s="1145">
        <f>'2d) Planwerte (Anlage)'!CGB119*$E$15</f>
        <v>0</v>
      </c>
      <c r="CGC119" s="1145">
        <f>'2d) Planwerte (Anlage)'!CGC119*$E$15</f>
        <v>0</v>
      </c>
      <c r="CGD119" s="1145">
        <f>'2d) Planwerte (Anlage)'!CGD119*$E$15</f>
        <v>0</v>
      </c>
      <c r="CGE119" s="1145">
        <f>'2d) Planwerte (Anlage)'!CGE119*$E$15</f>
        <v>0</v>
      </c>
      <c r="CGF119" s="1145">
        <f>'2d) Planwerte (Anlage)'!CGF119*$E$15</f>
        <v>0</v>
      </c>
      <c r="CGG119" s="1145">
        <f>'2d) Planwerte (Anlage)'!CGG119*$E$15</f>
        <v>0</v>
      </c>
      <c r="CGH119" s="1145">
        <f>'2d) Planwerte (Anlage)'!CGH119*$E$15</f>
        <v>0</v>
      </c>
      <c r="CGI119" s="1145">
        <f>'2d) Planwerte (Anlage)'!CGI119*$E$15</f>
        <v>0</v>
      </c>
      <c r="CGJ119" s="1145">
        <f>'2d) Planwerte (Anlage)'!CGJ119*$E$15</f>
        <v>0</v>
      </c>
      <c r="CGK119" s="1145">
        <f>'2d) Planwerte (Anlage)'!CGK119*$E$15</f>
        <v>0</v>
      </c>
      <c r="CGL119" s="1145">
        <f>'2d) Planwerte (Anlage)'!CGL119*$E$15</f>
        <v>0</v>
      </c>
      <c r="CGM119" s="1145">
        <f>'2d) Planwerte (Anlage)'!CGM119*$E$15</f>
        <v>0</v>
      </c>
      <c r="CGN119" s="1145">
        <f>'2d) Planwerte (Anlage)'!CGN119*$E$15</f>
        <v>0</v>
      </c>
      <c r="CGO119" s="1145">
        <f>'2d) Planwerte (Anlage)'!CGO119*$E$15</f>
        <v>0</v>
      </c>
      <c r="CGP119" s="1145">
        <f>'2d) Planwerte (Anlage)'!CGP119*$E$15</f>
        <v>0</v>
      </c>
      <c r="CGQ119" s="1145">
        <f>'2d) Planwerte (Anlage)'!CGQ119*$E$15</f>
        <v>0</v>
      </c>
      <c r="CGR119" s="1145">
        <f>'2d) Planwerte (Anlage)'!CGR119*$E$15</f>
        <v>0</v>
      </c>
      <c r="CGS119" s="1145">
        <f>'2d) Planwerte (Anlage)'!CGS119*$E$15</f>
        <v>0</v>
      </c>
      <c r="CGT119" s="1145">
        <f>'2d) Planwerte (Anlage)'!CGT119*$E$15</f>
        <v>0</v>
      </c>
      <c r="CGU119" s="1145">
        <f>'2d) Planwerte (Anlage)'!CGU119*$E$15</f>
        <v>0</v>
      </c>
      <c r="CGV119" s="1145">
        <f>'2d) Planwerte (Anlage)'!CGV119*$E$15</f>
        <v>0</v>
      </c>
      <c r="CGW119" s="1145">
        <f>'2d) Planwerte (Anlage)'!CGW119*$E$15</f>
        <v>0</v>
      </c>
      <c r="CGX119" s="1145">
        <f>'2d) Planwerte (Anlage)'!CGX119*$E$15</f>
        <v>0</v>
      </c>
      <c r="CGY119" s="1145">
        <f>'2d) Planwerte (Anlage)'!CGY119*$E$15</f>
        <v>0</v>
      </c>
      <c r="CGZ119" s="1145">
        <f>'2d) Planwerte (Anlage)'!CGZ119*$E$15</f>
        <v>0</v>
      </c>
      <c r="CHA119" s="1145">
        <f>'2d) Planwerte (Anlage)'!CHA119*$E$15</f>
        <v>0</v>
      </c>
      <c r="CHB119" s="1145">
        <f>'2d) Planwerte (Anlage)'!CHB119*$E$15</f>
        <v>0</v>
      </c>
      <c r="CHC119" s="1145">
        <f>'2d) Planwerte (Anlage)'!CHC119*$E$15</f>
        <v>0</v>
      </c>
      <c r="CHD119" s="1145">
        <f>'2d) Planwerte (Anlage)'!CHD119*$E$15</f>
        <v>0</v>
      </c>
      <c r="CHE119" s="1145">
        <f>'2d) Planwerte (Anlage)'!CHE119*$E$15</f>
        <v>0</v>
      </c>
      <c r="CHF119" s="1145">
        <f>'2d) Planwerte (Anlage)'!CHF119*$E$15</f>
        <v>0</v>
      </c>
      <c r="CHG119" s="1145">
        <f>'2d) Planwerte (Anlage)'!CHG119*$E$15</f>
        <v>0</v>
      </c>
      <c r="CHH119" s="1145">
        <f>'2d) Planwerte (Anlage)'!CHH119*$E$15</f>
        <v>0</v>
      </c>
      <c r="CHI119" s="1145">
        <f>'2d) Planwerte (Anlage)'!CHI119*$E$15</f>
        <v>0</v>
      </c>
      <c r="CHJ119" s="1145">
        <f>'2d) Planwerte (Anlage)'!CHJ119*$E$15</f>
        <v>0</v>
      </c>
      <c r="CHK119" s="1145">
        <f>'2d) Planwerte (Anlage)'!CHK119*$E$15</f>
        <v>0</v>
      </c>
      <c r="CHL119" s="1145">
        <f>'2d) Planwerte (Anlage)'!CHL119*$E$15</f>
        <v>0</v>
      </c>
      <c r="CHM119" s="1145">
        <f>'2d) Planwerte (Anlage)'!CHM119*$E$15</f>
        <v>0</v>
      </c>
      <c r="CHN119" s="1145">
        <f>'2d) Planwerte (Anlage)'!CHN119*$E$15</f>
        <v>0</v>
      </c>
      <c r="CHO119" s="1145">
        <f>'2d) Planwerte (Anlage)'!CHO119*$E$15</f>
        <v>0</v>
      </c>
      <c r="CHP119" s="1145">
        <f>'2d) Planwerte (Anlage)'!CHP119*$E$15</f>
        <v>0</v>
      </c>
      <c r="CHQ119" s="1145">
        <f>'2d) Planwerte (Anlage)'!CHQ119*$E$15</f>
        <v>0</v>
      </c>
      <c r="CHR119" s="1145">
        <f>'2d) Planwerte (Anlage)'!CHR119*$E$15</f>
        <v>0</v>
      </c>
      <c r="CHS119" s="1145">
        <f>'2d) Planwerte (Anlage)'!CHS119*$E$15</f>
        <v>0</v>
      </c>
      <c r="CHT119" s="1145">
        <f>'2d) Planwerte (Anlage)'!CHT119*$E$15</f>
        <v>0</v>
      </c>
      <c r="CHU119" s="1145">
        <f>'2d) Planwerte (Anlage)'!CHU119*$E$15</f>
        <v>0</v>
      </c>
      <c r="CHV119" s="1145">
        <f>'2d) Planwerte (Anlage)'!CHV119*$E$15</f>
        <v>0</v>
      </c>
      <c r="CHW119" s="1145">
        <f>'2d) Planwerte (Anlage)'!CHW119*$E$15</f>
        <v>0</v>
      </c>
      <c r="CHX119" s="1145">
        <f>'2d) Planwerte (Anlage)'!CHX119*$E$15</f>
        <v>0</v>
      </c>
      <c r="CHY119" s="1145">
        <f>'2d) Planwerte (Anlage)'!CHY119*$E$15</f>
        <v>0</v>
      </c>
      <c r="CHZ119" s="1145">
        <f>'2d) Planwerte (Anlage)'!CHZ119*$E$15</f>
        <v>0</v>
      </c>
      <c r="CIA119" s="1145">
        <f>'2d) Planwerte (Anlage)'!CIA119*$E$15</f>
        <v>0</v>
      </c>
      <c r="CIB119" s="1145">
        <f>'2d) Planwerte (Anlage)'!CIB119*$E$15</f>
        <v>0</v>
      </c>
      <c r="CIC119" s="1145">
        <f>'2d) Planwerte (Anlage)'!CIC119*$E$15</f>
        <v>0</v>
      </c>
      <c r="CID119" s="1145">
        <f>'2d) Planwerte (Anlage)'!CID119*$E$15</f>
        <v>0</v>
      </c>
      <c r="CIE119" s="1145">
        <f>'2d) Planwerte (Anlage)'!CIE119*$E$15</f>
        <v>0</v>
      </c>
      <c r="CIF119" s="1145">
        <f>'2d) Planwerte (Anlage)'!CIF119*$E$15</f>
        <v>0</v>
      </c>
      <c r="CIG119" s="1145">
        <f>'2d) Planwerte (Anlage)'!CIG119*$E$15</f>
        <v>0</v>
      </c>
      <c r="CIH119" s="1145">
        <f>'2d) Planwerte (Anlage)'!CIH119*$E$15</f>
        <v>0</v>
      </c>
      <c r="CII119" s="1145">
        <f>'2d) Planwerte (Anlage)'!CII119*$E$15</f>
        <v>0</v>
      </c>
      <c r="CIJ119" s="1145">
        <f>'2d) Planwerte (Anlage)'!CIJ119*$E$15</f>
        <v>0</v>
      </c>
      <c r="CIK119" s="1145">
        <f>'2d) Planwerte (Anlage)'!CIK119*$E$15</f>
        <v>0</v>
      </c>
      <c r="CIL119" s="1145">
        <f>'2d) Planwerte (Anlage)'!CIL119*$E$15</f>
        <v>0</v>
      </c>
      <c r="CIM119" s="1145">
        <f>'2d) Planwerte (Anlage)'!CIM119*$E$15</f>
        <v>0</v>
      </c>
      <c r="CIN119" s="1145">
        <f>'2d) Planwerte (Anlage)'!CIN119*$E$15</f>
        <v>0</v>
      </c>
      <c r="CIO119" s="1145">
        <f>'2d) Planwerte (Anlage)'!CIO119*$E$15</f>
        <v>0</v>
      </c>
      <c r="CIP119" s="1145">
        <f>'2d) Planwerte (Anlage)'!CIP119*$E$15</f>
        <v>0</v>
      </c>
      <c r="CIQ119" s="1145">
        <f>'2d) Planwerte (Anlage)'!CIQ119*$E$15</f>
        <v>0</v>
      </c>
      <c r="CIR119" s="1145">
        <f>'2d) Planwerte (Anlage)'!CIR119*$E$15</f>
        <v>0</v>
      </c>
      <c r="CIS119" s="1145">
        <f>'2d) Planwerte (Anlage)'!CIS119*$E$15</f>
        <v>0</v>
      </c>
      <c r="CIT119" s="1145">
        <f>'2d) Planwerte (Anlage)'!CIT119*$E$15</f>
        <v>0</v>
      </c>
      <c r="CIU119" s="1145">
        <f>'2d) Planwerte (Anlage)'!CIU119*$E$15</f>
        <v>0</v>
      </c>
      <c r="CIV119" s="1145">
        <f>'2d) Planwerte (Anlage)'!CIV119*$E$15</f>
        <v>0</v>
      </c>
      <c r="CIW119" s="1145">
        <f>'2d) Planwerte (Anlage)'!CIW119*$E$15</f>
        <v>0</v>
      </c>
      <c r="CIX119" s="1145">
        <f>'2d) Planwerte (Anlage)'!CIX119*$E$15</f>
        <v>0</v>
      </c>
      <c r="CIY119" s="1145">
        <f>'2d) Planwerte (Anlage)'!CIY119*$E$15</f>
        <v>0</v>
      </c>
      <c r="CIZ119" s="1145">
        <f>'2d) Planwerte (Anlage)'!CIZ119*$E$15</f>
        <v>0</v>
      </c>
      <c r="CJA119" s="1145">
        <f>'2d) Planwerte (Anlage)'!CJA119*$E$15</f>
        <v>0</v>
      </c>
      <c r="CJB119" s="1145">
        <f>'2d) Planwerte (Anlage)'!CJB119*$E$15</f>
        <v>0</v>
      </c>
      <c r="CJC119" s="1145">
        <f>'2d) Planwerte (Anlage)'!CJC119*$E$15</f>
        <v>0</v>
      </c>
      <c r="CJD119" s="1145">
        <f>'2d) Planwerte (Anlage)'!CJD119*$E$15</f>
        <v>0</v>
      </c>
      <c r="CJE119" s="1145">
        <f>'2d) Planwerte (Anlage)'!CJE119*$E$15</f>
        <v>0</v>
      </c>
      <c r="CJF119" s="1145">
        <f>'2d) Planwerte (Anlage)'!CJF119*$E$15</f>
        <v>0</v>
      </c>
      <c r="CJG119" s="1145">
        <f>'2d) Planwerte (Anlage)'!CJG119*$E$15</f>
        <v>0</v>
      </c>
      <c r="CJH119" s="1145">
        <f>'2d) Planwerte (Anlage)'!CJH119*$E$15</f>
        <v>0</v>
      </c>
      <c r="CJI119" s="1145">
        <f>'2d) Planwerte (Anlage)'!CJI119*$E$15</f>
        <v>0</v>
      </c>
      <c r="CJJ119" s="1145">
        <f>'2d) Planwerte (Anlage)'!CJJ119*$E$15</f>
        <v>0</v>
      </c>
      <c r="CJK119" s="1145">
        <f>'2d) Planwerte (Anlage)'!CJK119*$E$15</f>
        <v>0</v>
      </c>
      <c r="CJL119" s="1145">
        <f>'2d) Planwerte (Anlage)'!CJL119*$E$15</f>
        <v>0</v>
      </c>
      <c r="CJM119" s="1145">
        <f>'2d) Planwerte (Anlage)'!CJM119*$E$15</f>
        <v>0</v>
      </c>
      <c r="CJN119" s="1145">
        <f>'2d) Planwerte (Anlage)'!CJN119*$E$15</f>
        <v>0</v>
      </c>
      <c r="CJO119" s="1145">
        <f>'2d) Planwerte (Anlage)'!CJO119*$E$15</f>
        <v>0</v>
      </c>
      <c r="CJP119" s="1145">
        <f>'2d) Planwerte (Anlage)'!CJP119*$E$15</f>
        <v>0</v>
      </c>
      <c r="CJQ119" s="1145">
        <f>'2d) Planwerte (Anlage)'!CJQ119*$E$15</f>
        <v>0</v>
      </c>
      <c r="CJR119" s="1145">
        <f>'2d) Planwerte (Anlage)'!CJR119*$E$15</f>
        <v>0</v>
      </c>
      <c r="CJS119" s="1145">
        <f>'2d) Planwerte (Anlage)'!CJS119*$E$15</f>
        <v>0</v>
      </c>
      <c r="CJT119" s="1145">
        <f>'2d) Planwerte (Anlage)'!CJT119*$E$15</f>
        <v>0</v>
      </c>
      <c r="CJU119" s="1145">
        <f>'2d) Planwerte (Anlage)'!CJU119*$E$15</f>
        <v>0</v>
      </c>
      <c r="CJV119" s="1145">
        <f>'2d) Planwerte (Anlage)'!CJV119*$E$15</f>
        <v>0</v>
      </c>
      <c r="CJW119" s="1145">
        <f>'2d) Planwerte (Anlage)'!CJW119*$E$15</f>
        <v>0</v>
      </c>
      <c r="CJX119" s="1145">
        <f>'2d) Planwerte (Anlage)'!CJX119*$E$15</f>
        <v>0</v>
      </c>
      <c r="CJY119" s="1145">
        <f>'2d) Planwerte (Anlage)'!CJY119*$E$15</f>
        <v>0</v>
      </c>
      <c r="CJZ119" s="1145">
        <f>'2d) Planwerte (Anlage)'!CJZ119*$E$15</f>
        <v>0</v>
      </c>
      <c r="CKA119" s="1145">
        <f>'2d) Planwerte (Anlage)'!CKA119*$E$15</f>
        <v>0</v>
      </c>
      <c r="CKB119" s="1145">
        <f>'2d) Planwerte (Anlage)'!CKB119*$E$15</f>
        <v>0</v>
      </c>
      <c r="CKC119" s="1145">
        <f>'2d) Planwerte (Anlage)'!CKC119*$E$15</f>
        <v>0</v>
      </c>
      <c r="CKD119" s="1145">
        <f>'2d) Planwerte (Anlage)'!CKD119*$E$15</f>
        <v>0</v>
      </c>
      <c r="CKE119" s="1145">
        <f>'2d) Planwerte (Anlage)'!CKE119*$E$15</f>
        <v>0</v>
      </c>
      <c r="CKF119" s="1145">
        <f>'2d) Planwerte (Anlage)'!CKF119*$E$15</f>
        <v>0</v>
      </c>
      <c r="CKG119" s="1145">
        <f>'2d) Planwerte (Anlage)'!CKG119*$E$15</f>
        <v>0</v>
      </c>
      <c r="CKH119" s="1145">
        <f>'2d) Planwerte (Anlage)'!CKH119*$E$15</f>
        <v>0</v>
      </c>
      <c r="CKI119" s="1145">
        <f>'2d) Planwerte (Anlage)'!CKI119*$E$15</f>
        <v>0</v>
      </c>
      <c r="CKJ119" s="1145">
        <f>'2d) Planwerte (Anlage)'!CKJ119*$E$15</f>
        <v>0</v>
      </c>
      <c r="CKK119" s="1145">
        <f>'2d) Planwerte (Anlage)'!CKK119*$E$15</f>
        <v>0</v>
      </c>
      <c r="CKL119" s="1145">
        <f>'2d) Planwerte (Anlage)'!CKL119*$E$15</f>
        <v>0</v>
      </c>
      <c r="CKM119" s="1145">
        <f>'2d) Planwerte (Anlage)'!CKM119*$E$15</f>
        <v>0</v>
      </c>
      <c r="CKN119" s="1145">
        <f>'2d) Planwerte (Anlage)'!CKN119*$E$15</f>
        <v>0</v>
      </c>
      <c r="CKO119" s="1145">
        <f>'2d) Planwerte (Anlage)'!CKO119*$E$15</f>
        <v>0</v>
      </c>
      <c r="CKP119" s="1145">
        <f>'2d) Planwerte (Anlage)'!CKP119*$E$15</f>
        <v>0</v>
      </c>
      <c r="CKQ119" s="1145">
        <f>'2d) Planwerte (Anlage)'!CKQ119*$E$15</f>
        <v>0</v>
      </c>
      <c r="CKR119" s="1145">
        <f>'2d) Planwerte (Anlage)'!CKR119*$E$15</f>
        <v>0</v>
      </c>
      <c r="CKS119" s="1145">
        <f>'2d) Planwerte (Anlage)'!CKS119*$E$15</f>
        <v>0</v>
      </c>
      <c r="CKT119" s="1145">
        <f>'2d) Planwerte (Anlage)'!CKT119*$E$15</f>
        <v>0</v>
      </c>
      <c r="CKU119" s="1145">
        <f>'2d) Planwerte (Anlage)'!CKU119*$E$15</f>
        <v>0</v>
      </c>
      <c r="CKV119" s="1145">
        <f>'2d) Planwerte (Anlage)'!CKV119*$E$15</f>
        <v>0</v>
      </c>
      <c r="CKW119" s="1145">
        <f>'2d) Planwerte (Anlage)'!CKW119*$E$15</f>
        <v>0</v>
      </c>
      <c r="CKX119" s="1145">
        <f>'2d) Planwerte (Anlage)'!CKX119*$E$15</f>
        <v>0</v>
      </c>
      <c r="CKY119" s="1145">
        <f>'2d) Planwerte (Anlage)'!CKY119*$E$15</f>
        <v>0</v>
      </c>
      <c r="CKZ119" s="1145">
        <f>'2d) Planwerte (Anlage)'!CKZ119*$E$15</f>
        <v>0</v>
      </c>
      <c r="CLA119" s="1145">
        <f>'2d) Planwerte (Anlage)'!CLA119*$E$15</f>
        <v>0</v>
      </c>
      <c r="CLB119" s="1145">
        <f>'2d) Planwerte (Anlage)'!CLB119*$E$15</f>
        <v>0</v>
      </c>
      <c r="CLC119" s="1145">
        <f>'2d) Planwerte (Anlage)'!CLC119*$E$15</f>
        <v>0</v>
      </c>
      <c r="CLD119" s="1145">
        <f>'2d) Planwerte (Anlage)'!CLD119*$E$15</f>
        <v>0</v>
      </c>
      <c r="CLE119" s="1145">
        <f>'2d) Planwerte (Anlage)'!CLE119*$E$15</f>
        <v>0</v>
      </c>
      <c r="CLF119" s="1145">
        <f>'2d) Planwerte (Anlage)'!CLF119*$E$15</f>
        <v>0</v>
      </c>
      <c r="CLG119" s="1145">
        <f>'2d) Planwerte (Anlage)'!CLG119*$E$15</f>
        <v>0</v>
      </c>
      <c r="CLH119" s="1145">
        <f>'2d) Planwerte (Anlage)'!CLH119*$E$15</f>
        <v>0</v>
      </c>
      <c r="CLI119" s="1145">
        <f>'2d) Planwerte (Anlage)'!CLI119*$E$15</f>
        <v>0</v>
      </c>
      <c r="CLJ119" s="1145">
        <f>'2d) Planwerte (Anlage)'!CLJ119*$E$15</f>
        <v>0</v>
      </c>
      <c r="CLK119" s="1145">
        <f>'2d) Planwerte (Anlage)'!CLK119*$E$15</f>
        <v>0</v>
      </c>
      <c r="CLL119" s="1145">
        <f>'2d) Planwerte (Anlage)'!CLL119*$E$15</f>
        <v>0</v>
      </c>
      <c r="CLM119" s="1145">
        <f>'2d) Planwerte (Anlage)'!CLM119*$E$15</f>
        <v>0</v>
      </c>
      <c r="CLN119" s="1145">
        <f>'2d) Planwerte (Anlage)'!CLN119*$E$15</f>
        <v>0</v>
      </c>
      <c r="CLO119" s="1145">
        <f>'2d) Planwerte (Anlage)'!CLO119*$E$15</f>
        <v>0</v>
      </c>
      <c r="CLP119" s="1145">
        <f>'2d) Planwerte (Anlage)'!CLP119*$E$15</f>
        <v>0</v>
      </c>
      <c r="CLQ119" s="1145">
        <f>'2d) Planwerte (Anlage)'!CLQ119*$E$15</f>
        <v>0</v>
      </c>
      <c r="CLR119" s="1145">
        <f>'2d) Planwerte (Anlage)'!CLR119*$E$15</f>
        <v>0</v>
      </c>
      <c r="CLS119" s="1145">
        <f>'2d) Planwerte (Anlage)'!CLS119*$E$15</f>
        <v>0</v>
      </c>
      <c r="CLT119" s="1145">
        <f>'2d) Planwerte (Anlage)'!CLT119*$E$15</f>
        <v>0</v>
      </c>
      <c r="CLU119" s="1145">
        <f>'2d) Planwerte (Anlage)'!CLU119*$E$15</f>
        <v>0</v>
      </c>
      <c r="CLV119" s="1145">
        <f>'2d) Planwerte (Anlage)'!CLV119*$E$15</f>
        <v>0</v>
      </c>
      <c r="CLW119" s="1145">
        <f>'2d) Planwerte (Anlage)'!CLW119*$E$15</f>
        <v>0</v>
      </c>
      <c r="CLX119" s="1145">
        <f>'2d) Planwerte (Anlage)'!CLX119*$E$15</f>
        <v>0</v>
      </c>
      <c r="CLY119" s="1145">
        <f>'2d) Planwerte (Anlage)'!CLY119*$E$15</f>
        <v>0</v>
      </c>
      <c r="CLZ119" s="1145">
        <f>'2d) Planwerte (Anlage)'!CLZ119*$E$15</f>
        <v>0</v>
      </c>
      <c r="CMA119" s="1145">
        <f>'2d) Planwerte (Anlage)'!CMA119*$E$15</f>
        <v>0</v>
      </c>
      <c r="CMB119" s="1145">
        <f>'2d) Planwerte (Anlage)'!CMB119*$E$15</f>
        <v>0</v>
      </c>
      <c r="CMC119" s="1145">
        <f>'2d) Planwerte (Anlage)'!CMC119*$E$15</f>
        <v>0</v>
      </c>
      <c r="CMD119" s="1145">
        <f>'2d) Planwerte (Anlage)'!CMD119*$E$15</f>
        <v>0</v>
      </c>
      <c r="CME119" s="1145">
        <f>'2d) Planwerte (Anlage)'!CME119*$E$15</f>
        <v>0</v>
      </c>
      <c r="CMF119" s="1145">
        <f>'2d) Planwerte (Anlage)'!CMF119*$E$15</f>
        <v>0</v>
      </c>
      <c r="CMG119" s="1145">
        <f>'2d) Planwerte (Anlage)'!CMG119*$E$15</f>
        <v>0</v>
      </c>
      <c r="CMH119" s="1145">
        <f>'2d) Planwerte (Anlage)'!CMH119*$E$15</f>
        <v>0</v>
      </c>
      <c r="CMI119" s="1145">
        <f>'2d) Planwerte (Anlage)'!CMI119*$E$15</f>
        <v>0</v>
      </c>
      <c r="CMJ119" s="1145">
        <f>'2d) Planwerte (Anlage)'!CMJ119*$E$15</f>
        <v>0</v>
      </c>
      <c r="CMK119" s="1145">
        <f>'2d) Planwerte (Anlage)'!CMK119*$E$15</f>
        <v>0</v>
      </c>
      <c r="CML119" s="1145">
        <f>'2d) Planwerte (Anlage)'!CML119*$E$15</f>
        <v>0</v>
      </c>
      <c r="CMM119" s="1145">
        <f>'2d) Planwerte (Anlage)'!CMM119*$E$15</f>
        <v>0</v>
      </c>
      <c r="CMN119" s="1145">
        <f>'2d) Planwerte (Anlage)'!CMN119*$E$15</f>
        <v>0</v>
      </c>
      <c r="CMO119" s="1145">
        <f>'2d) Planwerte (Anlage)'!CMO119*$E$15</f>
        <v>0</v>
      </c>
      <c r="CMP119" s="1145">
        <f>'2d) Planwerte (Anlage)'!CMP119*$E$15</f>
        <v>0</v>
      </c>
      <c r="CMQ119" s="1145">
        <f>'2d) Planwerte (Anlage)'!CMQ119*$E$15</f>
        <v>0</v>
      </c>
      <c r="CMR119" s="1145">
        <f>'2d) Planwerte (Anlage)'!CMR119*$E$15</f>
        <v>0</v>
      </c>
      <c r="CMS119" s="1145">
        <f>'2d) Planwerte (Anlage)'!CMS119*$E$15</f>
        <v>0</v>
      </c>
      <c r="CMT119" s="1145">
        <f>'2d) Planwerte (Anlage)'!CMT119*$E$15</f>
        <v>0</v>
      </c>
      <c r="CMU119" s="1145">
        <f>'2d) Planwerte (Anlage)'!CMU119*$E$15</f>
        <v>0</v>
      </c>
      <c r="CMV119" s="1145">
        <f>'2d) Planwerte (Anlage)'!CMV119*$E$15</f>
        <v>0</v>
      </c>
      <c r="CMW119" s="1145">
        <f>'2d) Planwerte (Anlage)'!CMW119*$E$15</f>
        <v>0</v>
      </c>
      <c r="CMX119" s="1145">
        <f>'2d) Planwerte (Anlage)'!CMX119*$E$15</f>
        <v>0</v>
      </c>
      <c r="CMY119" s="1145">
        <f>'2d) Planwerte (Anlage)'!CMY119*$E$15</f>
        <v>0</v>
      </c>
      <c r="CMZ119" s="1145">
        <f>'2d) Planwerte (Anlage)'!CMZ119*$E$15</f>
        <v>0</v>
      </c>
      <c r="CNA119" s="1145">
        <f>'2d) Planwerte (Anlage)'!CNA119*$E$15</f>
        <v>0</v>
      </c>
      <c r="CNB119" s="1145">
        <f>'2d) Planwerte (Anlage)'!CNB119*$E$15</f>
        <v>0</v>
      </c>
      <c r="CNC119" s="1145">
        <f>'2d) Planwerte (Anlage)'!CNC119*$E$15</f>
        <v>0</v>
      </c>
      <c r="CND119" s="1145">
        <f>'2d) Planwerte (Anlage)'!CND119*$E$15</f>
        <v>0</v>
      </c>
      <c r="CNE119" s="1145">
        <f>'2d) Planwerte (Anlage)'!CNE119*$E$15</f>
        <v>0</v>
      </c>
      <c r="CNF119" s="1145">
        <f>'2d) Planwerte (Anlage)'!CNF119*$E$15</f>
        <v>0</v>
      </c>
      <c r="CNG119" s="1145">
        <f>'2d) Planwerte (Anlage)'!CNG119*$E$15</f>
        <v>0</v>
      </c>
      <c r="CNH119" s="1145">
        <f>'2d) Planwerte (Anlage)'!CNH119*$E$15</f>
        <v>0</v>
      </c>
      <c r="CNI119" s="1145">
        <f>'2d) Planwerte (Anlage)'!CNI119*$E$15</f>
        <v>0</v>
      </c>
      <c r="CNJ119" s="1145">
        <f>'2d) Planwerte (Anlage)'!CNJ119*$E$15</f>
        <v>0</v>
      </c>
      <c r="CNK119" s="1145">
        <f>'2d) Planwerte (Anlage)'!CNK119*$E$15</f>
        <v>0</v>
      </c>
      <c r="CNL119" s="1145">
        <f>'2d) Planwerte (Anlage)'!CNL119*$E$15</f>
        <v>0</v>
      </c>
      <c r="CNM119" s="1145">
        <f>'2d) Planwerte (Anlage)'!CNM119*$E$15</f>
        <v>0</v>
      </c>
      <c r="CNN119" s="1145">
        <f>'2d) Planwerte (Anlage)'!CNN119*$E$15</f>
        <v>0</v>
      </c>
      <c r="CNO119" s="1145">
        <f>'2d) Planwerte (Anlage)'!CNO119*$E$15</f>
        <v>0</v>
      </c>
      <c r="CNP119" s="1145">
        <f>'2d) Planwerte (Anlage)'!CNP119*$E$15</f>
        <v>0</v>
      </c>
      <c r="CNQ119" s="1145">
        <f>'2d) Planwerte (Anlage)'!CNQ119*$E$15</f>
        <v>0</v>
      </c>
      <c r="CNR119" s="1145">
        <f>'2d) Planwerte (Anlage)'!CNR119*$E$15</f>
        <v>0</v>
      </c>
      <c r="CNS119" s="1145">
        <f>'2d) Planwerte (Anlage)'!CNS119*$E$15</f>
        <v>0</v>
      </c>
      <c r="CNT119" s="1145">
        <f>'2d) Planwerte (Anlage)'!CNT119*$E$15</f>
        <v>0</v>
      </c>
      <c r="CNU119" s="1145">
        <f>'2d) Planwerte (Anlage)'!CNU119*$E$15</f>
        <v>0</v>
      </c>
      <c r="CNV119" s="1145">
        <f>'2d) Planwerte (Anlage)'!CNV119*$E$15</f>
        <v>0</v>
      </c>
      <c r="CNW119" s="1145">
        <f>'2d) Planwerte (Anlage)'!CNW119*$E$15</f>
        <v>0</v>
      </c>
      <c r="CNX119" s="1145">
        <f>'2d) Planwerte (Anlage)'!CNX119*$E$15</f>
        <v>0</v>
      </c>
      <c r="CNY119" s="1145">
        <f>'2d) Planwerte (Anlage)'!CNY119*$E$15</f>
        <v>0</v>
      </c>
      <c r="CNZ119" s="1145">
        <f>'2d) Planwerte (Anlage)'!CNZ119*$E$15</f>
        <v>0</v>
      </c>
      <c r="COA119" s="1145">
        <f>'2d) Planwerte (Anlage)'!COA119*$E$15</f>
        <v>0</v>
      </c>
      <c r="COB119" s="1145">
        <f>'2d) Planwerte (Anlage)'!COB119*$E$15</f>
        <v>0</v>
      </c>
      <c r="COC119" s="1145">
        <f>'2d) Planwerte (Anlage)'!COC119*$E$15</f>
        <v>0</v>
      </c>
      <c r="COD119" s="1145">
        <f>'2d) Planwerte (Anlage)'!COD119*$E$15</f>
        <v>0</v>
      </c>
      <c r="COE119" s="1145">
        <f>'2d) Planwerte (Anlage)'!COE119*$E$15</f>
        <v>0</v>
      </c>
      <c r="COF119" s="1145">
        <f>'2d) Planwerte (Anlage)'!COF119*$E$15</f>
        <v>0</v>
      </c>
      <c r="COG119" s="1145">
        <f>'2d) Planwerte (Anlage)'!COG119*$E$15</f>
        <v>0</v>
      </c>
      <c r="COH119" s="1145">
        <f>'2d) Planwerte (Anlage)'!COH119*$E$15</f>
        <v>0</v>
      </c>
      <c r="COI119" s="1145">
        <f>'2d) Planwerte (Anlage)'!COI119*$E$15</f>
        <v>0</v>
      </c>
      <c r="COJ119" s="1145">
        <f>'2d) Planwerte (Anlage)'!COJ119*$E$15</f>
        <v>0</v>
      </c>
      <c r="COK119" s="1145">
        <f>'2d) Planwerte (Anlage)'!COK119*$E$15</f>
        <v>0</v>
      </c>
      <c r="COL119" s="1145">
        <f>'2d) Planwerte (Anlage)'!COL119*$E$15</f>
        <v>0</v>
      </c>
      <c r="COM119" s="1145">
        <f>'2d) Planwerte (Anlage)'!COM119*$E$15</f>
        <v>0</v>
      </c>
      <c r="CON119" s="1145">
        <f>'2d) Planwerte (Anlage)'!CON119*$E$15</f>
        <v>0</v>
      </c>
      <c r="COO119" s="1145">
        <f>'2d) Planwerte (Anlage)'!COO119*$E$15</f>
        <v>0</v>
      </c>
      <c r="COP119" s="1145">
        <f>'2d) Planwerte (Anlage)'!COP119*$E$15</f>
        <v>0</v>
      </c>
      <c r="COQ119" s="1145">
        <f>'2d) Planwerte (Anlage)'!COQ119*$E$15</f>
        <v>0</v>
      </c>
      <c r="COR119" s="1145">
        <f>'2d) Planwerte (Anlage)'!COR119*$E$15</f>
        <v>0</v>
      </c>
      <c r="COS119" s="1145">
        <f>'2d) Planwerte (Anlage)'!COS119*$E$15</f>
        <v>0</v>
      </c>
      <c r="COT119" s="1145">
        <f>'2d) Planwerte (Anlage)'!COT119*$E$15</f>
        <v>0</v>
      </c>
      <c r="COU119" s="1145">
        <f>'2d) Planwerte (Anlage)'!COU119*$E$15</f>
        <v>0</v>
      </c>
      <c r="COV119" s="1145">
        <f>'2d) Planwerte (Anlage)'!COV119*$E$15</f>
        <v>0</v>
      </c>
      <c r="COW119" s="1145">
        <f>'2d) Planwerte (Anlage)'!COW119*$E$15</f>
        <v>0</v>
      </c>
      <c r="COX119" s="1145">
        <f>'2d) Planwerte (Anlage)'!COX119*$E$15</f>
        <v>0</v>
      </c>
      <c r="COY119" s="1145">
        <f>'2d) Planwerte (Anlage)'!COY119*$E$15</f>
        <v>0</v>
      </c>
      <c r="COZ119" s="1145">
        <f>'2d) Planwerte (Anlage)'!COZ119*$E$15</f>
        <v>0</v>
      </c>
      <c r="CPA119" s="1145">
        <f>'2d) Planwerte (Anlage)'!CPA119*$E$15</f>
        <v>0</v>
      </c>
      <c r="CPB119" s="1145">
        <f>'2d) Planwerte (Anlage)'!CPB119*$E$15</f>
        <v>0</v>
      </c>
      <c r="CPC119" s="1145">
        <f>'2d) Planwerte (Anlage)'!CPC119*$E$15</f>
        <v>0</v>
      </c>
      <c r="CPD119" s="1145">
        <f>'2d) Planwerte (Anlage)'!CPD119*$E$15</f>
        <v>0</v>
      </c>
      <c r="CPE119" s="1145">
        <f>'2d) Planwerte (Anlage)'!CPE119*$E$15</f>
        <v>0</v>
      </c>
      <c r="CPF119" s="1145">
        <f>'2d) Planwerte (Anlage)'!CPF119*$E$15</f>
        <v>0</v>
      </c>
      <c r="CPG119" s="1145">
        <f>'2d) Planwerte (Anlage)'!CPG119*$E$15</f>
        <v>0</v>
      </c>
      <c r="CPH119" s="1145">
        <f>'2d) Planwerte (Anlage)'!CPH119*$E$15</f>
        <v>0</v>
      </c>
      <c r="CPI119" s="1145">
        <f>'2d) Planwerte (Anlage)'!CPI119*$E$15</f>
        <v>0</v>
      </c>
      <c r="CPJ119" s="1145">
        <f>'2d) Planwerte (Anlage)'!CPJ119*$E$15</f>
        <v>0</v>
      </c>
      <c r="CPK119" s="1145">
        <f>'2d) Planwerte (Anlage)'!CPK119*$E$15</f>
        <v>0</v>
      </c>
      <c r="CPL119" s="1145">
        <f>'2d) Planwerte (Anlage)'!CPL119*$E$15</f>
        <v>0</v>
      </c>
      <c r="CPM119" s="1145">
        <f>'2d) Planwerte (Anlage)'!CPM119*$E$15</f>
        <v>0</v>
      </c>
      <c r="CPN119" s="1145">
        <f>'2d) Planwerte (Anlage)'!CPN119*$E$15</f>
        <v>0</v>
      </c>
      <c r="CPO119" s="1145">
        <f>'2d) Planwerte (Anlage)'!CPO119*$E$15</f>
        <v>0</v>
      </c>
      <c r="CPP119" s="1145">
        <f>'2d) Planwerte (Anlage)'!CPP119*$E$15</f>
        <v>0</v>
      </c>
      <c r="CPQ119" s="1145">
        <f>'2d) Planwerte (Anlage)'!CPQ119*$E$15</f>
        <v>0</v>
      </c>
      <c r="CPR119" s="1145">
        <f>'2d) Planwerte (Anlage)'!CPR119*$E$15</f>
        <v>0</v>
      </c>
      <c r="CPS119" s="1145">
        <f>'2d) Planwerte (Anlage)'!CPS119*$E$15</f>
        <v>0</v>
      </c>
      <c r="CPT119" s="1145">
        <f>'2d) Planwerte (Anlage)'!CPT119*$E$15</f>
        <v>0</v>
      </c>
      <c r="CPU119" s="1145">
        <f>'2d) Planwerte (Anlage)'!CPU119*$E$15</f>
        <v>0</v>
      </c>
      <c r="CPV119" s="1145">
        <f>'2d) Planwerte (Anlage)'!CPV119*$E$15</f>
        <v>0</v>
      </c>
      <c r="CPW119" s="1145">
        <f>'2d) Planwerte (Anlage)'!CPW119*$E$15</f>
        <v>0</v>
      </c>
      <c r="CPX119" s="1145">
        <f>'2d) Planwerte (Anlage)'!CPX119*$E$15</f>
        <v>0</v>
      </c>
      <c r="CPY119" s="1145">
        <f>'2d) Planwerte (Anlage)'!CPY119*$E$15</f>
        <v>0</v>
      </c>
      <c r="CPZ119" s="1145">
        <f>'2d) Planwerte (Anlage)'!CPZ119*$E$15</f>
        <v>0</v>
      </c>
      <c r="CQA119" s="1145">
        <f>'2d) Planwerte (Anlage)'!CQA119*$E$15</f>
        <v>0</v>
      </c>
      <c r="CQB119" s="1145">
        <f>'2d) Planwerte (Anlage)'!CQB119*$E$15</f>
        <v>0</v>
      </c>
      <c r="CQC119" s="1145">
        <f>'2d) Planwerte (Anlage)'!CQC119*$E$15</f>
        <v>0</v>
      </c>
      <c r="CQD119" s="1145">
        <f>'2d) Planwerte (Anlage)'!CQD119*$E$15</f>
        <v>0</v>
      </c>
      <c r="CQE119" s="1145">
        <f>'2d) Planwerte (Anlage)'!CQE119*$E$15</f>
        <v>0</v>
      </c>
      <c r="CQF119" s="1145">
        <f>'2d) Planwerte (Anlage)'!CQF119*$E$15</f>
        <v>0</v>
      </c>
      <c r="CQG119" s="1145">
        <f>'2d) Planwerte (Anlage)'!CQG119*$E$15</f>
        <v>0</v>
      </c>
      <c r="CQH119" s="1145">
        <f>'2d) Planwerte (Anlage)'!CQH119*$E$15</f>
        <v>0</v>
      </c>
      <c r="CQI119" s="1145">
        <f>'2d) Planwerte (Anlage)'!CQI119*$E$15</f>
        <v>0</v>
      </c>
      <c r="CQJ119" s="1145">
        <f>'2d) Planwerte (Anlage)'!CQJ119*$E$15</f>
        <v>0</v>
      </c>
      <c r="CQK119" s="1145">
        <f>'2d) Planwerte (Anlage)'!CQK119*$E$15</f>
        <v>0</v>
      </c>
      <c r="CQL119" s="1145">
        <f>'2d) Planwerte (Anlage)'!CQL119*$E$15</f>
        <v>0</v>
      </c>
      <c r="CQM119" s="1145">
        <f>'2d) Planwerte (Anlage)'!CQM119*$E$15</f>
        <v>0</v>
      </c>
      <c r="CQN119" s="1145">
        <f>'2d) Planwerte (Anlage)'!CQN119*$E$15</f>
        <v>0</v>
      </c>
      <c r="CQO119" s="1145">
        <f>'2d) Planwerte (Anlage)'!CQO119*$E$15</f>
        <v>0</v>
      </c>
      <c r="CQP119" s="1145">
        <f>'2d) Planwerte (Anlage)'!CQP119*$E$15</f>
        <v>0</v>
      </c>
      <c r="CQQ119" s="1145">
        <f>'2d) Planwerte (Anlage)'!CQQ119*$E$15</f>
        <v>0</v>
      </c>
      <c r="CQR119" s="1145">
        <f>'2d) Planwerte (Anlage)'!CQR119*$E$15</f>
        <v>0</v>
      </c>
      <c r="CQS119" s="1145">
        <f>'2d) Planwerte (Anlage)'!CQS119*$E$15</f>
        <v>0</v>
      </c>
      <c r="CQT119" s="1145">
        <f>'2d) Planwerte (Anlage)'!CQT119*$E$15</f>
        <v>0</v>
      </c>
      <c r="CQU119" s="1145">
        <f>'2d) Planwerte (Anlage)'!CQU119*$E$15</f>
        <v>0</v>
      </c>
      <c r="CQV119" s="1145">
        <f>'2d) Planwerte (Anlage)'!CQV119*$E$15</f>
        <v>0</v>
      </c>
      <c r="CQW119" s="1145">
        <f>'2d) Planwerte (Anlage)'!CQW119*$E$15</f>
        <v>0</v>
      </c>
      <c r="CQX119" s="1145">
        <f>'2d) Planwerte (Anlage)'!CQX119*$E$15</f>
        <v>0</v>
      </c>
      <c r="CQY119" s="1145">
        <f>'2d) Planwerte (Anlage)'!CQY119*$E$15</f>
        <v>0</v>
      </c>
      <c r="CQZ119" s="1145">
        <f>'2d) Planwerte (Anlage)'!CQZ119*$E$15</f>
        <v>0</v>
      </c>
      <c r="CRA119" s="1145">
        <f>'2d) Planwerte (Anlage)'!CRA119*$E$15</f>
        <v>0</v>
      </c>
      <c r="CRB119" s="1145">
        <f>'2d) Planwerte (Anlage)'!CRB119*$E$15</f>
        <v>0</v>
      </c>
      <c r="CRC119" s="1145">
        <f>'2d) Planwerte (Anlage)'!CRC119*$E$15</f>
        <v>0</v>
      </c>
      <c r="CRD119" s="1145">
        <f>'2d) Planwerte (Anlage)'!CRD119*$E$15</f>
        <v>0</v>
      </c>
      <c r="CRE119" s="1145">
        <f>'2d) Planwerte (Anlage)'!CRE119*$E$15</f>
        <v>0</v>
      </c>
      <c r="CRF119" s="1145">
        <f>'2d) Planwerte (Anlage)'!CRF119*$E$15</f>
        <v>0</v>
      </c>
      <c r="CRG119" s="1145">
        <f>'2d) Planwerte (Anlage)'!CRG119*$E$15</f>
        <v>0</v>
      </c>
      <c r="CRH119" s="1145">
        <f>'2d) Planwerte (Anlage)'!CRH119*$E$15</f>
        <v>0</v>
      </c>
      <c r="CRI119" s="1145">
        <f>'2d) Planwerte (Anlage)'!CRI119*$E$15</f>
        <v>0</v>
      </c>
      <c r="CRJ119" s="1145">
        <f>'2d) Planwerte (Anlage)'!CRJ119*$E$15</f>
        <v>0</v>
      </c>
      <c r="CRK119" s="1145">
        <f>'2d) Planwerte (Anlage)'!CRK119*$E$15</f>
        <v>0</v>
      </c>
      <c r="CRL119" s="1145">
        <f>'2d) Planwerte (Anlage)'!CRL119*$E$15</f>
        <v>0</v>
      </c>
      <c r="CRM119" s="1145">
        <f>'2d) Planwerte (Anlage)'!CRM119*$E$15</f>
        <v>0</v>
      </c>
      <c r="CRN119" s="1145">
        <f>'2d) Planwerte (Anlage)'!CRN119*$E$15</f>
        <v>0</v>
      </c>
      <c r="CRO119" s="1145">
        <f>'2d) Planwerte (Anlage)'!CRO119*$E$15</f>
        <v>0</v>
      </c>
      <c r="CRP119" s="1145">
        <f>'2d) Planwerte (Anlage)'!CRP119*$E$15</f>
        <v>0</v>
      </c>
      <c r="CRQ119" s="1145">
        <f>'2d) Planwerte (Anlage)'!CRQ119*$E$15</f>
        <v>0</v>
      </c>
      <c r="CRR119" s="1145">
        <f>'2d) Planwerte (Anlage)'!CRR119*$E$15</f>
        <v>0</v>
      </c>
      <c r="CRS119" s="1145">
        <f>'2d) Planwerte (Anlage)'!CRS119*$E$15</f>
        <v>0</v>
      </c>
      <c r="CRT119" s="1145">
        <f>'2d) Planwerte (Anlage)'!CRT119*$E$15</f>
        <v>0</v>
      </c>
      <c r="CRU119" s="1145">
        <f>'2d) Planwerte (Anlage)'!CRU119*$E$15</f>
        <v>0</v>
      </c>
      <c r="CRV119" s="1145">
        <f>'2d) Planwerte (Anlage)'!CRV119*$E$15</f>
        <v>0</v>
      </c>
      <c r="CRW119" s="1145">
        <f>'2d) Planwerte (Anlage)'!CRW119*$E$15</f>
        <v>0</v>
      </c>
      <c r="CRX119" s="1145">
        <f>'2d) Planwerte (Anlage)'!CRX119*$E$15</f>
        <v>0</v>
      </c>
      <c r="CRY119" s="1145">
        <f>'2d) Planwerte (Anlage)'!CRY119*$E$15</f>
        <v>0</v>
      </c>
      <c r="CRZ119" s="1145">
        <f>'2d) Planwerte (Anlage)'!CRZ119*$E$15</f>
        <v>0</v>
      </c>
      <c r="CSA119" s="1145">
        <f>'2d) Planwerte (Anlage)'!CSA119*$E$15</f>
        <v>0</v>
      </c>
      <c r="CSB119" s="1145">
        <f>'2d) Planwerte (Anlage)'!CSB119*$E$15</f>
        <v>0</v>
      </c>
      <c r="CSC119" s="1145">
        <f>'2d) Planwerte (Anlage)'!CSC119*$E$15</f>
        <v>0</v>
      </c>
      <c r="CSD119" s="1145">
        <f>'2d) Planwerte (Anlage)'!CSD119*$E$15</f>
        <v>0</v>
      </c>
      <c r="CSE119" s="1145">
        <f>'2d) Planwerte (Anlage)'!CSE119*$E$15</f>
        <v>0</v>
      </c>
      <c r="CSF119" s="1145">
        <f>'2d) Planwerte (Anlage)'!CSF119*$E$15</f>
        <v>0</v>
      </c>
      <c r="CSG119" s="1145">
        <f>'2d) Planwerte (Anlage)'!CSG119*$E$15</f>
        <v>0</v>
      </c>
      <c r="CSH119" s="1145">
        <f>'2d) Planwerte (Anlage)'!CSH119*$E$15</f>
        <v>0</v>
      </c>
      <c r="CSI119" s="1145">
        <f>'2d) Planwerte (Anlage)'!CSI119*$E$15</f>
        <v>0</v>
      </c>
      <c r="CSJ119" s="1145">
        <f>'2d) Planwerte (Anlage)'!CSJ119*$E$15</f>
        <v>0</v>
      </c>
      <c r="CSK119" s="1145">
        <f>'2d) Planwerte (Anlage)'!CSK119*$E$15</f>
        <v>0</v>
      </c>
      <c r="CSL119" s="1145">
        <f>'2d) Planwerte (Anlage)'!CSL119*$E$15</f>
        <v>0</v>
      </c>
      <c r="CSM119" s="1145">
        <f>'2d) Planwerte (Anlage)'!CSM119*$E$15</f>
        <v>0</v>
      </c>
      <c r="CSN119" s="1145">
        <f>'2d) Planwerte (Anlage)'!CSN119*$E$15</f>
        <v>0</v>
      </c>
      <c r="CSO119" s="1145">
        <f>'2d) Planwerte (Anlage)'!CSO119*$E$15</f>
        <v>0</v>
      </c>
      <c r="CSP119" s="1145">
        <f>'2d) Planwerte (Anlage)'!CSP119*$E$15</f>
        <v>0</v>
      </c>
      <c r="CSQ119" s="1145">
        <f>'2d) Planwerte (Anlage)'!CSQ119*$E$15</f>
        <v>0</v>
      </c>
      <c r="CSR119" s="1145">
        <f>'2d) Planwerte (Anlage)'!CSR119*$E$15</f>
        <v>0</v>
      </c>
      <c r="CSS119" s="1145">
        <f>'2d) Planwerte (Anlage)'!CSS119*$E$15</f>
        <v>0</v>
      </c>
      <c r="CST119" s="1145">
        <f>'2d) Planwerte (Anlage)'!CST119*$E$15</f>
        <v>0</v>
      </c>
      <c r="CSU119" s="1145">
        <f>'2d) Planwerte (Anlage)'!CSU119*$E$15</f>
        <v>0</v>
      </c>
      <c r="CSV119" s="1145">
        <f>'2d) Planwerte (Anlage)'!CSV119*$E$15</f>
        <v>0</v>
      </c>
      <c r="CSW119" s="1145">
        <f>'2d) Planwerte (Anlage)'!CSW119*$E$15</f>
        <v>0</v>
      </c>
      <c r="CSX119" s="1145">
        <f>'2d) Planwerte (Anlage)'!CSX119*$E$15</f>
        <v>0</v>
      </c>
      <c r="CSY119" s="1145">
        <f>'2d) Planwerte (Anlage)'!CSY119*$E$15</f>
        <v>0</v>
      </c>
      <c r="CSZ119" s="1145">
        <f>'2d) Planwerte (Anlage)'!CSZ119*$E$15</f>
        <v>0</v>
      </c>
      <c r="CTA119" s="1145">
        <f>'2d) Planwerte (Anlage)'!CTA119*$E$15</f>
        <v>0</v>
      </c>
      <c r="CTB119" s="1145">
        <f>'2d) Planwerte (Anlage)'!CTB119*$E$15</f>
        <v>0</v>
      </c>
      <c r="CTC119" s="1145">
        <f>'2d) Planwerte (Anlage)'!CTC119*$E$15</f>
        <v>0</v>
      </c>
      <c r="CTD119" s="1145">
        <f>'2d) Planwerte (Anlage)'!CTD119*$E$15</f>
        <v>0</v>
      </c>
      <c r="CTE119" s="1145">
        <f>'2d) Planwerte (Anlage)'!CTE119*$E$15</f>
        <v>0</v>
      </c>
      <c r="CTF119" s="1145">
        <f>'2d) Planwerte (Anlage)'!CTF119*$E$15</f>
        <v>0</v>
      </c>
      <c r="CTG119" s="1145">
        <f>'2d) Planwerte (Anlage)'!CTG119*$E$15</f>
        <v>0</v>
      </c>
      <c r="CTH119" s="1145">
        <f>'2d) Planwerte (Anlage)'!CTH119*$E$15</f>
        <v>0</v>
      </c>
      <c r="CTI119" s="1145">
        <f>'2d) Planwerte (Anlage)'!CTI119*$E$15</f>
        <v>0</v>
      </c>
      <c r="CTJ119" s="1145">
        <f>'2d) Planwerte (Anlage)'!CTJ119*$E$15</f>
        <v>0</v>
      </c>
      <c r="CTK119" s="1145">
        <f>'2d) Planwerte (Anlage)'!CTK119*$E$15</f>
        <v>0</v>
      </c>
      <c r="CTL119" s="1145">
        <f>'2d) Planwerte (Anlage)'!CTL119*$E$15</f>
        <v>0</v>
      </c>
      <c r="CTM119" s="1145">
        <f>'2d) Planwerte (Anlage)'!CTM119*$E$15</f>
        <v>0</v>
      </c>
      <c r="CTN119" s="1145">
        <f>'2d) Planwerte (Anlage)'!CTN119*$E$15</f>
        <v>0</v>
      </c>
      <c r="CTO119" s="1145">
        <f>'2d) Planwerte (Anlage)'!CTO119*$E$15</f>
        <v>0</v>
      </c>
      <c r="CTP119" s="1145">
        <f>'2d) Planwerte (Anlage)'!CTP119*$E$15</f>
        <v>0</v>
      </c>
      <c r="CTQ119" s="1145">
        <f>'2d) Planwerte (Anlage)'!CTQ119*$E$15</f>
        <v>0</v>
      </c>
      <c r="CTR119" s="1145">
        <f>'2d) Planwerte (Anlage)'!CTR119*$E$15</f>
        <v>0</v>
      </c>
      <c r="CTS119" s="1145">
        <f>'2d) Planwerte (Anlage)'!CTS119*$E$15</f>
        <v>0</v>
      </c>
      <c r="CTT119" s="1145">
        <f>'2d) Planwerte (Anlage)'!CTT119*$E$15</f>
        <v>0</v>
      </c>
      <c r="CTU119" s="1145">
        <f>'2d) Planwerte (Anlage)'!CTU119*$E$15</f>
        <v>0</v>
      </c>
      <c r="CTV119" s="1145">
        <f>'2d) Planwerte (Anlage)'!CTV119*$E$15</f>
        <v>0</v>
      </c>
      <c r="CTW119" s="1145">
        <f>'2d) Planwerte (Anlage)'!CTW119*$E$15</f>
        <v>0</v>
      </c>
      <c r="CTX119" s="1145">
        <f>'2d) Planwerte (Anlage)'!CTX119*$E$15</f>
        <v>0</v>
      </c>
      <c r="CTY119" s="1145">
        <f>'2d) Planwerte (Anlage)'!CTY119*$E$15</f>
        <v>0</v>
      </c>
      <c r="CTZ119" s="1145">
        <f>'2d) Planwerte (Anlage)'!CTZ119*$E$15</f>
        <v>0</v>
      </c>
      <c r="CUA119" s="1145">
        <f>'2d) Planwerte (Anlage)'!CUA119*$E$15</f>
        <v>0</v>
      </c>
      <c r="CUB119" s="1145">
        <f>'2d) Planwerte (Anlage)'!CUB119*$E$15</f>
        <v>0</v>
      </c>
      <c r="CUC119" s="1145">
        <f>'2d) Planwerte (Anlage)'!CUC119*$E$15</f>
        <v>0</v>
      </c>
      <c r="CUD119" s="1145">
        <f>'2d) Planwerte (Anlage)'!CUD119*$E$15</f>
        <v>0</v>
      </c>
      <c r="CUE119" s="1145">
        <f>'2d) Planwerte (Anlage)'!CUE119*$E$15</f>
        <v>0</v>
      </c>
      <c r="CUF119" s="1145">
        <f>'2d) Planwerte (Anlage)'!CUF119*$E$15</f>
        <v>0</v>
      </c>
      <c r="CUG119" s="1145">
        <f>'2d) Planwerte (Anlage)'!CUG119*$E$15</f>
        <v>0</v>
      </c>
      <c r="CUH119" s="1145">
        <f>'2d) Planwerte (Anlage)'!CUH119*$E$15</f>
        <v>0</v>
      </c>
      <c r="CUI119" s="1145">
        <f>'2d) Planwerte (Anlage)'!CUI119*$E$15</f>
        <v>0</v>
      </c>
      <c r="CUJ119" s="1145">
        <f>'2d) Planwerte (Anlage)'!CUJ119*$E$15</f>
        <v>0</v>
      </c>
      <c r="CUK119" s="1145">
        <f>'2d) Planwerte (Anlage)'!CUK119*$E$15</f>
        <v>0</v>
      </c>
      <c r="CUL119" s="1145">
        <f>'2d) Planwerte (Anlage)'!CUL119*$E$15</f>
        <v>0</v>
      </c>
      <c r="CUM119" s="1145">
        <f>'2d) Planwerte (Anlage)'!CUM119*$E$15</f>
        <v>0</v>
      </c>
      <c r="CUN119" s="1145">
        <f>'2d) Planwerte (Anlage)'!CUN119*$E$15</f>
        <v>0</v>
      </c>
      <c r="CUO119" s="1145">
        <f>'2d) Planwerte (Anlage)'!CUO119*$E$15</f>
        <v>0</v>
      </c>
      <c r="CUP119" s="1145">
        <f>'2d) Planwerte (Anlage)'!CUP119*$E$15</f>
        <v>0</v>
      </c>
      <c r="CUQ119" s="1145">
        <f>'2d) Planwerte (Anlage)'!CUQ119*$E$15</f>
        <v>0</v>
      </c>
      <c r="CUR119" s="1145">
        <f>'2d) Planwerte (Anlage)'!CUR119*$E$15</f>
        <v>0</v>
      </c>
      <c r="CUS119" s="1145">
        <f>'2d) Planwerte (Anlage)'!CUS119*$E$15</f>
        <v>0</v>
      </c>
      <c r="CUT119" s="1145">
        <f>'2d) Planwerte (Anlage)'!CUT119*$E$15</f>
        <v>0</v>
      </c>
      <c r="CUU119" s="1145">
        <f>'2d) Planwerte (Anlage)'!CUU119*$E$15</f>
        <v>0</v>
      </c>
      <c r="CUV119" s="1145">
        <f>'2d) Planwerte (Anlage)'!CUV119*$E$15</f>
        <v>0</v>
      </c>
      <c r="CUW119" s="1145">
        <f>'2d) Planwerte (Anlage)'!CUW119*$E$15</f>
        <v>0</v>
      </c>
      <c r="CUX119" s="1145">
        <f>'2d) Planwerte (Anlage)'!CUX119*$E$15</f>
        <v>0</v>
      </c>
      <c r="CUY119" s="1145">
        <f>'2d) Planwerte (Anlage)'!CUY119*$E$15</f>
        <v>0</v>
      </c>
      <c r="CUZ119" s="1145">
        <f>'2d) Planwerte (Anlage)'!CUZ119*$E$15</f>
        <v>0</v>
      </c>
      <c r="CVA119" s="1145">
        <f>'2d) Planwerte (Anlage)'!CVA119*$E$15</f>
        <v>0</v>
      </c>
      <c r="CVB119" s="1145">
        <f>'2d) Planwerte (Anlage)'!CVB119*$E$15</f>
        <v>0</v>
      </c>
      <c r="CVC119" s="1145">
        <f>'2d) Planwerte (Anlage)'!CVC119*$E$15</f>
        <v>0</v>
      </c>
      <c r="CVD119" s="1145">
        <f>'2d) Planwerte (Anlage)'!CVD119*$E$15</f>
        <v>0</v>
      </c>
      <c r="CVE119" s="1145">
        <f>'2d) Planwerte (Anlage)'!CVE119*$E$15</f>
        <v>0</v>
      </c>
      <c r="CVF119" s="1145">
        <f>'2d) Planwerte (Anlage)'!CVF119*$E$15</f>
        <v>0</v>
      </c>
      <c r="CVG119" s="1145">
        <f>'2d) Planwerte (Anlage)'!CVG119*$E$15</f>
        <v>0</v>
      </c>
      <c r="CVH119" s="1145">
        <f>'2d) Planwerte (Anlage)'!CVH119*$E$15</f>
        <v>0</v>
      </c>
      <c r="CVI119" s="1145">
        <f>'2d) Planwerte (Anlage)'!CVI119*$E$15</f>
        <v>0</v>
      </c>
      <c r="CVJ119" s="1145">
        <f>'2d) Planwerte (Anlage)'!CVJ119*$E$15</f>
        <v>0</v>
      </c>
      <c r="CVK119" s="1145">
        <f>'2d) Planwerte (Anlage)'!CVK119*$E$15</f>
        <v>0</v>
      </c>
      <c r="CVL119" s="1145">
        <f>'2d) Planwerte (Anlage)'!CVL119*$E$15</f>
        <v>0</v>
      </c>
      <c r="CVM119" s="1145">
        <f>'2d) Planwerte (Anlage)'!CVM119*$E$15</f>
        <v>0</v>
      </c>
      <c r="CVN119" s="1145">
        <f>'2d) Planwerte (Anlage)'!CVN119*$E$15</f>
        <v>0</v>
      </c>
      <c r="CVO119" s="1145">
        <f>'2d) Planwerte (Anlage)'!CVO119*$E$15</f>
        <v>0</v>
      </c>
      <c r="CVP119" s="1145">
        <f>'2d) Planwerte (Anlage)'!CVP119*$E$15</f>
        <v>0</v>
      </c>
      <c r="CVQ119" s="1145">
        <f>'2d) Planwerte (Anlage)'!CVQ119*$E$15</f>
        <v>0</v>
      </c>
      <c r="CVR119" s="1145">
        <f>'2d) Planwerte (Anlage)'!CVR119*$E$15</f>
        <v>0</v>
      </c>
      <c r="CVS119" s="1145">
        <f>'2d) Planwerte (Anlage)'!CVS119*$E$15</f>
        <v>0</v>
      </c>
      <c r="CVT119" s="1145">
        <f>'2d) Planwerte (Anlage)'!CVT119*$E$15</f>
        <v>0</v>
      </c>
      <c r="CVU119" s="1145">
        <f>'2d) Planwerte (Anlage)'!CVU119*$E$15</f>
        <v>0</v>
      </c>
      <c r="CVV119" s="1145">
        <f>'2d) Planwerte (Anlage)'!CVV119*$E$15</f>
        <v>0</v>
      </c>
      <c r="CVW119" s="1145">
        <f>'2d) Planwerte (Anlage)'!CVW119*$E$15</f>
        <v>0</v>
      </c>
      <c r="CVX119" s="1145">
        <f>'2d) Planwerte (Anlage)'!CVX119*$E$15</f>
        <v>0</v>
      </c>
      <c r="CVY119" s="1145">
        <f>'2d) Planwerte (Anlage)'!CVY119*$E$15</f>
        <v>0</v>
      </c>
      <c r="CVZ119" s="1145">
        <f>'2d) Planwerte (Anlage)'!CVZ119*$E$15</f>
        <v>0</v>
      </c>
      <c r="CWA119" s="1145">
        <f>'2d) Planwerte (Anlage)'!CWA119*$E$15</f>
        <v>0</v>
      </c>
      <c r="CWB119" s="1145">
        <f>'2d) Planwerte (Anlage)'!CWB119*$E$15</f>
        <v>0</v>
      </c>
      <c r="CWC119" s="1145">
        <f>'2d) Planwerte (Anlage)'!CWC119*$E$15</f>
        <v>0</v>
      </c>
      <c r="CWD119" s="1145">
        <f>'2d) Planwerte (Anlage)'!CWD119*$E$15</f>
        <v>0</v>
      </c>
      <c r="CWE119" s="1145">
        <f>'2d) Planwerte (Anlage)'!CWE119*$E$15</f>
        <v>0</v>
      </c>
      <c r="CWF119" s="1145">
        <f>'2d) Planwerte (Anlage)'!CWF119*$E$15</f>
        <v>0</v>
      </c>
      <c r="CWG119" s="1145">
        <f>'2d) Planwerte (Anlage)'!CWG119*$E$15</f>
        <v>0</v>
      </c>
      <c r="CWH119" s="1145">
        <f>'2d) Planwerte (Anlage)'!CWH119*$E$15</f>
        <v>0</v>
      </c>
      <c r="CWI119" s="1145">
        <f>'2d) Planwerte (Anlage)'!CWI119*$E$15</f>
        <v>0</v>
      </c>
      <c r="CWJ119" s="1145">
        <f>'2d) Planwerte (Anlage)'!CWJ119*$E$15</f>
        <v>0</v>
      </c>
      <c r="CWK119" s="1145">
        <f>'2d) Planwerte (Anlage)'!CWK119*$E$15</f>
        <v>0</v>
      </c>
      <c r="CWL119" s="1145">
        <f>'2d) Planwerte (Anlage)'!CWL119*$E$15</f>
        <v>0</v>
      </c>
      <c r="CWM119" s="1145">
        <f>'2d) Planwerte (Anlage)'!CWM119*$E$15</f>
        <v>0</v>
      </c>
      <c r="CWN119" s="1145">
        <f>'2d) Planwerte (Anlage)'!CWN119*$E$15</f>
        <v>0</v>
      </c>
      <c r="CWO119" s="1145">
        <f>'2d) Planwerte (Anlage)'!CWO119*$E$15</f>
        <v>0</v>
      </c>
      <c r="CWP119" s="1145">
        <f>'2d) Planwerte (Anlage)'!CWP119*$E$15</f>
        <v>0</v>
      </c>
      <c r="CWQ119" s="1145">
        <f>'2d) Planwerte (Anlage)'!CWQ119*$E$15</f>
        <v>0</v>
      </c>
      <c r="CWR119" s="1145">
        <f>'2d) Planwerte (Anlage)'!CWR119*$E$15</f>
        <v>0</v>
      </c>
      <c r="CWS119" s="1145">
        <f>'2d) Planwerte (Anlage)'!CWS119*$E$15</f>
        <v>0</v>
      </c>
      <c r="CWT119" s="1145">
        <f>'2d) Planwerte (Anlage)'!CWT119*$E$15</f>
        <v>0</v>
      </c>
      <c r="CWU119" s="1145">
        <f>'2d) Planwerte (Anlage)'!CWU119*$E$15</f>
        <v>0</v>
      </c>
      <c r="CWV119" s="1145">
        <f>'2d) Planwerte (Anlage)'!CWV119*$E$15</f>
        <v>0</v>
      </c>
      <c r="CWW119" s="1145">
        <f>'2d) Planwerte (Anlage)'!CWW119*$E$15</f>
        <v>0</v>
      </c>
      <c r="CWX119" s="1145">
        <f>'2d) Planwerte (Anlage)'!CWX119*$E$15</f>
        <v>0</v>
      </c>
      <c r="CWY119" s="1145">
        <f>'2d) Planwerte (Anlage)'!CWY119*$E$15</f>
        <v>0</v>
      </c>
      <c r="CWZ119" s="1145">
        <f>'2d) Planwerte (Anlage)'!CWZ119*$E$15</f>
        <v>0</v>
      </c>
      <c r="CXA119" s="1145">
        <f>'2d) Planwerte (Anlage)'!CXA119*$E$15</f>
        <v>0</v>
      </c>
      <c r="CXB119" s="1145">
        <f>'2d) Planwerte (Anlage)'!CXB119*$E$15</f>
        <v>0</v>
      </c>
      <c r="CXC119" s="1145">
        <f>'2d) Planwerte (Anlage)'!CXC119*$E$15</f>
        <v>0</v>
      </c>
      <c r="CXD119" s="1145">
        <f>'2d) Planwerte (Anlage)'!CXD119*$E$15</f>
        <v>0</v>
      </c>
      <c r="CXE119" s="1145">
        <f>'2d) Planwerte (Anlage)'!CXE119*$E$15</f>
        <v>0</v>
      </c>
      <c r="CXF119" s="1145">
        <f>'2d) Planwerte (Anlage)'!CXF119*$E$15</f>
        <v>0</v>
      </c>
      <c r="CXG119" s="1145">
        <f>'2d) Planwerte (Anlage)'!CXG119*$E$15</f>
        <v>0</v>
      </c>
      <c r="CXH119" s="1145">
        <f>'2d) Planwerte (Anlage)'!CXH119*$E$15</f>
        <v>0</v>
      </c>
      <c r="CXI119" s="1145">
        <f>'2d) Planwerte (Anlage)'!CXI119*$E$15</f>
        <v>0</v>
      </c>
      <c r="CXJ119" s="1145">
        <f>'2d) Planwerte (Anlage)'!CXJ119*$E$15</f>
        <v>0</v>
      </c>
      <c r="CXK119" s="1145">
        <f>'2d) Planwerte (Anlage)'!CXK119*$E$15</f>
        <v>0</v>
      </c>
      <c r="CXL119" s="1145">
        <f>'2d) Planwerte (Anlage)'!CXL119*$E$15</f>
        <v>0</v>
      </c>
      <c r="CXM119" s="1145">
        <f>'2d) Planwerte (Anlage)'!CXM119*$E$15</f>
        <v>0</v>
      </c>
      <c r="CXN119" s="1145">
        <f>'2d) Planwerte (Anlage)'!CXN119*$E$15</f>
        <v>0</v>
      </c>
      <c r="CXO119" s="1145">
        <f>'2d) Planwerte (Anlage)'!CXO119*$E$15</f>
        <v>0</v>
      </c>
      <c r="CXP119" s="1145">
        <f>'2d) Planwerte (Anlage)'!CXP119*$E$15</f>
        <v>0</v>
      </c>
      <c r="CXQ119" s="1145">
        <f>'2d) Planwerte (Anlage)'!CXQ119*$E$15</f>
        <v>0</v>
      </c>
      <c r="CXR119" s="1145">
        <f>'2d) Planwerte (Anlage)'!CXR119*$E$15</f>
        <v>0</v>
      </c>
      <c r="CXS119" s="1145">
        <f>'2d) Planwerte (Anlage)'!CXS119*$E$15</f>
        <v>0</v>
      </c>
      <c r="CXT119" s="1145">
        <f>'2d) Planwerte (Anlage)'!CXT119*$E$15</f>
        <v>0</v>
      </c>
      <c r="CXU119" s="1145">
        <f>'2d) Planwerte (Anlage)'!CXU119*$E$15</f>
        <v>0</v>
      </c>
      <c r="CXV119" s="1145">
        <f>'2d) Planwerte (Anlage)'!CXV119*$E$15</f>
        <v>0</v>
      </c>
      <c r="CXW119" s="1145">
        <f>'2d) Planwerte (Anlage)'!CXW119*$E$15</f>
        <v>0</v>
      </c>
      <c r="CXX119" s="1145">
        <f>'2d) Planwerte (Anlage)'!CXX119*$E$15</f>
        <v>0</v>
      </c>
      <c r="CXY119" s="1145">
        <f>'2d) Planwerte (Anlage)'!CXY119*$E$15</f>
        <v>0</v>
      </c>
      <c r="CXZ119" s="1145">
        <f>'2d) Planwerte (Anlage)'!CXZ119*$E$15</f>
        <v>0</v>
      </c>
      <c r="CYA119" s="1145">
        <f>'2d) Planwerte (Anlage)'!CYA119*$E$15</f>
        <v>0</v>
      </c>
      <c r="CYB119" s="1145">
        <f>'2d) Planwerte (Anlage)'!CYB119*$E$15</f>
        <v>0</v>
      </c>
      <c r="CYC119" s="1145">
        <f>'2d) Planwerte (Anlage)'!CYC119*$E$15</f>
        <v>0</v>
      </c>
      <c r="CYD119" s="1145">
        <f>'2d) Planwerte (Anlage)'!CYD119*$E$15</f>
        <v>0</v>
      </c>
      <c r="CYE119" s="1145">
        <f>'2d) Planwerte (Anlage)'!CYE119*$E$15</f>
        <v>0</v>
      </c>
      <c r="CYF119" s="1145">
        <f>'2d) Planwerte (Anlage)'!CYF119*$E$15</f>
        <v>0</v>
      </c>
      <c r="CYG119" s="1145">
        <f>'2d) Planwerte (Anlage)'!CYG119*$E$15</f>
        <v>0</v>
      </c>
      <c r="CYH119" s="1145">
        <f>'2d) Planwerte (Anlage)'!CYH119*$E$15</f>
        <v>0</v>
      </c>
      <c r="CYI119" s="1145">
        <f>'2d) Planwerte (Anlage)'!CYI119*$E$15</f>
        <v>0</v>
      </c>
      <c r="CYJ119" s="1145">
        <f>'2d) Planwerte (Anlage)'!CYJ119*$E$15</f>
        <v>0</v>
      </c>
      <c r="CYK119" s="1145">
        <f>'2d) Planwerte (Anlage)'!CYK119*$E$15</f>
        <v>0</v>
      </c>
      <c r="CYL119" s="1145">
        <f>'2d) Planwerte (Anlage)'!CYL119*$E$15</f>
        <v>0</v>
      </c>
      <c r="CYM119" s="1145">
        <f>'2d) Planwerte (Anlage)'!CYM119*$E$15</f>
        <v>0</v>
      </c>
      <c r="CYN119" s="1145">
        <f>'2d) Planwerte (Anlage)'!CYN119*$E$15</f>
        <v>0</v>
      </c>
      <c r="CYO119" s="1145">
        <f>'2d) Planwerte (Anlage)'!CYO119*$E$15</f>
        <v>0</v>
      </c>
      <c r="CYP119" s="1145">
        <f>'2d) Planwerte (Anlage)'!CYP119*$E$15</f>
        <v>0</v>
      </c>
      <c r="CYQ119" s="1145">
        <f>'2d) Planwerte (Anlage)'!CYQ119*$E$15</f>
        <v>0</v>
      </c>
      <c r="CYR119" s="1145">
        <f>'2d) Planwerte (Anlage)'!CYR119*$E$15</f>
        <v>0</v>
      </c>
      <c r="CYS119" s="1145">
        <f>'2d) Planwerte (Anlage)'!CYS119*$E$15</f>
        <v>0</v>
      </c>
      <c r="CYT119" s="1145">
        <f>'2d) Planwerte (Anlage)'!CYT119*$E$15</f>
        <v>0</v>
      </c>
      <c r="CYU119" s="1145">
        <f>'2d) Planwerte (Anlage)'!CYU119*$E$15</f>
        <v>0</v>
      </c>
      <c r="CYV119" s="1145">
        <f>'2d) Planwerte (Anlage)'!CYV119*$E$15</f>
        <v>0</v>
      </c>
      <c r="CYW119" s="1145">
        <f>'2d) Planwerte (Anlage)'!CYW119*$E$15</f>
        <v>0</v>
      </c>
      <c r="CYX119" s="1145">
        <f>'2d) Planwerte (Anlage)'!CYX119*$E$15</f>
        <v>0</v>
      </c>
      <c r="CYY119" s="1145">
        <f>'2d) Planwerte (Anlage)'!CYY119*$E$15</f>
        <v>0</v>
      </c>
      <c r="CYZ119" s="1145">
        <f>'2d) Planwerte (Anlage)'!CYZ119*$E$15</f>
        <v>0</v>
      </c>
      <c r="CZA119" s="1145">
        <f>'2d) Planwerte (Anlage)'!CZA119*$E$15</f>
        <v>0</v>
      </c>
      <c r="CZB119" s="1145">
        <f>'2d) Planwerte (Anlage)'!CZB119*$E$15</f>
        <v>0</v>
      </c>
      <c r="CZC119" s="1145">
        <f>'2d) Planwerte (Anlage)'!CZC119*$E$15</f>
        <v>0</v>
      </c>
      <c r="CZD119" s="1145">
        <f>'2d) Planwerte (Anlage)'!CZD119*$E$15</f>
        <v>0</v>
      </c>
      <c r="CZE119" s="1145">
        <f>'2d) Planwerte (Anlage)'!CZE119*$E$15</f>
        <v>0</v>
      </c>
      <c r="CZF119" s="1145">
        <f>'2d) Planwerte (Anlage)'!CZF119*$E$15</f>
        <v>0</v>
      </c>
      <c r="CZG119" s="1145">
        <f>'2d) Planwerte (Anlage)'!CZG119*$E$15</f>
        <v>0</v>
      </c>
      <c r="CZH119" s="1145">
        <f>'2d) Planwerte (Anlage)'!CZH119*$E$15</f>
        <v>0</v>
      </c>
      <c r="CZI119" s="1145">
        <f>'2d) Planwerte (Anlage)'!CZI119*$E$15</f>
        <v>0</v>
      </c>
      <c r="CZJ119" s="1145">
        <f>'2d) Planwerte (Anlage)'!CZJ119*$E$15</f>
        <v>0</v>
      </c>
      <c r="CZK119" s="1145">
        <f>'2d) Planwerte (Anlage)'!CZK119*$E$15</f>
        <v>0</v>
      </c>
      <c r="CZL119" s="1145">
        <f>'2d) Planwerte (Anlage)'!CZL119*$E$15</f>
        <v>0</v>
      </c>
      <c r="CZM119" s="1145">
        <f>'2d) Planwerte (Anlage)'!CZM119*$E$15</f>
        <v>0</v>
      </c>
      <c r="CZN119" s="1145">
        <f>'2d) Planwerte (Anlage)'!CZN119*$E$15</f>
        <v>0</v>
      </c>
      <c r="CZO119" s="1145">
        <f>'2d) Planwerte (Anlage)'!CZO119*$E$15</f>
        <v>0</v>
      </c>
      <c r="CZP119" s="1145">
        <f>'2d) Planwerte (Anlage)'!CZP119*$E$15</f>
        <v>0</v>
      </c>
      <c r="CZQ119" s="1145">
        <f>'2d) Planwerte (Anlage)'!CZQ119*$E$15</f>
        <v>0</v>
      </c>
      <c r="CZR119" s="1145">
        <f>'2d) Planwerte (Anlage)'!CZR119*$E$15</f>
        <v>0</v>
      </c>
      <c r="CZS119" s="1145">
        <f>'2d) Planwerte (Anlage)'!CZS119*$E$15</f>
        <v>0</v>
      </c>
      <c r="CZT119" s="1145">
        <f>'2d) Planwerte (Anlage)'!CZT119*$E$15</f>
        <v>0</v>
      </c>
      <c r="CZU119" s="1145">
        <f>'2d) Planwerte (Anlage)'!CZU119*$E$15</f>
        <v>0</v>
      </c>
      <c r="CZV119" s="1145">
        <f>'2d) Planwerte (Anlage)'!CZV119*$E$15</f>
        <v>0</v>
      </c>
      <c r="CZW119" s="1145">
        <f>'2d) Planwerte (Anlage)'!CZW119*$E$15</f>
        <v>0</v>
      </c>
      <c r="CZX119" s="1145">
        <f>'2d) Planwerte (Anlage)'!CZX119*$E$15</f>
        <v>0</v>
      </c>
      <c r="CZY119" s="1145">
        <f>'2d) Planwerte (Anlage)'!CZY119*$E$15</f>
        <v>0</v>
      </c>
      <c r="CZZ119" s="1145">
        <f>'2d) Planwerte (Anlage)'!CZZ119*$E$15</f>
        <v>0</v>
      </c>
      <c r="DAA119" s="1145">
        <f>'2d) Planwerte (Anlage)'!DAA119*$E$15</f>
        <v>0</v>
      </c>
      <c r="DAB119" s="1145">
        <f>'2d) Planwerte (Anlage)'!DAB119*$E$15</f>
        <v>0</v>
      </c>
      <c r="DAC119" s="1145">
        <f>'2d) Planwerte (Anlage)'!DAC119*$E$15</f>
        <v>0</v>
      </c>
      <c r="DAD119" s="1145">
        <f>'2d) Planwerte (Anlage)'!DAD119*$E$15</f>
        <v>0</v>
      </c>
      <c r="DAE119" s="1145">
        <f>'2d) Planwerte (Anlage)'!DAE119*$E$15</f>
        <v>0</v>
      </c>
      <c r="DAF119" s="1145">
        <f>'2d) Planwerte (Anlage)'!DAF119*$E$15</f>
        <v>0</v>
      </c>
      <c r="DAG119" s="1145">
        <f>'2d) Planwerte (Anlage)'!DAG119*$E$15</f>
        <v>0</v>
      </c>
      <c r="DAH119" s="1145">
        <f>'2d) Planwerte (Anlage)'!DAH119*$E$15</f>
        <v>0</v>
      </c>
      <c r="DAI119" s="1145">
        <f>'2d) Planwerte (Anlage)'!DAI119*$E$15</f>
        <v>0</v>
      </c>
      <c r="DAJ119" s="1145">
        <f>'2d) Planwerte (Anlage)'!DAJ119*$E$15</f>
        <v>0</v>
      </c>
      <c r="DAK119" s="1145">
        <f>'2d) Planwerte (Anlage)'!DAK119*$E$15</f>
        <v>0</v>
      </c>
      <c r="DAL119" s="1145">
        <f>'2d) Planwerte (Anlage)'!DAL119*$E$15</f>
        <v>0</v>
      </c>
      <c r="DAM119" s="1145">
        <f>'2d) Planwerte (Anlage)'!DAM119*$E$15</f>
        <v>0</v>
      </c>
      <c r="DAN119" s="1145">
        <f>'2d) Planwerte (Anlage)'!DAN119*$E$15</f>
        <v>0</v>
      </c>
      <c r="DAO119" s="1145">
        <f>'2d) Planwerte (Anlage)'!DAO119*$E$15</f>
        <v>0</v>
      </c>
      <c r="DAP119" s="1145">
        <f>'2d) Planwerte (Anlage)'!DAP119*$E$15</f>
        <v>0</v>
      </c>
      <c r="DAQ119" s="1145">
        <f>'2d) Planwerte (Anlage)'!DAQ119*$E$15</f>
        <v>0</v>
      </c>
      <c r="DAR119" s="1145">
        <f>'2d) Planwerte (Anlage)'!DAR119*$E$15</f>
        <v>0</v>
      </c>
      <c r="DAS119" s="1145">
        <f>'2d) Planwerte (Anlage)'!DAS119*$E$15</f>
        <v>0</v>
      </c>
      <c r="DAT119" s="1145">
        <f>'2d) Planwerte (Anlage)'!DAT119*$E$15</f>
        <v>0</v>
      </c>
      <c r="DAU119" s="1145">
        <f>'2d) Planwerte (Anlage)'!DAU119*$E$15</f>
        <v>0</v>
      </c>
      <c r="DAV119" s="1145">
        <f>'2d) Planwerte (Anlage)'!DAV119*$E$15</f>
        <v>0</v>
      </c>
      <c r="DAW119" s="1145">
        <f>'2d) Planwerte (Anlage)'!DAW119*$E$15</f>
        <v>0</v>
      </c>
      <c r="DAX119" s="1145">
        <f>'2d) Planwerte (Anlage)'!DAX119*$E$15</f>
        <v>0</v>
      </c>
      <c r="DAY119" s="1145">
        <f>'2d) Planwerte (Anlage)'!DAY119*$E$15</f>
        <v>0</v>
      </c>
      <c r="DAZ119" s="1145">
        <f>'2d) Planwerte (Anlage)'!DAZ119*$E$15</f>
        <v>0</v>
      </c>
      <c r="DBA119" s="1145">
        <f>'2d) Planwerte (Anlage)'!DBA119*$E$15</f>
        <v>0</v>
      </c>
      <c r="DBB119" s="1145">
        <f>'2d) Planwerte (Anlage)'!DBB119*$E$15</f>
        <v>0</v>
      </c>
      <c r="DBC119" s="1145">
        <f>'2d) Planwerte (Anlage)'!DBC119*$E$15</f>
        <v>0</v>
      </c>
      <c r="DBD119" s="1145">
        <f>'2d) Planwerte (Anlage)'!DBD119*$E$15</f>
        <v>0</v>
      </c>
      <c r="DBE119" s="1145">
        <f>'2d) Planwerte (Anlage)'!DBE119*$E$15</f>
        <v>0</v>
      </c>
      <c r="DBF119" s="1145">
        <f>'2d) Planwerte (Anlage)'!DBF119*$E$15</f>
        <v>0</v>
      </c>
      <c r="DBG119" s="1145">
        <f>'2d) Planwerte (Anlage)'!DBG119*$E$15</f>
        <v>0</v>
      </c>
      <c r="DBH119" s="1145">
        <f>'2d) Planwerte (Anlage)'!DBH119*$E$15</f>
        <v>0</v>
      </c>
      <c r="DBI119" s="1145">
        <f>'2d) Planwerte (Anlage)'!DBI119*$E$15</f>
        <v>0</v>
      </c>
      <c r="DBJ119" s="1145">
        <f>'2d) Planwerte (Anlage)'!DBJ119*$E$15</f>
        <v>0</v>
      </c>
      <c r="DBK119" s="1145">
        <f>'2d) Planwerte (Anlage)'!DBK119*$E$15</f>
        <v>0</v>
      </c>
      <c r="DBL119" s="1145">
        <f>'2d) Planwerte (Anlage)'!DBL119*$E$15</f>
        <v>0</v>
      </c>
      <c r="DBM119" s="1145">
        <f>'2d) Planwerte (Anlage)'!DBM119*$E$15</f>
        <v>0</v>
      </c>
      <c r="DBN119" s="1145">
        <f>'2d) Planwerte (Anlage)'!DBN119*$E$15</f>
        <v>0</v>
      </c>
      <c r="DBO119" s="1145">
        <f>'2d) Planwerte (Anlage)'!DBO119*$E$15</f>
        <v>0</v>
      </c>
      <c r="DBP119" s="1145">
        <f>'2d) Planwerte (Anlage)'!DBP119*$E$15</f>
        <v>0</v>
      </c>
      <c r="DBQ119" s="1145">
        <f>'2d) Planwerte (Anlage)'!DBQ119*$E$15</f>
        <v>0</v>
      </c>
      <c r="DBR119" s="1145">
        <f>'2d) Planwerte (Anlage)'!DBR119*$E$15</f>
        <v>0</v>
      </c>
      <c r="DBS119" s="1145">
        <f>'2d) Planwerte (Anlage)'!DBS119*$E$15</f>
        <v>0</v>
      </c>
      <c r="DBT119" s="1145">
        <f>'2d) Planwerte (Anlage)'!DBT119*$E$15</f>
        <v>0</v>
      </c>
      <c r="DBU119" s="1145">
        <f>'2d) Planwerte (Anlage)'!DBU119*$E$15</f>
        <v>0</v>
      </c>
      <c r="DBV119" s="1145">
        <f>'2d) Planwerte (Anlage)'!DBV119*$E$15</f>
        <v>0</v>
      </c>
      <c r="DBW119" s="1145">
        <f>'2d) Planwerte (Anlage)'!DBW119*$E$15</f>
        <v>0</v>
      </c>
      <c r="DBX119" s="1145">
        <f>'2d) Planwerte (Anlage)'!DBX119*$E$15</f>
        <v>0</v>
      </c>
      <c r="DBY119" s="1145">
        <f>'2d) Planwerte (Anlage)'!DBY119*$E$15</f>
        <v>0</v>
      </c>
      <c r="DBZ119" s="1145">
        <f>'2d) Planwerte (Anlage)'!DBZ119*$E$15</f>
        <v>0</v>
      </c>
      <c r="DCA119" s="1145">
        <f>'2d) Planwerte (Anlage)'!DCA119*$E$15</f>
        <v>0</v>
      </c>
      <c r="DCB119" s="1145">
        <f>'2d) Planwerte (Anlage)'!DCB119*$E$15</f>
        <v>0</v>
      </c>
      <c r="DCC119" s="1145">
        <f>'2d) Planwerte (Anlage)'!DCC119*$E$15</f>
        <v>0</v>
      </c>
      <c r="DCD119" s="1145">
        <f>'2d) Planwerte (Anlage)'!DCD119*$E$15</f>
        <v>0</v>
      </c>
      <c r="DCE119" s="1145">
        <f>'2d) Planwerte (Anlage)'!DCE119*$E$15</f>
        <v>0</v>
      </c>
      <c r="DCF119" s="1145">
        <f>'2d) Planwerte (Anlage)'!DCF119*$E$15</f>
        <v>0</v>
      </c>
      <c r="DCG119" s="1145">
        <f>'2d) Planwerte (Anlage)'!DCG119*$E$15</f>
        <v>0</v>
      </c>
      <c r="DCH119" s="1145">
        <f>'2d) Planwerte (Anlage)'!DCH119*$E$15</f>
        <v>0</v>
      </c>
      <c r="DCI119" s="1145">
        <f>'2d) Planwerte (Anlage)'!DCI119*$E$15</f>
        <v>0</v>
      </c>
      <c r="DCJ119" s="1145">
        <f>'2d) Planwerte (Anlage)'!DCJ119*$E$15</f>
        <v>0</v>
      </c>
      <c r="DCK119" s="1145">
        <f>'2d) Planwerte (Anlage)'!DCK119*$E$15</f>
        <v>0</v>
      </c>
      <c r="DCL119" s="1145">
        <f>'2d) Planwerte (Anlage)'!DCL119*$E$15</f>
        <v>0</v>
      </c>
      <c r="DCM119" s="1145">
        <f>'2d) Planwerte (Anlage)'!DCM119*$E$15</f>
        <v>0</v>
      </c>
      <c r="DCN119" s="1145">
        <f>'2d) Planwerte (Anlage)'!DCN119*$E$15</f>
        <v>0</v>
      </c>
      <c r="DCO119" s="1145">
        <f>'2d) Planwerte (Anlage)'!DCO119*$E$15</f>
        <v>0</v>
      </c>
      <c r="DCP119" s="1145">
        <f>'2d) Planwerte (Anlage)'!DCP119*$E$15</f>
        <v>0</v>
      </c>
      <c r="DCQ119" s="1145">
        <f>'2d) Planwerte (Anlage)'!DCQ119*$E$15</f>
        <v>0</v>
      </c>
      <c r="DCR119" s="1145">
        <f>'2d) Planwerte (Anlage)'!DCR119*$E$15</f>
        <v>0</v>
      </c>
      <c r="DCS119" s="1145">
        <f>'2d) Planwerte (Anlage)'!DCS119*$E$15</f>
        <v>0</v>
      </c>
      <c r="DCT119" s="1145">
        <f>'2d) Planwerte (Anlage)'!DCT119*$E$15</f>
        <v>0</v>
      </c>
      <c r="DCU119" s="1145">
        <f>'2d) Planwerte (Anlage)'!DCU119*$E$15</f>
        <v>0</v>
      </c>
      <c r="DCV119" s="1145">
        <f>'2d) Planwerte (Anlage)'!DCV119*$E$15</f>
        <v>0</v>
      </c>
      <c r="DCW119" s="1145">
        <f>'2d) Planwerte (Anlage)'!DCW119*$E$15</f>
        <v>0</v>
      </c>
      <c r="DCX119" s="1145">
        <f>'2d) Planwerte (Anlage)'!DCX119*$E$15</f>
        <v>0</v>
      </c>
      <c r="DCY119" s="1145">
        <f>'2d) Planwerte (Anlage)'!DCY119*$E$15</f>
        <v>0</v>
      </c>
      <c r="DCZ119" s="1145">
        <f>'2d) Planwerte (Anlage)'!DCZ119*$E$15</f>
        <v>0</v>
      </c>
      <c r="DDA119" s="1145">
        <f>'2d) Planwerte (Anlage)'!DDA119*$E$15</f>
        <v>0</v>
      </c>
      <c r="DDB119" s="1145">
        <f>'2d) Planwerte (Anlage)'!DDB119*$E$15</f>
        <v>0</v>
      </c>
      <c r="DDC119" s="1145">
        <f>'2d) Planwerte (Anlage)'!DDC119*$E$15</f>
        <v>0</v>
      </c>
      <c r="DDD119" s="1145">
        <f>'2d) Planwerte (Anlage)'!DDD119*$E$15</f>
        <v>0</v>
      </c>
      <c r="DDE119" s="1145">
        <f>'2d) Planwerte (Anlage)'!DDE119*$E$15</f>
        <v>0</v>
      </c>
      <c r="DDF119" s="1145">
        <f>'2d) Planwerte (Anlage)'!DDF119*$E$15</f>
        <v>0</v>
      </c>
      <c r="DDG119" s="1145">
        <f>'2d) Planwerte (Anlage)'!DDG119*$E$15</f>
        <v>0</v>
      </c>
      <c r="DDH119" s="1145">
        <f>'2d) Planwerte (Anlage)'!DDH119*$E$15</f>
        <v>0</v>
      </c>
      <c r="DDI119" s="1145">
        <f>'2d) Planwerte (Anlage)'!DDI119*$E$15</f>
        <v>0</v>
      </c>
      <c r="DDJ119" s="1145">
        <f>'2d) Planwerte (Anlage)'!DDJ119*$E$15</f>
        <v>0</v>
      </c>
      <c r="DDK119" s="1145">
        <f>'2d) Planwerte (Anlage)'!DDK119*$E$15</f>
        <v>0</v>
      </c>
      <c r="DDL119" s="1145">
        <f>'2d) Planwerte (Anlage)'!DDL119*$E$15</f>
        <v>0</v>
      </c>
      <c r="DDM119" s="1145">
        <f>'2d) Planwerte (Anlage)'!DDM119*$E$15</f>
        <v>0</v>
      </c>
      <c r="DDN119" s="1145">
        <f>'2d) Planwerte (Anlage)'!DDN119*$E$15</f>
        <v>0</v>
      </c>
      <c r="DDO119" s="1145">
        <f>'2d) Planwerte (Anlage)'!DDO119*$E$15</f>
        <v>0</v>
      </c>
      <c r="DDP119" s="1145">
        <f>'2d) Planwerte (Anlage)'!DDP119*$E$15</f>
        <v>0</v>
      </c>
      <c r="DDQ119" s="1145">
        <f>'2d) Planwerte (Anlage)'!DDQ119*$E$15</f>
        <v>0</v>
      </c>
      <c r="DDR119" s="1145">
        <f>'2d) Planwerte (Anlage)'!DDR119*$E$15</f>
        <v>0</v>
      </c>
      <c r="DDS119" s="1145">
        <f>'2d) Planwerte (Anlage)'!DDS119*$E$15</f>
        <v>0</v>
      </c>
      <c r="DDT119" s="1145">
        <f>'2d) Planwerte (Anlage)'!DDT119*$E$15</f>
        <v>0</v>
      </c>
      <c r="DDU119" s="1145">
        <f>'2d) Planwerte (Anlage)'!DDU119*$E$15</f>
        <v>0</v>
      </c>
      <c r="DDV119" s="1145">
        <f>'2d) Planwerte (Anlage)'!DDV119*$E$15</f>
        <v>0</v>
      </c>
      <c r="DDW119" s="1145">
        <f>'2d) Planwerte (Anlage)'!DDW119*$E$15</f>
        <v>0</v>
      </c>
      <c r="DDX119" s="1145">
        <f>'2d) Planwerte (Anlage)'!DDX119*$E$15</f>
        <v>0</v>
      </c>
      <c r="DDY119" s="1145">
        <f>'2d) Planwerte (Anlage)'!DDY119*$E$15</f>
        <v>0</v>
      </c>
      <c r="DDZ119" s="1145">
        <f>'2d) Planwerte (Anlage)'!DDZ119*$E$15</f>
        <v>0</v>
      </c>
      <c r="DEA119" s="1145">
        <f>'2d) Planwerte (Anlage)'!DEA119*$E$15</f>
        <v>0</v>
      </c>
      <c r="DEB119" s="1145">
        <f>'2d) Planwerte (Anlage)'!DEB119*$E$15</f>
        <v>0</v>
      </c>
      <c r="DEC119" s="1145">
        <f>'2d) Planwerte (Anlage)'!DEC119*$E$15</f>
        <v>0</v>
      </c>
      <c r="DED119" s="1145">
        <f>'2d) Planwerte (Anlage)'!DED119*$E$15</f>
        <v>0</v>
      </c>
      <c r="DEE119" s="1145">
        <f>'2d) Planwerte (Anlage)'!DEE119*$E$15</f>
        <v>0</v>
      </c>
      <c r="DEF119" s="1145">
        <f>'2d) Planwerte (Anlage)'!DEF119*$E$15</f>
        <v>0</v>
      </c>
      <c r="DEG119" s="1145">
        <f>'2d) Planwerte (Anlage)'!DEG119*$E$15</f>
        <v>0</v>
      </c>
      <c r="DEH119" s="1145">
        <f>'2d) Planwerte (Anlage)'!DEH119*$E$15</f>
        <v>0</v>
      </c>
      <c r="DEI119" s="1145">
        <f>'2d) Planwerte (Anlage)'!DEI119*$E$15</f>
        <v>0</v>
      </c>
      <c r="DEJ119" s="1145">
        <f>'2d) Planwerte (Anlage)'!DEJ119*$E$15</f>
        <v>0</v>
      </c>
      <c r="DEK119" s="1145">
        <f>'2d) Planwerte (Anlage)'!DEK119*$E$15</f>
        <v>0</v>
      </c>
      <c r="DEL119" s="1145">
        <f>'2d) Planwerte (Anlage)'!DEL119*$E$15</f>
        <v>0</v>
      </c>
      <c r="DEM119" s="1145">
        <f>'2d) Planwerte (Anlage)'!DEM119*$E$15</f>
        <v>0</v>
      </c>
      <c r="DEN119" s="1145">
        <f>'2d) Planwerte (Anlage)'!DEN119*$E$15</f>
        <v>0</v>
      </c>
      <c r="DEO119" s="1145">
        <f>'2d) Planwerte (Anlage)'!DEO119*$E$15</f>
        <v>0</v>
      </c>
      <c r="DEP119" s="1145">
        <f>'2d) Planwerte (Anlage)'!DEP119*$E$15</f>
        <v>0</v>
      </c>
      <c r="DEQ119" s="1145">
        <f>'2d) Planwerte (Anlage)'!DEQ119*$E$15</f>
        <v>0</v>
      </c>
      <c r="DER119" s="1145">
        <f>'2d) Planwerte (Anlage)'!DER119*$E$15</f>
        <v>0</v>
      </c>
      <c r="DES119" s="1145">
        <f>'2d) Planwerte (Anlage)'!DES119*$E$15</f>
        <v>0</v>
      </c>
      <c r="DET119" s="1145">
        <f>'2d) Planwerte (Anlage)'!DET119*$E$15</f>
        <v>0</v>
      </c>
      <c r="DEU119" s="1145">
        <f>'2d) Planwerte (Anlage)'!DEU119*$E$15</f>
        <v>0</v>
      </c>
      <c r="DEV119" s="1145">
        <f>'2d) Planwerte (Anlage)'!DEV119*$E$15</f>
        <v>0</v>
      </c>
      <c r="DEW119" s="1145">
        <f>'2d) Planwerte (Anlage)'!DEW119*$E$15</f>
        <v>0</v>
      </c>
      <c r="DEX119" s="1145">
        <f>'2d) Planwerte (Anlage)'!DEX119*$E$15</f>
        <v>0</v>
      </c>
      <c r="DEY119" s="1145">
        <f>'2d) Planwerte (Anlage)'!DEY119*$E$15</f>
        <v>0</v>
      </c>
      <c r="DEZ119" s="1145">
        <f>'2d) Planwerte (Anlage)'!DEZ119*$E$15</f>
        <v>0</v>
      </c>
      <c r="DFA119" s="1145">
        <f>'2d) Planwerte (Anlage)'!DFA119*$E$15</f>
        <v>0</v>
      </c>
      <c r="DFB119" s="1145">
        <f>'2d) Planwerte (Anlage)'!DFB119*$E$15</f>
        <v>0</v>
      </c>
      <c r="DFC119" s="1145">
        <f>'2d) Planwerte (Anlage)'!DFC119*$E$15</f>
        <v>0</v>
      </c>
      <c r="DFD119" s="1145">
        <f>'2d) Planwerte (Anlage)'!DFD119*$E$15</f>
        <v>0</v>
      </c>
      <c r="DFE119" s="1145">
        <f>'2d) Planwerte (Anlage)'!DFE119*$E$15</f>
        <v>0</v>
      </c>
      <c r="DFF119" s="1145">
        <f>'2d) Planwerte (Anlage)'!DFF119*$E$15</f>
        <v>0</v>
      </c>
      <c r="DFG119" s="1145">
        <f>'2d) Planwerte (Anlage)'!DFG119*$E$15</f>
        <v>0</v>
      </c>
      <c r="DFH119" s="1145">
        <f>'2d) Planwerte (Anlage)'!DFH119*$E$15</f>
        <v>0</v>
      </c>
      <c r="DFI119" s="1145">
        <f>'2d) Planwerte (Anlage)'!DFI119*$E$15</f>
        <v>0</v>
      </c>
      <c r="DFJ119" s="1145">
        <f>'2d) Planwerte (Anlage)'!DFJ119*$E$15</f>
        <v>0</v>
      </c>
      <c r="DFK119" s="1145">
        <f>'2d) Planwerte (Anlage)'!DFK119*$E$15</f>
        <v>0</v>
      </c>
      <c r="DFL119" s="1145">
        <f>'2d) Planwerte (Anlage)'!DFL119*$E$15</f>
        <v>0</v>
      </c>
      <c r="DFM119" s="1145">
        <f>'2d) Planwerte (Anlage)'!DFM119*$E$15</f>
        <v>0</v>
      </c>
      <c r="DFN119" s="1145">
        <f>'2d) Planwerte (Anlage)'!DFN119*$E$15</f>
        <v>0</v>
      </c>
      <c r="DFO119" s="1145">
        <f>'2d) Planwerte (Anlage)'!DFO119*$E$15</f>
        <v>0</v>
      </c>
      <c r="DFP119" s="1145">
        <f>'2d) Planwerte (Anlage)'!DFP119*$E$15</f>
        <v>0</v>
      </c>
      <c r="DFQ119" s="1145">
        <f>'2d) Planwerte (Anlage)'!DFQ119*$E$15</f>
        <v>0</v>
      </c>
      <c r="DFR119" s="1145">
        <f>'2d) Planwerte (Anlage)'!DFR119*$E$15</f>
        <v>0</v>
      </c>
      <c r="DFS119" s="1145">
        <f>'2d) Planwerte (Anlage)'!DFS119*$E$15</f>
        <v>0</v>
      </c>
      <c r="DFT119" s="1145">
        <f>'2d) Planwerte (Anlage)'!DFT119*$E$15</f>
        <v>0</v>
      </c>
      <c r="DFU119" s="1145">
        <f>'2d) Planwerte (Anlage)'!DFU119*$E$15</f>
        <v>0</v>
      </c>
      <c r="DFV119" s="1145">
        <f>'2d) Planwerte (Anlage)'!DFV119*$E$15</f>
        <v>0</v>
      </c>
      <c r="DFW119" s="1145">
        <f>'2d) Planwerte (Anlage)'!DFW119*$E$15</f>
        <v>0</v>
      </c>
      <c r="DFX119" s="1145">
        <f>'2d) Planwerte (Anlage)'!DFX119*$E$15</f>
        <v>0</v>
      </c>
      <c r="DFY119" s="1145">
        <f>'2d) Planwerte (Anlage)'!DFY119*$E$15</f>
        <v>0</v>
      </c>
      <c r="DFZ119" s="1145">
        <f>'2d) Planwerte (Anlage)'!DFZ119*$E$15</f>
        <v>0</v>
      </c>
      <c r="DGA119" s="1145">
        <f>'2d) Planwerte (Anlage)'!DGA119*$E$15</f>
        <v>0</v>
      </c>
      <c r="DGB119" s="1145">
        <f>'2d) Planwerte (Anlage)'!DGB119*$E$15</f>
        <v>0</v>
      </c>
      <c r="DGC119" s="1145">
        <f>'2d) Planwerte (Anlage)'!DGC119*$E$15</f>
        <v>0</v>
      </c>
      <c r="DGD119" s="1145">
        <f>'2d) Planwerte (Anlage)'!DGD119*$E$15</f>
        <v>0</v>
      </c>
      <c r="DGE119" s="1145">
        <f>'2d) Planwerte (Anlage)'!DGE119*$E$15</f>
        <v>0</v>
      </c>
      <c r="DGF119" s="1145">
        <f>'2d) Planwerte (Anlage)'!DGF119*$E$15</f>
        <v>0</v>
      </c>
      <c r="DGG119" s="1145">
        <f>'2d) Planwerte (Anlage)'!DGG119*$E$15</f>
        <v>0</v>
      </c>
      <c r="DGH119" s="1145">
        <f>'2d) Planwerte (Anlage)'!DGH119*$E$15</f>
        <v>0</v>
      </c>
      <c r="DGI119" s="1145">
        <f>'2d) Planwerte (Anlage)'!DGI119*$E$15</f>
        <v>0</v>
      </c>
      <c r="DGJ119" s="1145">
        <f>'2d) Planwerte (Anlage)'!DGJ119*$E$15</f>
        <v>0</v>
      </c>
      <c r="DGK119" s="1145">
        <f>'2d) Planwerte (Anlage)'!DGK119*$E$15</f>
        <v>0</v>
      </c>
      <c r="DGL119" s="1145">
        <f>'2d) Planwerte (Anlage)'!DGL119*$E$15</f>
        <v>0</v>
      </c>
      <c r="DGM119" s="1145">
        <f>'2d) Planwerte (Anlage)'!DGM119*$E$15</f>
        <v>0</v>
      </c>
      <c r="DGN119" s="1145">
        <f>'2d) Planwerte (Anlage)'!DGN119*$E$15</f>
        <v>0</v>
      </c>
      <c r="DGO119" s="1145">
        <f>'2d) Planwerte (Anlage)'!DGO119*$E$15</f>
        <v>0</v>
      </c>
      <c r="DGP119" s="1145">
        <f>'2d) Planwerte (Anlage)'!DGP119*$E$15</f>
        <v>0</v>
      </c>
      <c r="DGQ119" s="1145">
        <f>'2d) Planwerte (Anlage)'!DGQ119*$E$15</f>
        <v>0</v>
      </c>
      <c r="DGR119" s="1145">
        <f>'2d) Planwerte (Anlage)'!DGR119*$E$15</f>
        <v>0</v>
      </c>
      <c r="DGS119" s="1145">
        <f>'2d) Planwerte (Anlage)'!DGS119*$E$15</f>
        <v>0</v>
      </c>
      <c r="DGT119" s="1145">
        <f>'2d) Planwerte (Anlage)'!DGT119*$E$15</f>
        <v>0</v>
      </c>
      <c r="DGU119" s="1145">
        <f>'2d) Planwerte (Anlage)'!DGU119*$E$15</f>
        <v>0</v>
      </c>
      <c r="DGV119" s="1145">
        <f>'2d) Planwerte (Anlage)'!DGV119*$E$15</f>
        <v>0</v>
      </c>
      <c r="DGW119" s="1145">
        <f>'2d) Planwerte (Anlage)'!DGW119*$E$15</f>
        <v>0</v>
      </c>
      <c r="DGX119" s="1145">
        <f>'2d) Planwerte (Anlage)'!DGX119*$E$15</f>
        <v>0</v>
      </c>
      <c r="DGY119" s="1145">
        <f>'2d) Planwerte (Anlage)'!DGY119*$E$15</f>
        <v>0</v>
      </c>
      <c r="DGZ119" s="1145">
        <f>'2d) Planwerte (Anlage)'!DGZ119*$E$15</f>
        <v>0</v>
      </c>
      <c r="DHA119" s="1145">
        <f>'2d) Planwerte (Anlage)'!DHA119*$E$15</f>
        <v>0</v>
      </c>
      <c r="DHB119" s="1145">
        <f>'2d) Planwerte (Anlage)'!DHB119*$E$15</f>
        <v>0</v>
      </c>
      <c r="DHC119" s="1145">
        <f>'2d) Planwerte (Anlage)'!DHC119*$E$15</f>
        <v>0</v>
      </c>
      <c r="DHD119" s="1145">
        <f>'2d) Planwerte (Anlage)'!DHD119*$E$15</f>
        <v>0</v>
      </c>
      <c r="DHE119" s="1145">
        <f>'2d) Planwerte (Anlage)'!DHE119*$E$15</f>
        <v>0</v>
      </c>
      <c r="DHF119" s="1145">
        <f>'2d) Planwerte (Anlage)'!DHF119*$E$15</f>
        <v>0</v>
      </c>
      <c r="DHG119" s="1145">
        <f>'2d) Planwerte (Anlage)'!DHG119*$E$15</f>
        <v>0</v>
      </c>
      <c r="DHH119" s="1145">
        <f>'2d) Planwerte (Anlage)'!DHH119*$E$15</f>
        <v>0</v>
      </c>
      <c r="DHI119" s="1145">
        <f>'2d) Planwerte (Anlage)'!DHI119*$E$15</f>
        <v>0</v>
      </c>
      <c r="DHJ119" s="1145">
        <f>'2d) Planwerte (Anlage)'!DHJ119*$E$15</f>
        <v>0</v>
      </c>
      <c r="DHK119" s="1145">
        <f>'2d) Planwerte (Anlage)'!DHK119*$E$15</f>
        <v>0</v>
      </c>
      <c r="DHL119" s="1145">
        <f>'2d) Planwerte (Anlage)'!DHL119*$E$15</f>
        <v>0</v>
      </c>
      <c r="DHM119" s="1145">
        <f>'2d) Planwerte (Anlage)'!DHM119*$E$15</f>
        <v>0</v>
      </c>
      <c r="DHN119" s="1145">
        <f>'2d) Planwerte (Anlage)'!DHN119*$E$15</f>
        <v>0</v>
      </c>
      <c r="DHO119" s="1145">
        <f>'2d) Planwerte (Anlage)'!DHO119*$E$15</f>
        <v>0</v>
      </c>
      <c r="DHP119" s="1145">
        <f>'2d) Planwerte (Anlage)'!DHP119*$E$15</f>
        <v>0</v>
      </c>
      <c r="DHQ119" s="1145">
        <f>'2d) Planwerte (Anlage)'!DHQ119*$E$15</f>
        <v>0</v>
      </c>
      <c r="DHR119" s="1145">
        <f>'2d) Planwerte (Anlage)'!DHR119*$E$15</f>
        <v>0</v>
      </c>
      <c r="DHS119" s="1145">
        <f>'2d) Planwerte (Anlage)'!DHS119*$E$15</f>
        <v>0</v>
      </c>
      <c r="DHT119" s="1145">
        <f>'2d) Planwerte (Anlage)'!DHT119*$E$15</f>
        <v>0</v>
      </c>
      <c r="DHU119" s="1145">
        <f>'2d) Planwerte (Anlage)'!DHU119*$E$15</f>
        <v>0</v>
      </c>
      <c r="DHV119" s="1145">
        <f>'2d) Planwerte (Anlage)'!DHV119*$E$15</f>
        <v>0</v>
      </c>
      <c r="DHW119" s="1145">
        <f>'2d) Planwerte (Anlage)'!DHW119*$E$15</f>
        <v>0</v>
      </c>
      <c r="DHX119" s="1145">
        <f>'2d) Planwerte (Anlage)'!DHX119*$E$15</f>
        <v>0</v>
      </c>
      <c r="DHY119" s="1145">
        <f>'2d) Planwerte (Anlage)'!DHY119*$E$15</f>
        <v>0</v>
      </c>
      <c r="DHZ119" s="1145">
        <f>'2d) Planwerte (Anlage)'!DHZ119*$E$15</f>
        <v>0</v>
      </c>
      <c r="DIA119" s="1145">
        <f>'2d) Planwerte (Anlage)'!DIA119*$E$15</f>
        <v>0</v>
      </c>
      <c r="DIB119" s="1145">
        <f>'2d) Planwerte (Anlage)'!DIB119*$E$15</f>
        <v>0</v>
      </c>
      <c r="DIC119" s="1145">
        <f>'2d) Planwerte (Anlage)'!DIC119*$E$15</f>
        <v>0</v>
      </c>
      <c r="DID119" s="1145">
        <f>'2d) Planwerte (Anlage)'!DID119*$E$15</f>
        <v>0</v>
      </c>
      <c r="DIE119" s="1145">
        <f>'2d) Planwerte (Anlage)'!DIE119*$E$15</f>
        <v>0</v>
      </c>
      <c r="DIF119" s="1145">
        <f>'2d) Planwerte (Anlage)'!DIF119*$E$15</f>
        <v>0</v>
      </c>
      <c r="DIG119" s="1145">
        <f>'2d) Planwerte (Anlage)'!DIG119*$E$15</f>
        <v>0</v>
      </c>
      <c r="DIH119" s="1145">
        <f>'2d) Planwerte (Anlage)'!DIH119*$E$15</f>
        <v>0</v>
      </c>
      <c r="DII119" s="1145">
        <f>'2d) Planwerte (Anlage)'!DII119*$E$15</f>
        <v>0</v>
      </c>
      <c r="DIJ119" s="1145">
        <f>'2d) Planwerte (Anlage)'!DIJ119*$E$15</f>
        <v>0</v>
      </c>
      <c r="DIK119" s="1145">
        <f>'2d) Planwerte (Anlage)'!DIK119*$E$15</f>
        <v>0</v>
      </c>
      <c r="DIL119" s="1145">
        <f>'2d) Planwerte (Anlage)'!DIL119*$E$15</f>
        <v>0</v>
      </c>
      <c r="DIM119" s="1145">
        <f>'2d) Planwerte (Anlage)'!DIM119*$E$15</f>
        <v>0</v>
      </c>
      <c r="DIN119" s="1145">
        <f>'2d) Planwerte (Anlage)'!DIN119*$E$15</f>
        <v>0</v>
      </c>
      <c r="DIO119" s="1145">
        <f>'2d) Planwerte (Anlage)'!DIO119*$E$15</f>
        <v>0</v>
      </c>
      <c r="DIP119" s="1145">
        <f>'2d) Planwerte (Anlage)'!DIP119*$E$15</f>
        <v>0</v>
      </c>
      <c r="DIQ119" s="1145">
        <f>'2d) Planwerte (Anlage)'!DIQ119*$E$15</f>
        <v>0</v>
      </c>
      <c r="DIR119" s="1145">
        <f>'2d) Planwerte (Anlage)'!DIR119*$E$15</f>
        <v>0</v>
      </c>
      <c r="DIS119" s="1145">
        <f>'2d) Planwerte (Anlage)'!DIS119*$E$15</f>
        <v>0</v>
      </c>
      <c r="DIT119" s="1145">
        <f>'2d) Planwerte (Anlage)'!DIT119*$E$15</f>
        <v>0</v>
      </c>
      <c r="DIU119" s="1145">
        <f>'2d) Planwerte (Anlage)'!DIU119*$E$15</f>
        <v>0</v>
      </c>
      <c r="DIV119" s="1145">
        <f>'2d) Planwerte (Anlage)'!DIV119*$E$15</f>
        <v>0</v>
      </c>
      <c r="DIW119" s="1145">
        <f>'2d) Planwerte (Anlage)'!DIW119*$E$15</f>
        <v>0</v>
      </c>
      <c r="DIX119" s="1145">
        <f>'2d) Planwerte (Anlage)'!DIX119*$E$15</f>
        <v>0</v>
      </c>
      <c r="DIY119" s="1145">
        <f>'2d) Planwerte (Anlage)'!DIY119*$E$15</f>
        <v>0</v>
      </c>
      <c r="DIZ119" s="1145">
        <f>'2d) Planwerte (Anlage)'!DIZ119*$E$15</f>
        <v>0</v>
      </c>
      <c r="DJA119" s="1145">
        <f>'2d) Planwerte (Anlage)'!DJA119*$E$15</f>
        <v>0</v>
      </c>
      <c r="DJB119" s="1145">
        <f>'2d) Planwerte (Anlage)'!DJB119*$E$15</f>
        <v>0</v>
      </c>
      <c r="DJC119" s="1145">
        <f>'2d) Planwerte (Anlage)'!DJC119*$E$15</f>
        <v>0</v>
      </c>
      <c r="DJD119" s="1145">
        <f>'2d) Planwerte (Anlage)'!DJD119*$E$15</f>
        <v>0</v>
      </c>
      <c r="DJE119" s="1145">
        <f>'2d) Planwerte (Anlage)'!DJE119*$E$15</f>
        <v>0</v>
      </c>
      <c r="DJF119" s="1145">
        <f>'2d) Planwerte (Anlage)'!DJF119*$E$15</f>
        <v>0</v>
      </c>
      <c r="DJG119" s="1145">
        <f>'2d) Planwerte (Anlage)'!DJG119*$E$15</f>
        <v>0</v>
      </c>
      <c r="DJH119" s="1145">
        <f>'2d) Planwerte (Anlage)'!DJH119*$E$15</f>
        <v>0</v>
      </c>
      <c r="DJI119" s="1145">
        <f>'2d) Planwerte (Anlage)'!DJI119*$E$15</f>
        <v>0</v>
      </c>
      <c r="DJJ119" s="1145">
        <f>'2d) Planwerte (Anlage)'!DJJ119*$E$15</f>
        <v>0</v>
      </c>
      <c r="DJK119" s="1145">
        <f>'2d) Planwerte (Anlage)'!DJK119*$E$15</f>
        <v>0</v>
      </c>
      <c r="DJL119" s="1145">
        <f>'2d) Planwerte (Anlage)'!DJL119*$E$15</f>
        <v>0</v>
      </c>
      <c r="DJM119" s="1145">
        <f>'2d) Planwerte (Anlage)'!DJM119*$E$15</f>
        <v>0</v>
      </c>
      <c r="DJN119" s="1145">
        <f>'2d) Planwerte (Anlage)'!DJN119*$E$15</f>
        <v>0</v>
      </c>
      <c r="DJO119" s="1145">
        <f>'2d) Planwerte (Anlage)'!DJO119*$E$15</f>
        <v>0</v>
      </c>
      <c r="DJP119" s="1145">
        <f>'2d) Planwerte (Anlage)'!DJP119*$E$15</f>
        <v>0</v>
      </c>
      <c r="DJQ119" s="1145">
        <f>'2d) Planwerte (Anlage)'!DJQ119*$E$15</f>
        <v>0</v>
      </c>
      <c r="DJR119" s="1145">
        <f>'2d) Planwerte (Anlage)'!DJR119*$E$15</f>
        <v>0</v>
      </c>
      <c r="DJS119" s="1145">
        <f>'2d) Planwerte (Anlage)'!DJS119*$E$15</f>
        <v>0</v>
      </c>
      <c r="DJT119" s="1145">
        <f>'2d) Planwerte (Anlage)'!DJT119*$E$15</f>
        <v>0</v>
      </c>
      <c r="DJU119" s="1145">
        <f>'2d) Planwerte (Anlage)'!DJU119*$E$15</f>
        <v>0</v>
      </c>
      <c r="DJV119" s="1145">
        <f>'2d) Planwerte (Anlage)'!DJV119*$E$15</f>
        <v>0</v>
      </c>
      <c r="DJW119" s="1145">
        <f>'2d) Planwerte (Anlage)'!DJW119*$E$15</f>
        <v>0</v>
      </c>
      <c r="DJX119" s="1145">
        <f>'2d) Planwerte (Anlage)'!DJX119*$E$15</f>
        <v>0</v>
      </c>
      <c r="DJY119" s="1145">
        <f>'2d) Planwerte (Anlage)'!DJY119*$E$15</f>
        <v>0</v>
      </c>
      <c r="DJZ119" s="1145">
        <f>'2d) Planwerte (Anlage)'!DJZ119*$E$15</f>
        <v>0</v>
      </c>
      <c r="DKA119" s="1145">
        <f>'2d) Planwerte (Anlage)'!DKA119*$E$15</f>
        <v>0</v>
      </c>
      <c r="DKB119" s="1145">
        <f>'2d) Planwerte (Anlage)'!DKB119*$E$15</f>
        <v>0</v>
      </c>
      <c r="DKC119" s="1145">
        <f>'2d) Planwerte (Anlage)'!DKC119*$E$15</f>
        <v>0</v>
      </c>
      <c r="DKD119" s="1145">
        <f>'2d) Planwerte (Anlage)'!DKD119*$E$15</f>
        <v>0</v>
      </c>
      <c r="DKE119" s="1145">
        <f>'2d) Planwerte (Anlage)'!DKE119*$E$15</f>
        <v>0</v>
      </c>
      <c r="DKF119" s="1145">
        <f>'2d) Planwerte (Anlage)'!DKF119*$E$15</f>
        <v>0</v>
      </c>
      <c r="DKG119" s="1145">
        <f>'2d) Planwerte (Anlage)'!DKG119*$E$15</f>
        <v>0</v>
      </c>
      <c r="DKH119" s="1145">
        <f>'2d) Planwerte (Anlage)'!DKH119*$E$15</f>
        <v>0</v>
      </c>
      <c r="DKI119" s="1145">
        <f>'2d) Planwerte (Anlage)'!DKI119*$E$15</f>
        <v>0</v>
      </c>
      <c r="DKJ119" s="1145">
        <f>'2d) Planwerte (Anlage)'!DKJ119*$E$15</f>
        <v>0</v>
      </c>
      <c r="DKK119" s="1145">
        <f>'2d) Planwerte (Anlage)'!DKK119*$E$15</f>
        <v>0</v>
      </c>
      <c r="DKL119" s="1145">
        <f>'2d) Planwerte (Anlage)'!DKL119*$E$15</f>
        <v>0</v>
      </c>
      <c r="DKM119" s="1145">
        <f>'2d) Planwerte (Anlage)'!DKM119*$E$15</f>
        <v>0</v>
      </c>
      <c r="DKN119" s="1145">
        <f>'2d) Planwerte (Anlage)'!DKN119*$E$15</f>
        <v>0</v>
      </c>
      <c r="DKO119" s="1145">
        <f>'2d) Planwerte (Anlage)'!DKO119*$E$15</f>
        <v>0</v>
      </c>
      <c r="DKP119" s="1145">
        <f>'2d) Planwerte (Anlage)'!DKP119*$E$15</f>
        <v>0</v>
      </c>
      <c r="DKQ119" s="1145">
        <f>'2d) Planwerte (Anlage)'!DKQ119*$E$15</f>
        <v>0</v>
      </c>
      <c r="DKR119" s="1145">
        <f>'2d) Planwerte (Anlage)'!DKR119*$E$15</f>
        <v>0</v>
      </c>
      <c r="DKS119" s="1145">
        <f>'2d) Planwerte (Anlage)'!DKS119*$E$15</f>
        <v>0</v>
      </c>
      <c r="DKT119" s="1145">
        <f>'2d) Planwerte (Anlage)'!DKT119*$E$15</f>
        <v>0</v>
      </c>
      <c r="DKU119" s="1145">
        <f>'2d) Planwerte (Anlage)'!DKU119*$E$15</f>
        <v>0</v>
      </c>
      <c r="DKV119" s="1145">
        <f>'2d) Planwerte (Anlage)'!DKV119*$E$15</f>
        <v>0</v>
      </c>
      <c r="DKW119" s="1145">
        <f>'2d) Planwerte (Anlage)'!DKW119*$E$15</f>
        <v>0</v>
      </c>
      <c r="DKX119" s="1145">
        <f>'2d) Planwerte (Anlage)'!DKX119*$E$15</f>
        <v>0</v>
      </c>
      <c r="DKY119" s="1145">
        <f>'2d) Planwerte (Anlage)'!DKY119*$E$15</f>
        <v>0</v>
      </c>
      <c r="DKZ119" s="1145">
        <f>'2d) Planwerte (Anlage)'!DKZ119*$E$15</f>
        <v>0</v>
      </c>
      <c r="DLA119" s="1145">
        <f>'2d) Planwerte (Anlage)'!DLA119*$E$15</f>
        <v>0</v>
      </c>
      <c r="DLB119" s="1145">
        <f>'2d) Planwerte (Anlage)'!DLB119*$E$15</f>
        <v>0</v>
      </c>
      <c r="DLC119" s="1145">
        <f>'2d) Planwerte (Anlage)'!DLC119*$E$15</f>
        <v>0</v>
      </c>
      <c r="DLD119" s="1145">
        <f>'2d) Planwerte (Anlage)'!DLD119*$E$15</f>
        <v>0</v>
      </c>
      <c r="DLE119" s="1145">
        <f>'2d) Planwerte (Anlage)'!DLE119*$E$15</f>
        <v>0</v>
      </c>
      <c r="DLF119" s="1145">
        <f>'2d) Planwerte (Anlage)'!DLF119*$E$15</f>
        <v>0</v>
      </c>
      <c r="DLG119" s="1145">
        <f>'2d) Planwerte (Anlage)'!DLG119*$E$15</f>
        <v>0</v>
      </c>
      <c r="DLH119" s="1145">
        <f>'2d) Planwerte (Anlage)'!DLH119*$E$15</f>
        <v>0</v>
      </c>
      <c r="DLI119" s="1145">
        <f>'2d) Planwerte (Anlage)'!DLI119*$E$15</f>
        <v>0</v>
      </c>
      <c r="DLJ119" s="1145">
        <f>'2d) Planwerte (Anlage)'!DLJ119*$E$15</f>
        <v>0</v>
      </c>
      <c r="DLK119" s="1145">
        <f>'2d) Planwerte (Anlage)'!DLK119*$E$15</f>
        <v>0</v>
      </c>
      <c r="DLL119" s="1145">
        <f>'2d) Planwerte (Anlage)'!DLL119*$E$15</f>
        <v>0</v>
      </c>
      <c r="DLM119" s="1145">
        <f>'2d) Planwerte (Anlage)'!DLM119*$E$15</f>
        <v>0</v>
      </c>
      <c r="DLN119" s="1145">
        <f>'2d) Planwerte (Anlage)'!DLN119*$E$15</f>
        <v>0</v>
      </c>
      <c r="DLO119" s="1145">
        <f>'2d) Planwerte (Anlage)'!DLO119*$E$15</f>
        <v>0</v>
      </c>
      <c r="DLP119" s="1145">
        <f>'2d) Planwerte (Anlage)'!DLP119*$E$15</f>
        <v>0</v>
      </c>
      <c r="DLQ119" s="1145">
        <f>'2d) Planwerte (Anlage)'!DLQ119*$E$15</f>
        <v>0</v>
      </c>
      <c r="DLR119" s="1145">
        <f>'2d) Planwerte (Anlage)'!DLR119*$E$15</f>
        <v>0</v>
      </c>
      <c r="DLS119" s="1145">
        <f>'2d) Planwerte (Anlage)'!DLS119*$E$15</f>
        <v>0</v>
      </c>
      <c r="DLT119" s="1145">
        <f>'2d) Planwerte (Anlage)'!DLT119*$E$15</f>
        <v>0</v>
      </c>
      <c r="DLU119" s="1145">
        <f>'2d) Planwerte (Anlage)'!DLU119*$E$15</f>
        <v>0</v>
      </c>
      <c r="DLV119" s="1145">
        <f>'2d) Planwerte (Anlage)'!DLV119*$E$15</f>
        <v>0</v>
      </c>
      <c r="DLW119" s="1145">
        <f>'2d) Planwerte (Anlage)'!DLW119*$E$15</f>
        <v>0</v>
      </c>
      <c r="DLX119" s="1145">
        <f>'2d) Planwerte (Anlage)'!DLX119*$E$15</f>
        <v>0</v>
      </c>
      <c r="DLY119" s="1145">
        <f>'2d) Planwerte (Anlage)'!DLY119*$E$15</f>
        <v>0</v>
      </c>
      <c r="DLZ119" s="1145">
        <f>'2d) Planwerte (Anlage)'!DLZ119*$E$15</f>
        <v>0</v>
      </c>
      <c r="DMA119" s="1145">
        <f>'2d) Planwerte (Anlage)'!DMA119*$E$15</f>
        <v>0</v>
      </c>
      <c r="DMB119" s="1145">
        <f>'2d) Planwerte (Anlage)'!DMB119*$E$15</f>
        <v>0</v>
      </c>
      <c r="DMC119" s="1145">
        <f>'2d) Planwerte (Anlage)'!DMC119*$E$15</f>
        <v>0</v>
      </c>
      <c r="DMD119" s="1145">
        <f>'2d) Planwerte (Anlage)'!DMD119*$E$15</f>
        <v>0</v>
      </c>
      <c r="DME119" s="1145">
        <f>'2d) Planwerte (Anlage)'!DME119*$E$15</f>
        <v>0</v>
      </c>
      <c r="DMF119" s="1145">
        <f>'2d) Planwerte (Anlage)'!DMF119*$E$15</f>
        <v>0</v>
      </c>
      <c r="DMG119" s="1145">
        <f>'2d) Planwerte (Anlage)'!DMG119*$E$15</f>
        <v>0</v>
      </c>
      <c r="DMH119" s="1145">
        <f>'2d) Planwerte (Anlage)'!DMH119*$E$15</f>
        <v>0</v>
      </c>
      <c r="DMI119" s="1145">
        <f>'2d) Planwerte (Anlage)'!DMI119*$E$15</f>
        <v>0</v>
      </c>
      <c r="DMJ119" s="1145">
        <f>'2d) Planwerte (Anlage)'!DMJ119*$E$15</f>
        <v>0</v>
      </c>
      <c r="DMK119" s="1145">
        <f>'2d) Planwerte (Anlage)'!DMK119*$E$15</f>
        <v>0</v>
      </c>
      <c r="DML119" s="1145">
        <f>'2d) Planwerte (Anlage)'!DML119*$E$15</f>
        <v>0</v>
      </c>
      <c r="DMM119" s="1145">
        <f>'2d) Planwerte (Anlage)'!DMM119*$E$15</f>
        <v>0</v>
      </c>
      <c r="DMN119" s="1145">
        <f>'2d) Planwerte (Anlage)'!DMN119*$E$15</f>
        <v>0</v>
      </c>
      <c r="DMO119" s="1145">
        <f>'2d) Planwerte (Anlage)'!DMO119*$E$15</f>
        <v>0</v>
      </c>
      <c r="DMP119" s="1145">
        <f>'2d) Planwerte (Anlage)'!DMP119*$E$15</f>
        <v>0</v>
      </c>
      <c r="DMQ119" s="1145">
        <f>'2d) Planwerte (Anlage)'!DMQ119*$E$15</f>
        <v>0</v>
      </c>
      <c r="DMR119" s="1145">
        <f>'2d) Planwerte (Anlage)'!DMR119*$E$15</f>
        <v>0</v>
      </c>
      <c r="DMS119" s="1145">
        <f>'2d) Planwerte (Anlage)'!DMS119*$E$15</f>
        <v>0</v>
      </c>
      <c r="DMT119" s="1145">
        <f>'2d) Planwerte (Anlage)'!DMT119*$E$15</f>
        <v>0</v>
      </c>
      <c r="DMU119" s="1145">
        <f>'2d) Planwerte (Anlage)'!DMU119*$E$15</f>
        <v>0</v>
      </c>
      <c r="DMV119" s="1145">
        <f>'2d) Planwerte (Anlage)'!DMV119*$E$15</f>
        <v>0</v>
      </c>
      <c r="DMW119" s="1145">
        <f>'2d) Planwerte (Anlage)'!DMW119*$E$15</f>
        <v>0</v>
      </c>
      <c r="DMX119" s="1145">
        <f>'2d) Planwerte (Anlage)'!DMX119*$E$15</f>
        <v>0</v>
      </c>
      <c r="DMY119" s="1145">
        <f>'2d) Planwerte (Anlage)'!DMY119*$E$15</f>
        <v>0</v>
      </c>
      <c r="DMZ119" s="1145">
        <f>'2d) Planwerte (Anlage)'!DMZ119*$E$15</f>
        <v>0</v>
      </c>
      <c r="DNA119" s="1145">
        <f>'2d) Planwerte (Anlage)'!DNA119*$E$15</f>
        <v>0</v>
      </c>
      <c r="DNB119" s="1145">
        <f>'2d) Planwerte (Anlage)'!DNB119*$E$15</f>
        <v>0</v>
      </c>
      <c r="DNC119" s="1145">
        <f>'2d) Planwerte (Anlage)'!DNC119*$E$15</f>
        <v>0</v>
      </c>
      <c r="DND119" s="1145">
        <f>'2d) Planwerte (Anlage)'!DND119*$E$15</f>
        <v>0</v>
      </c>
      <c r="DNE119" s="1145">
        <f>'2d) Planwerte (Anlage)'!DNE119*$E$15</f>
        <v>0</v>
      </c>
      <c r="DNF119" s="1145">
        <f>'2d) Planwerte (Anlage)'!DNF119*$E$15</f>
        <v>0</v>
      </c>
      <c r="DNG119" s="1145">
        <f>'2d) Planwerte (Anlage)'!DNG119*$E$15</f>
        <v>0</v>
      </c>
      <c r="DNH119" s="1145">
        <f>'2d) Planwerte (Anlage)'!DNH119*$E$15</f>
        <v>0</v>
      </c>
      <c r="DNI119" s="1145">
        <f>'2d) Planwerte (Anlage)'!DNI119*$E$15</f>
        <v>0</v>
      </c>
      <c r="DNJ119" s="1145">
        <f>'2d) Planwerte (Anlage)'!DNJ119*$E$15</f>
        <v>0</v>
      </c>
      <c r="DNK119" s="1145">
        <f>'2d) Planwerte (Anlage)'!DNK119*$E$15</f>
        <v>0</v>
      </c>
      <c r="DNL119" s="1145">
        <f>'2d) Planwerte (Anlage)'!DNL119*$E$15</f>
        <v>0</v>
      </c>
      <c r="DNM119" s="1145">
        <f>'2d) Planwerte (Anlage)'!DNM119*$E$15</f>
        <v>0</v>
      </c>
      <c r="DNN119" s="1145">
        <f>'2d) Planwerte (Anlage)'!DNN119*$E$15</f>
        <v>0</v>
      </c>
      <c r="DNO119" s="1145">
        <f>'2d) Planwerte (Anlage)'!DNO119*$E$15</f>
        <v>0</v>
      </c>
      <c r="DNP119" s="1145">
        <f>'2d) Planwerte (Anlage)'!DNP119*$E$15</f>
        <v>0</v>
      </c>
      <c r="DNQ119" s="1145">
        <f>'2d) Planwerte (Anlage)'!DNQ119*$E$15</f>
        <v>0</v>
      </c>
      <c r="DNR119" s="1145">
        <f>'2d) Planwerte (Anlage)'!DNR119*$E$15</f>
        <v>0</v>
      </c>
      <c r="DNS119" s="1145">
        <f>'2d) Planwerte (Anlage)'!DNS119*$E$15</f>
        <v>0</v>
      </c>
      <c r="DNT119" s="1145">
        <f>'2d) Planwerte (Anlage)'!DNT119*$E$15</f>
        <v>0</v>
      </c>
      <c r="DNU119" s="1145">
        <f>'2d) Planwerte (Anlage)'!DNU119*$E$15</f>
        <v>0</v>
      </c>
      <c r="DNV119" s="1145">
        <f>'2d) Planwerte (Anlage)'!DNV119*$E$15</f>
        <v>0</v>
      </c>
      <c r="DNW119" s="1145">
        <f>'2d) Planwerte (Anlage)'!DNW119*$E$15</f>
        <v>0</v>
      </c>
      <c r="DNX119" s="1145">
        <f>'2d) Planwerte (Anlage)'!DNX119*$E$15</f>
        <v>0</v>
      </c>
      <c r="DNY119" s="1145">
        <f>'2d) Planwerte (Anlage)'!DNY119*$E$15</f>
        <v>0</v>
      </c>
      <c r="DNZ119" s="1145">
        <f>'2d) Planwerte (Anlage)'!DNZ119*$E$15</f>
        <v>0</v>
      </c>
      <c r="DOA119" s="1145">
        <f>'2d) Planwerte (Anlage)'!DOA119*$E$15</f>
        <v>0</v>
      </c>
      <c r="DOB119" s="1145">
        <f>'2d) Planwerte (Anlage)'!DOB119*$E$15</f>
        <v>0</v>
      </c>
      <c r="DOC119" s="1145">
        <f>'2d) Planwerte (Anlage)'!DOC119*$E$15</f>
        <v>0</v>
      </c>
      <c r="DOD119" s="1145">
        <f>'2d) Planwerte (Anlage)'!DOD119*$E$15</f>
        <v>0</v>
      </c>
      <c r="DOE119" s="1145">
        <f>'2d) Planwerte (Anlage)'!DOE119*$E$15</f>
        <v>0</v>
      </c>
      <c r="DOF119" s="1145">
        <f>'2d) Planwerte (Anlage)'!DOF119*$E$15</f>
        <v>0</v>
      </c>
      <c r="DOG119" s="1145">
        <f>'2d) Planwerte (Anlage)'!DOG119*$E$15</f>
        <v>0</v>
      </c>
      <c r="DOH119" s="1145">
        <f>'2d) Planwerte (Anlage)'!DOH119*$E$15</f>
        <v>0</v>
      </c>
      <c r="DOI119" s="1145">
        <f>'2d) Planwerte (Anlage)'!DOI119*$E$15</f>
        <v>0</v>
      </c>
      <c r="DOJ119" s="1145">
        <f>'2d) Planwerte (Anlage)'!DOJ119*$E$15</f>
        <v>0</v>
      </c>
      <c r="DOK119" s="1145">
        <f>'2d) Planwerte (Anlage)'!DOK119*$E$15</f>
        <v>0</v>
      </c>
      <c r="DOL119" s="1145">
        <f>'2d) Planwerte (Anlage)'!DOL119*$E$15</f>
        <v>0</v>
      </c>
      <c r="DOM119" s="1145">
        <f>'2d) Planwerte (Anlage)'!DOM119*$E$15</f>
        <v>0</v>
      </c>
      <c r="DON119" s="1145">
        <f>'2d) Planwerte (Anlage)'!DON119*$E$15</f>
        <v>0</v>
      </c>
      <c r="DOO119" s="1145">
        <f>'2d) Planwerte (Anlage)'!DOO119*$E$15</f>
        <v>0</v>
      </c>
      <c r="DOP119" s="1145">
        <f>'2d) Planwerte (Anlage)'!DOP119*$E$15</f>
        <v>0</v>
      </c>
      <c r="DOQ119" s="1145">
        <f>'2d) Planwerte (Anlage)'!DOQ119*$E$15</f>
        <v>0</v>
      </c>
      <c r="DOR119" s="1145">
        <f>'2d) Planwerte (Anlage)'!DOR119*$E$15</f>
        <v>0</v>
      </c>
      <c r="DOS119" s="1145">
        <f>'2d) Planwerte (Anlage)'!DOS119*$E$15</f>
        <v>0</v>
      </c>
      <c r="DOT119" s="1145">
        <f>'2d) Planwerte (Anlage)'!DOT119*$E$15</f>
        <v>0</v>
      </c>
      <c r="DOU119" s="1145">
        <f>'2d) Planwerte (Anlage)'!DOU119*$E$15</f>
        <v>0</v>
      </c>
      <c r="DOV119" s="1145">
        <f>'2d) Planwerte (Anlage)'!DOV119*$E$15</f>
        <v>0</v>
      </c>
      <c r="DOW119" s="1145">
        <f>'2d) Planwerte (Anlage)'!DOW119*$E$15</f>
        <v>0</v>
      </c>
      <c r="DOX119" s="1145">
        <f>'2d) Planwerte (Anlage)'!DOX119*$E$15</f>
        <v>0</v>
      </c>
      <c r="DOY119" s="1145">
        <f>'2d) Planwerte (Anlage)'!DOY119*$E$15</f>
        <v>0</v>
      </c>
      <c r="DOZ119" s="1145">
        <f>'2d) Planwerte (Anlage)'!DOZ119*$E$15</f>
        <v>0</v>
      </c>
      <c r="DPA119" s="1145">
        <f>'2d) Planwerte (Anlage)'!DPA119*$E$15</f>
        <v>0</v>
      </c>
      <c r="DPB119" s="1145">
        <f>'2d) Planwerte (Anlage)'!DPB119*$E$15</f>
        <v>0</v>
      </c>
      <c r="DPC119" s="1145">
        <f>'2d) Planwerte (Anlage)'!DPC119*$E$15</f>
        <v>0</v>
      </c>
      <c r="DPD119" s="1145">
        <f>'2d) Planwerte (Anlage)'!DPD119*$E$15</f>
        <v>0</v>
      </c>
      <c r="DPE119" s="1145">
        <f>'2d) Planwerte (Anlage)'!DPE119*$E$15</f>
        <v>0</v>
      </c>
      <c r="DPF119" s="1145">
        <f>'2d) Planwerte (Anlage)'!DPF119*$E$15</f>
        <v>0</v>
      </c>
      <c r="DPG119" s="1145">
        <f>'2d) Planwerte (Anlage)'!DPG119*$E$15</f>
        <v>0</v>
      </c>
      <c r="DPH119" s="1145">
        <f>'2d) Planwerte (Anlage)'!DPH119*$E$15</f>
        <v>0</v>
      </c>
      <c r="DPI119" s="1145">
        <f>'2d) Planwerte (Anlage)'!DPI119*$E$15</f>
        <v>0</v>
      </c>
      <c r="DPJ119" s="1145">
        <f>'2d) Planwerte (Anlage)'!DPJ119*$E$15</f>
        <v>0</v>
      </c>
      <c r="DPK119" s="1145">
        <f>'2d) Planwerte (Anlage)'!DPK119*$E$15</f>
        <v>0</v>
      </c>
      <c r="DPL119" s="1145">
        <f>'2d) Planwerte (Anlage)'!DPL119*$E$15</f>
        <v>0</v>
      </c>
      <c r="DPM119" s="1145">
        <f>'2d) Planwerte (Anlage)'!DPM119*$E$15</f>
        <v>0</v>
      </c>
      <c r="DPN119" s="1145">
        <f>'2d) Planwerte (Anlage)'!DPN119*$E$15</f>
        <v>0</v>
      </c>
      <c r="DPO119" s="1145">
        <f>'2d) Planwerte (Anlage)'!DPO119*$E$15</f>
        <v>0</v>
      </c>
      <c r="DPP119" s="1145">
        <f>'2d) Planwerte (Anlage)'!DPP119*$E$15</f>
        <v>0</v>
      </c>
      <c r="DPQ119" s="1145">
        <f>'2d) Planwerte (Anlage)'!DPQ119*$E$15</f>
        <v>0</v>
      </c>
      <c r="DPR119" s="1145">
        <f>'2d) Planwerte (Anlage)'!DPR119*$E$15</f>
        <v>0</v>
      </c>
      <c r="DPS119" s="1145">
        <f>'2d) Planwerte (Anlage)'!DPS119*$E$15</f>
        <v>0</v>
      </c>
      <c r="DPT119" s="1145">
        <f>'2d) Planwerte (Anlage)'!DPT119*$E$15</f>
        <v>0</v>
      </c>
      <c r="DPU119" s="1145">
        <f>'2d) Planwerte (Anlage)'!DPU119*$E$15</f>
        <v>0</v>
      </c>
      <c r="DPV119" s="1145">
        <f>'2d) Planwerte (Anlage)'!DPV119*$E$15</f>
        <v>0</v>
      </c>
      <c r="DPW119" s="1145">
        <f>'2d) Planwerte (Anlage)'!DPW119*$E$15</f>
        <v>0</v>
      </c>
      <c r="DPX119" s="1145">
        <f>'2d) Planwerte (Anlage)'!DPX119*$E$15</f>
        <v>0</v>
      </c>
      <c r="DPY119" s="1145">
        <f>'2d) Planwerte (Anlage)'!DPY119*$E$15</f>
        <v>0</v>
      </c>
      <c r="DPZ119" s="1145">
        <f>'2d) Planwerte (Anlage)'!DPZ119*$E$15</f>
        <v>0</v>
      </c>
      <c r="DQA119" s="1145">
        <f>'2d) Planwerte (Anlage)'!DQA119*$E$15</f>
        <v>0</v>
      </c>
      <c r="DQB119" s="1145">
        <f>'2d) Planwerte (Anlage)'!DQB119*$E$15</f>
        <v>0</v>
      </c>
      <c r="DQC119" s="1145">
        <f>'2d) Planwerte (Anlage)'!DQC119*$E$15</f>
        <v>0</v>
      </c>
      <c r="DQD119" s="1145">
        <f>'2d) Planwerte (Anlage)'!DQD119*$E$15</f>
        <v>0</v>
      </c>
      <c r="DQE119" s="1145">
        <f>'2d) Planwerte (Anlage)'!DQE119*$E$15</f>
        <v>0</v>
      </c>
      <c r="DQF119" s="1145">
        <f>'2d) Planwerte (Anlage)'!DQF119*$E$15</f>
        <v>0</v>
      </c>
      <c r="DQG119" s="1145">
        <f>'2d) Planwerte (Anlage)'!DQG119*$E$15</f>
        <v>0</v>
      </c>
      <c r="DQH119" s="1145">
        <f>'2d) Planwerte (Anlage)'!DQH119*$E$15</f>
        <v>0</v>
      </c>
      <c r="DQI119" s="1145">
        <f>'2d) Planwerte (Anlage)'!DQI119*$E$15</f>
        <v>0</v>
      </c>
      <c r="DQJ119" s="1145">
        <f>'2d) Planwerte (Anlage)'!DQJ119*$E$15</f>
        <v>0</v>
      </c>
      <c r="DQK119" s="1145">
        <f>'2d) Planwerte (Anlage)'!DQK119*$E$15</f>
        <v>0</v>
      </c>
      <c r="DQL119" s="1145">
        <f>'2d) Planwerte (Anlage)'!DQL119*$E$15</f>
        <v>0</v>
      </c>
      <c r="DQM119" s="1145">
        <f>'2d) Planwerte (Anlage)'!DQM119*$E$15</f>
        <v>0</v>
      </c>
      <c r="DQN119" s="1145">
        <f>'2d) Planwerte (Anlage)'!DQN119*$E$15</f>
        <v>0</v>
      </c>
      <c r="DQO119" s="1145">
        <f>'2d) Planwerte (Anlage)'!DQO119*$E$15</f>
        <v>0</v>
      </c>
      <c r="DQP119" s="1145">
        <f>'2d) Planwerte (Anlage)'!DQP119*$E$15</f>
        <v>0</v>
      </c>
      <c r="DQQ119" s="1145">
        <f>'2d) Planwerte (Anlage)'!DQQ119*$E$15</f>
        <v>0</v>
      </c>
      <c r="DQR119" s="1145">
        <f>'2d) Planwerte (Anlage)'!DQR119*$E$15</f>
        <v>0</v>
      </c>
      <c r="DQS119" s="1145">
        <f>'2d) Planwerte (Anlage)'!DQS119*$E$15</f>
        <v>0</v>
      </c>
      <c r="DQT119" s="1145">
        <f>'2d) Planwerte (Anlage)'!DQT119*$E$15</f>
        <v>0</v>
      </c>
      <c r="DQU119" s="1145">
        <f>'2d) Planwerte (Anlage)'!DQU119*$E$15</f>
        <v>0</v>
      </c>
      <c r="DQV119" s="1145">
        <f>'2d) Planwerte (Anlage)'!DQV119*$E$15</f>
        <v>0</v>
      </c>
      <c r="DQW119" s="1145">
        <f>'2d) Planwerte (Anlage)'!DQW119*$E$15</f>
        <v>0</v>
      </c>
      <c r="DQX119" s="1145">
        <f>'2d) Planwerte (Anlage)'!DQX119*$E$15</f>
        <v>0</v>
      </c>
      <c r="DQY119" s="1145">
        <f>'2d) Planwerte (Anlage)'!DQY119*$E$15</f>
        <v>0</v>
      </c>
      <c r="DQZ119" s="1145">
        <f>'2d) Planwerte (Anlage)'!DQZ119*$E$15</f>
        <v>0</v>
      </c>
      <c r="DRA119" s="1145">
        <f>'2d) Planwerte (Anlage)'!DRA119*$E$15</f>
        <v>0</v>
      </c>
      <c r="DRB119" s="1145">
        <f>'2d) Planwerte (Anlage)'!DRB119*$E$15</f>
        <v>0</v>
      </c>
      <c r="DRC119" s="1145">
        <f>'2d) Planwerte (Anlage)'!DRC119*$E$15</f>
        <v>0</v>
      </c>
      <c r="DRD119" s="1145">
        <f>'2d) Planwerte (Anlage)'!DRD119*$E$15</f>
        <v>0</v>
      </c>
      <c r="DRE119" s="1145">
        <f>'2d) Planwerte (Anlage)'!DRE119*$E$15</f>
        <v>0</v>
      </c>
      <c r="DRF119" s="1145">
        <f>'2d) Planwerte (Anlage)'!DRF119*$E$15</f>
        <v>0</v>
      </c>
      <c r="DRG119" s="1145">
        <f>'2d) Planwerte (Anlage)'!DRG119*$E$15</f>
        <v>0</v>
      </c>
      <c r="DRH119" s="1145">
        <f>'2d) Planwerte (Anlage)'!DRH119*$E$15</f>
        <v>0</v>
      </c>
      <c r="DRI119" s="1145">
        <f>'2d) Planwerte (Anlage)'!DRI119*$E$15</f>
        <v>0</v>
      </c>
      <c r="DRJ119" s="1145">
        <f>'2d) Planwerte (Anlage)'!DRJ119*$E$15</f>
        <v>0</v>
      </c>
      <c r="DRK119" s="1145">
        <f>'2d) Planwerte (Anlage)'!DRK119*$E$15</f>
        <v>0</v>
      </c>
      <c r="DRL119" s="1145">
        <f>'2d) Planwerte (Anlage)'!DRL119*$E$15</f>
        <v>0</v>
      </c>
      <c r="DRM119" s="1145">
        <f>'2d) Planwerte (Anlage)'!DRM119*$E$15</f>
        <v>0</v>
      </c>
      <c r="DRN119" s="1145">
        <f>'2d) Planwerte (Anlage)'!DRN119*$E$15</f>
        <v>0</v>
      </c>
      <c r="DRO119" s="1145">
        <f>'2d) Planwerte (Anlage)'!DRO119*$E$15</f>
        <v>0</v>
      </c>
      <c r="DRP119" s="1145">
        <f>'2d) Planwerte (Anlage)'!DRP119*$E$15</f>
        <v>0</v>
      </c>
      <c r="DRQ119" s="1145">
        <f>'2d) Planwerte (Anlage)'!DRQ119*$E$15</f>
        <v>0</v>
      </c>
      <c r="DRR119" s="1145">
        <f>'2d) Planwerte (Anlage)'!DRR119*$E$15</f>
        <v>0</v>
      </c>
      <c r="DRS119" s="1145">
        <f>'2d) Planwerte (Anlage)'!DRS119*$E$15</f>
        <v>0</v>
      </c>
      <c r="DRT119" s="1145">
        <f>'2d) Planwerte (Anlage)'!DRT119*$E$15</f>
        <v>0</v>
      </c>
      <c r="DRU119" s="1145">
        <f>'2d) Planwerte (Anlage)'!DRU119*$E$15</f>
        <v>0</v>
      </c>
      <c r="DRV119" s="1145">
        <f>'2d) Planwerte (Anlage)'!DRV119*$E$15</f>
        <v>0</v>
      </c>
      <c r="DRW119" s="1145">
        <f>'2d) Planwerte (Anlage)'!DRW119*$E$15</f>
        <v>0</v>
      </c>
      <c r="DRX119" s="1145">
        <f>'2d) Planwerte (Anlage)'!DRX119*$E$15</f>
        <v>0</v>
      </c>
      <c r="DRY119" s="1145">
        <f>'2d) Planwerte (Anlage)'!DRY119*$E$15</f>
        <v>0</v>
      </c>
      <c r="DRZ119" s="1145">
        <f>'2d) Planwerte (Anlage)'!DRZ119*$E$15</f>
        <v>0</v>
      </c>
      <c r="DSA119" s="1145">
        <f>'2d) Planwerte (Anlage)'!DSA119*$E$15</f>
        <v>0</v>
      </c>
      <c r="DSB119" s="1145">
        <f>'2d) Planwerte (Anlage)'!DSB119*$E$15</f>
        <v>0</v>
      </c>
      <c r="DSC119" s="1145">
        <f>'2d) Planwerte (Anlage)'!DSC119*$E$15</f>
        <v>0</v>
      </c>
      <c r="DSD119" s="1145">
        <f>'2d) Planwerte (Anlage)'!DSD119*$E$15</f>
        <v>0</v>
      </c>
      <c r="DSE119" s="1145">
        <f>'2d) Planwerte (Anlage)'!DSE119*$E$15</f>
        <v>0</v>
      </c>
      <c r="DSF119" s="1145">
        <f>'2d) Planwerte (Anlage)'!DSF119*$E$15</f>
        <v>0</v>
      </c>
      <c r="DSG119" s="1145">
        <f>'2d) Planwerte (Anlage)'!DSG119*$E$15</f>
        <v>0</v>
      </c>
      <c r="DSH119" s="1145">
        <f>'2d) Planwerte (Anlage)'!DSH119*$E$15</f>
        <v>0</v>
      </c>
      <c r="DSI119" s="1145">
        <f>'2d) Planwerte (Anlage)'!DSI119*$E$15</f>
        <v>0</v>
      </c>
      <c r="DSJ119" s="1145">
        <f>'2d) Planwerte (Anlage)'!DSJ119*$E$15</f>
        <v>0</v>
      </c>
      <c r="DSK119" s="1145">
        <f>'2d) Planwerte (Anlage)'!DSK119*$E$15</f>
        <v>0</v>
      </c>
      <c r="DSL119" s="1145">
        <f>'2d) Planwerte (Anlage)'!DSL119*$E$15</f>
        <v>0</v>
      </c>
      <c r="DSM119" s="1145">
        <f>'2d) Planwerte (Anlage)'!DSM119*$E$15</f>
        <v>0</v>
      </c>
      <c r="DSN119" s="1145">
        <f>'2d) Planwerte (Anlage)'!DSN119*$E$15</f>
        <v>0</v>
      </c>
      <c r="DSO119" s="1145">
        <f>'2d) Planwerte (Anlage)'!DSO119*$E$15</f>
        <v>0</v>
      </c>
      <c r="DSP119" s="1145">
        <f>'2d) Planwerte (Anlage)'!DSP119*$E$15</f>
        <v>0</v>
      </c>
      <c r="DSQ119" s="1145">
        <f>'2d) Planwerte (Anlage)'!DSQ119*$E$15</f>
        <v>0</v>
      </c>
      <c r="DSR119" s="1145">
        <f>'2d) Planwerte (Anlage)'!DSR119*$E$15</f>
        <v>0</v>
      </c>
      <c r="DSS119" s="1145">
        <f>'2d) Planwerte (Anlage)'!DSS119*$E$15</f>
        <v>0</v>
      </c>
      <c r="DST119" s="1145">
        <f>'2d) Planwerte (Anlage)'!DST119*$E$15</f>
        <v>0</v>
      </c>
      <c r="DSU119" s="1145">
        <f>'2d) Planwerte (Anlage)'!DSU119*$E$15</f>
        <v>0</v>
      </c>
      <c r="DSV119" s="1145">
        <f>'2d) Planwerte (Anlage)'!DSV119*$E$15</f>
        <v>0</v>
      </c>
      <c r="DSW119" s="1145">
        <f>'2d) Planwerte (Anlage)'!DSW119*$E$15</f>
        <v>0</v>
      </c>
      <c r="DSX119" s="1145">
        <f>'2d) Planwerte (Anlage)'!DSX119*$E$15</f>
        <v>0</v>
      </c>
      <c r="DSY119" s="1145">
        <f>'2d) Planwerte (Anlage)'!DSY119*$E$15</f>
        <v>0</v>
      </c>
      <c r="DSZ119" s="1145">
        <f>'2d) Planwerte (Anlage)'!DSZ119*$E$15</f>
        <v>0</v>
      </c>
      <c r="DTA119" s="1145">
        <f>'2d) Planwerte (Anlage)'!DTA119*$E$15</f>
        <v>0</v>
      </c>
      <c r="DTB119" s="1145">
        <f>'2d) Planwerte (Anlage)'!DTB119*$E$15</f>
        <v>0</v>
      </c>
      <c r="DTC119" s="1145">
        <f>'2d) Planwerte (Anlage)'!DTC119*$E$15</f>
        <v>0</v>
      </c>
      <c r="DTD119" s="1145">
        <f>'2d) Planwerte (Anlage)'!DTD119*$E$15</f>
        <v>0</v>
      </c>
      <c r="DTE119" s="1145">
        <f>'2d) Planwerte (Anlage)'!DTE119*$E$15</f>
        <v>0</v>
      </c>
      <c r="DTF119" s="1145">
        <f>'2d) Planwerte (Anlage)'!DTF119*$E$15</f>
        <v>0</v>
      </c>
      <c r="DTG119" s="1145">
        <f>'2d) Planwerte (Anlage)'!DTG119*$E$15</f>
        <v>0</v>
      </c>
      <c r="DTH119" s="1145">
        <f>'2d) Planwerte (Anlage)'!DTH119*$E$15</f>
        <v>0</v>
      </c>
      <c r="DTI119" s="1145">
        <f>'2d) Planwerte (Anlage)'!DTI119*$E$15</f>
        <v>0</v>
      </c>
      <c r="DTJ119" s="1145">
        <f>'2d) Planwerte (Anlage)'!DTJ119*$E$15</f>
        <v>0</v>
      </c>
      <c r="DTK119" s="1145">
        <f>'2d) Planwerte (Anlage)'!DTK119*$E$15</f>
        <v>0</v>
      </c>
      <c r="DTL119" s="1145">
        <f>'2d) Planwerte (Anlage)'!DTL119*$E$15</f>
        <v>0</v>
      </c>
      <c r="DTM119" s="1145">
        <f>'2d) Planwerte (Anlage)'!DTM119*$E$15</f>
        <v>0</v>
      </c>
      <c r="DTN119" s="1145">
        <f>'2d) Planwerte (Anlage)'!DTN119*$E$15</f>
        <v>0</v>
      </c>
      <c r="DTO119" s="1145">
        <f>'2d) Planwerte (Anlage)'!DTO119*$E$15</f>
        <v>0</v>
      </c>
      <c r="DTP119" s="1145">
        <f>'2d) Planwerte (Anlage)'!DTP119*$E$15</f>
        <v>0</v>
      </c>
      <c r="DTQ119" s="1145">
        <f>'2d) Planwerte (Anlage)'!DTQ119*$E$15</f>
        <v>0</v>
      </c>
      <c r="DTR119" s="1145">
        <f>'2d) Planwerte (Anlage)'!DTR119*$E$15</f>
        <v>0</v>
      </c>
      <c r="DTS119" s="1145">
        <f>'2d) Planwerte (Anlage)'!DTS119*$E$15</f>
        <v>0</v>
      </c>
      <c r="DTT119" s="1145">
        <f>'2d) Planwerte (Anlage)'!DTT119*$E$15</f>
        <v>0</v>
      </c>
      <c r="DTU119" s="1145">
        <f>'2d) Planwerte (Anlage)'!DTU119*$E$15</f>
        <v>0</v>
      </c>
      <c r="DTV119" s="1145">
        <f>'2d) Planwerte (Anlage)'!DTV119*$E$15</f>
        <v>0</v>
      </c>
      <c r="DTW119" s="1145">
        <f>'2d) Planwerte (Anlage)'!DTW119*$E$15</f>
        <v>0</v>
      </c>
      <c r="DTX119" s="1145">
        <f>'2d) Planwerte (Anlage)'!DTX119*$E$15</f>
        <v>0</v>
      </c>
      <c r="DTY119" s="1145">
        <f>'2d) Planwerte (Anlage)'!DTY119*$E$15</f>
        <v>0</v>
      </c>
      <c r="DTZ119" s="1145">
        <f>'2d) Planwerte (Anlage)'!DTZ119*$E$15</f>
        <v>0</v>
      </c>
      <c r="DUA119" s="1145">
        <f>'2d) Planwerte (Anlage)'!DUA119*$E$15</f>
        <v>0</v>
      </c>
      <c r="DUB119" s="1145">
        <f>'2d) Planwerte (Anlage)'!DUB119*$E$15</f>
        <v>0</v>
      </c>
      <c r="DUC119" s="1145">
        <f>'2d) Planwerte (Anlage)'!DUC119*$E$15</f>
        <v>0</v>
      </c>
      <c r="DUD119" s="1145">
        <f>'2d) Planwerte (Anlage)'!DUD119*$E$15</f>
        <v>0</v>
      </c>
      <c r="DUE119" s="1145">
        <f>'2d) Planwerte (Anlage)'!DUE119*$E$15</f>
        <v>0</v>
      </c>
      <c r="DUF119" s="1145">
        <f>'2d) Planwerte (Anlage)'!DUF119*$E$15</f>
        <v>0</v>
      </c>
      <c r="DUG119" s="1145">
        <f>'2d) Planwerte (Anlage)'!DUG119*$E$15</f>
        <v>0</v>
      </c>
      <c r="DUH119" s="1145">
        <f>'2d) Planwerte (Anlage)'!DUH119*$E$15</f>
        <v>0</v>
      </c>
      <c r="DUI119" s="1145">
        <f>'2d) Planwerte (Anlage)'!DUI119*$E$15</f>
        <v>0</v>
      </c>
      <c r="DUJ119" s="1145">
        <f>'2d) Planwerte (Anlage)'!DUJ119*$E$15</f>
        <v>0</v>
      </c>
      <c r="DUK119" s="1145">
        <f>'2d) Planwerte (Anlage)'!DUK119*$E$15</f>
        <v>0</v>
      </c>
      <c r="DUL119" s="1145">
        <f>'2d) Planwerte (Anlage)'!DUL119*$E$15</f>
        <v>0</v>
      </c>
      <c r="DUM119" s="1145">
        <f>'2d) Planwerte (Anlage)'!DUM119*$E$15</f>
        <v>0</v>
      </c>
      <c r="DUN119" s="1145">
        <f>'2d) Planwerte (Anlage)'!DUN119*$E$15</f>
        <v>0</v>
      </c>
      <c r="DUO119" s="1145">
        <f>'2d) Planwerte (Anlage)'!DUO119*$E$15</f>
        <v>0</v>
      </c>
      <c r="DUP119" s="1145">
        <f>'2d) Planwerte (Anlage)'!DUP119*$E$15</f>
        <v>0</v>
      </c>
      <c r="DUQ119" s="1145">
        <f>'2d) Planwerte (Anlage)'!DUQ119*$E$15</f>
        <v>0</v>
      </c>
      <c r="DUR119" s="1145">
        <f>'2d) Planwerte (Anlage)'!DUR119*$E$15</f>
        <v>0</v>
      </c>
      <c r="DUS119" s="1145">
        <f>'2d) Planwerte (Anlage)'!DUS119*$E$15</f>
        <v>0</v>
      </c>
      <c r="DUT119" s="1145">
        <f>'2d) Planwerte (Anlage)'!DUT119*$E$15</f>
        <v>0</v>
      </c>
      <c r="DUU119" s="1145">
        <f>'2d) Planwerte (Anlage)'!DUU119*$E$15</f>
        <v>0</v>
      </c>
      <c r="DUV119" s="1145">
        <f>'2d) Planwerte (Anlage)'!DUV119*$E$15</f>
        <v>0</v>
      </c>
      <c r="DUW119" s="1145">
        <f>'2d) Planwerte (Anlage)'!DUW119*$E$15</f>
        <v>0</v>
      </c>
      <c r="DUX119" s="1145">
        <f>'2d) Planwerte (Anlage)'!DUX119*$E$15</f>
        <v>0</v>
      </c>
      <c r="DUY119" s="1145">
        <f>'2d) Planwerte (Anlage)'!DUY119*$E$15</f>
        <v>0</v>
      </c>
      <c r="DUZ119" s="1145">
        <f>'2d) Planwerte (Anlage)'!DUZ119*$E$15</f>
        <v>0</v>
      </c>
      <c r="DVA119" s="1145">
        <f>'2d) Planwerte (Anlage)'!DVA119*$E$15</f>
        <v>0</v>
      </c>
      <c r="DVB119" s="1145">
        <f>'2d) Planwerte (Anlage)'!DVB119*$E$15</f>
        <v>0</v>
      </c>
      <c r="DVC119" s="1145">
        <f>'2d) Planwerte (Anlage)'!DVC119*$E$15</f>
        <v>0</v>
      </c>
      <c r="DVD119" s="1145">
        <f>'2d) Planwerte (Anlage)'!DVD119*$E$15</f>
        <v>0</v>
      </c>
      <c r="DVE119" s="1145">
        <f>'2d) Planwerte (Anlage)'!DVE119*$E$15</f>
        <v>0</v>
      </c>
      <c r="DVF119" s="1145">
        <f>'2d) Planwerte (Anlage)'!DVF119*$E$15</f>
        <v>0</v>
      </c>
      <c r="DVG119" s="1145">
        <f>'2d) Planwerte (Anlage)'!DVG119*$E$15</f>
        <v>0</v>
      </c>
      <c r="DVH119" s="1145">
        <f>'2d) Planwerte (Anlage)'!DVH119*$E$15</f>
        <v>0</v>
      </c>
      <c r="DVI119" s="1145">
        <f>'2d) Planwerte (Anlage)'!DVI119*$E$15</f>
        <v>0</v>
      </c>
      <c r="DVJ119" s="1145">
        <f>'2d) Planwerte (Anlage)'!DVJ119*$E$15</f>
        <v>0</v>
      </c>
      <c r="DVK119" s="1145">
        <f>'2d) Planwerte (Anlage)'!DVK119*$E$15</f>
        <v>0</v>
      </c>
      <c r="DVL119" s="1145">
        <f>'2d) Planwerte (Anlage)'!DVL119*$E$15</f>
        <v>0</v>
      </c>
      <c r="DVM119" s="1145">
        <f>'2d) Planwerte (Anlage)'!DVM119*$E$15</f>
        <v>0</v>
      </c>
      <c r="DVN119" s="1145">
        <f>'2d) Planwerte (Anlage)'!DVN119*$E$15</f>
        <v>0</v>
      </c>
      <c r="DVO119" s="1145">
        <f>'2d) Planwerte (Anlage)'!DVO119*$E$15</f>
        <v>0</v>
      </c>
      <c r="DVP119" s="1145">
        <f>'2d) Planwerte (Anlage)'!DVP119*$E$15</f>
        <v>0</v>
      </c>
      <c r="DVQ119" s="1145">
        <f>'2d) Planwerte (Anlage)'!DVQ119*$E$15</f>
        <v>0</v>
      </c>
      <c r="DVR119" s="1145">
        <f>'2d) Planwerte (Anlage)'!DVR119*$E$15</f>
        <v>0</v>
      </c>
      <c r="DVS119" s="1145">
        <f>'2d) Planwerte (Anlage)'!DVS119*$E$15</f>
        <v>0</v>
      </c>
      <c r="DVT119" s="1145">
        <f>'2d) Planwerte (Anlage)'!DVT119*$E$15</f>
        <v>0</v>
      </c>
      <c r="DVU119" s="1145">
        <f>'2d) Planwerte (Anlage)'!DVU119*$E$15</f>
        <v>0</v>
      </c>
      <c r="DVV119" s="1145">
        <f>'2d) Planwerte (Anlage)'!DVV119*$E$15</f>
        <v>0</v>
      </c>
      <c r="DVW119" s="1145">
        <f>'2d) Planwerte (Anlage)'!DVW119*$E$15</f>
        <v>0</v>
      </c>
      <c r="DVX119" s="1145">
        <f>'2d) Planwerte (Anlage)'!DVX119*$E$15</f>
        <v>0</v>
      </c>
      <c r="DVY119" s="1145">
        <f>'2d) Planwerte (Anlage)'!DVY119*$E$15</f>
        <v>0</v>
      </c>
      <c r="DVZ119" s="1145">
        <f>'2d) Planwerte (Anlage)'!DVZ119*$E$15</f>
        <v>0</v>
      </c>
      <c r="DWA119" s="1145">
        <f>'2d) Planwerte (Anlage)'!DWA119*$E$15</f>
        <v>0</v>
      </c>
      <c r="DWB119" s="1145">
        <f>'2d) Planwerte (Anlage)'!DWB119*$E$15</f>
        <v>0</v>
      </c>
      <c r="DWC119" s="1145">
        <f>'2d) Planwerte (Anlage)'!DWC119*$E$15</f>
        <v>0</v>
      </c>
      <c r="DWD119" s="1145">
        <f>'2d) Planwerte (Anlage)'!DWD119*$E$15</f>
        <v>0</v>
      </c>
      <c r="DWE119" s="1145">
        <f>'2d) Planwerte (Anlage)'!DWE119*$E$15</f>
        <v>0</v>
      </c>
      <c r="DWF119" s="1145">
        <f>'2d) Planwerte (Anlage)'!DWF119*$E$15</f>
        <v>0</v>
      </c>
      <c r="DWG119" s="1145">
        <f>'2d) Planwerte (Anlage)'!DWG119*$E$15</f>
        <v>0</v>
      </c>
      <c r="DWH119" s="1145">
        <f>'2d) Planwerte (Anlage)'!DWH119*$E$15</f>
        <v>0</v>
      </c>
      <c r="DWI119" s="1145">
        <f>'2d) Planwerte (Anlage)'!DWI119*$E$15</f>
        <v>0</v>
      </c>
      <c r="DWJ119" s="1145">
        <f>'2d) Planwerte (Anlage)'!DWJ119*$E$15</f>
        <v>0</v>
      </c>
      <c r="DWK119" s="1145">
        <f>'2d) Planwerte (Anlage)'!DWK119*$E$15</f>
        <v>0</v>
      </c>
      <c r="DWL119" s="1145">
        <f>'2d) Planwerte (Anlage)'!DWL119*$E$15</f>
        <v>0</v>
      </c>
      <c r="DWM119" s="1145">
        <f>'2d) Planwerte (Anlage)'!DWM119*$E$15</f>
        <v>0</v>
      </c>
      <c r="DWN119" s="1145">
        <f>'2d) Planwerte (Anlage)'!DWN119*$E$15</f>
        <v>0</v>
      </c>
      <c r="DWO119" s="1145">
        <f>'2d) Planwerte (Anlage)'!DWO119*$E$15</f>
        <v>0</v>
      </c>
      <c r="DWP119" s="1145">
        <f>'2d) Planwerte (Anlage)'!DWP119*$E$15</f>
        <v>0</v>
      </c>
      <c r="DWQ119" s="1145">
        <f>'2d) Planwerte (Anlage)'!DWQ119*$E$15</f>
        <v>0</v>
      </c>
      <c r="DWR119" s="1145">
        <f>'2d) Planwerte (Anlage)'!DWR119*$E$15</f>
        <v>0</v>
      </c>
      <c r="DWS119" s="1145">
        <f>'2d) Planwerte (Anlage)'!DWS119*$E$15</f>
        <v>0</v>
      </c>
      <c r="DWT119" s="1145">
        <f>'2d) Planwerte (Anlage)'!DWT119*$E$15</f>
        <v>0</v>
      </c>
      <c r="DWU119" s="1145">
        <f>'2d) Planwerte (Anlage)'!DWU119*$E$15</f>
        <v>0</v>
      </c>
      <c r="DWV119" s="1145">
        <f>'2d) Planwerte (Anlage)'!DWV119*$E$15</f>
        <v>0</v>
      </c>
      <c r="DWW119" s="1145">
        <f>'2d) Planwerte (Anlage)'!DWW119*$E$15</f>
        <v>0</v>
      </c>
      <c r="DWX119" s="1145">
        <f>'2d) Planwerte (Anlage)'!DWX119*$E$15</f>
        <v>0</v>
      </c>
      <c r="DWY119" s="1145">
        <f>'2d) Planwerte (Anlage)'!DWY119*$E$15</f>
        <v>0</v>
      </c>
      <c r="DWZ119" s="1145">
        <f>'2d) Planwerte (Anlage)'!DWZ119*$E$15</f>
        <v>0</v>
      </c>
      <c r="DXA119" s="1145">
        <f>'2d) Planwerte (Anlage)'!DXA119*$E$15</f>
        <v>0</v>
      </c>
      <c r="DXB119" s="1145">
        <f>'2d) Planwerte (Anlage)'!DXB119*$E$15</f>
        <v>0</v>
      </c>
      <c r="DXC119" s="1145">
        <f>'2d) Planwerte (Anlage)'!DXC119*$E$15</f>
        <v>0</v>
      </c>
      <c r="DXD119" s="1145">
        <f>'2d) Planwerte (Anlage)'!DXD119*$E$15</f>
        <v>0</v>
      </c>
      <c r="DXE119" s="1145">
        <f>'2d) Planwerte (Anlage)'!DXE119*$E$15</f>
        <v>0</v>
      </c>
      <c r="DXF119" s="1145">
        <f>'2d) Planwerte (Anlage)'!DXF119*$E$15</f>
        <v>0</v>
      </c>
      <c r="DXG119" s="1145">
        <f>'2d) Planwerte (Anlage)'!DXG119*$E$15</f>
        <v>0</v>
      </c>
      <c r="DXH119" s="1145">
        <f>'2d) Planwerte (Anlage)'!DXH119*$E$15</f>
        <v>0</v>
      </c>
      <c r="DXI119" s="1145">
        <f>'2d) Planwerte (Anlage)'!DXI119*$E$15</f>
        <v>0</v>
      </c>
      <c r="DXJ119" s="1145">
        <f>'2d) Planwerte (Anlage)'!DXJ119*$E$15</f>
        <v>0</v>
      </c>
      <c r="DXK119" s="1145">
        <f>'2d) Planwerte (Anlage)'!DXK119*$E$15</f>
        <v>0</v>
      </c>
      <c r="DXL119" s="1145">
        <f>'2d) Planwerte (Anlage)'!DXL119*$E$15</f>
        <v>0</v>
      </c>
      <c r="DXM119" s="1145">
        <f>'2d) Planwerte (Anlage)'!DXM119*$E$15</f>
        <v>0</v>
      </c>
      <c r="DXN119" s="1145">
        <f>'2d) Planwerte (Anlage)'!DXN119*$E$15</f>
        <v>0</v>
      </c>
      <c r="DXO119" s="1145">
        <f>'2d) Planwerte (Anlage)'!DXO119*$E$15</f>
        <v>0</v>
      </c>
      <c r="DXP119" s="1145">
        <f>'2d) Planwerte (Anlage)'!DXP119*$E$15</f>
        <v>0</v>
      </c>
      <c r="DXQ119" s="1145">
        <f>'2d) Planwerte (Anlage)'!DXQ119*$E$15</f>
        <v>0</v>
      </c>
      <c r="DXR119" s="1145">
        <f>'2d) Planwerte (Anlage)'!DXR119*$E$15</f>
        <v>0</v>
      </c>
      <c r="DXS119" s="1145">
        <f>'2d) Planwerte (Anlage)'!DXS119*$E$15</f>
        <v>0</v>
      </c>
      <c r="DXT119" s="1145">
        <f>'2d) Planwerte (Anlage)'!DXT119*$E$15</f>
        <v>0</v>
      </c>
      <c r="DXU119" s="1145">
        <f>'2d) Planwerte (Anlage)'!DXU119*$E$15</f>
        <v>0</v>
      </c>
      <c r="DXV119" s="1145">
        <f>'2d) Planwerte (Anlage)'!DXV119*$E$15</f>
        <v>0</v>
      </c>
      <c r="DXW119" s="1145">
        <f>'2d) Planwerte (Anlage)'!DXW119*$E$15</f>
        <v>0</v>
      </c>
      <c r="DXX119" s="1145">
        <f>'2d) Planwerte (Anlage)'!DXX119*$E$15</f>
        <v>0</v>
      </c>
      <c r="DXY119" s="1145">
        <f>'2d) Planwerte (Anlage)'!DXY119*$E$15</f>
        <v>0</v>
      </c>
      <c r="DXZ119" s="1145">
        <f>'2d) Planwerte (Anlage)'!DXZ119*$E$15</f>
        <v>0</v>
      </c>
      <c r="DYA119" s="1145">
        <f>'2d) Planwerte (Anlage)'!DYA119*$E$15</f>
        <v>0</v>
      </c>
      <c r="DYB119" s="1145">
        <f>'2d) Planwerte (Anlage)'!DYB119*$E$15</f>
        <v>0</v>
      </c>
      <c r="DYC119" s="1145">
        <f>'2d) Planwerte (Anlage)'!DYC119*$E$15</f>
        <v>0</v>
      </c>
      <c r="DYD119" s="1145">
        <f>'2d) Planwerte (Anlage)'!DYD119*$E$15</f>
        <v>0</v>
      </c>
      <c r="DYE119" s="1145">
        <f>'2d) Planwerte (Anlage)'!DYE119*$E$15</f>
        <v>0</v>
      </c>
      <c r="DYF119" s="1145">
        <f>'2d) Planwerte (Anlage)'!DYF119*$E$15</f>
        <v>0</v>
      </c>
      <c r="DYG119" s="1145">
        <f>'2d) Planwerte (Anlage)'!DYG119*$E$15</f>
        <v>0</v>
      </c>
      <c r="DYH119" s="1145">
        <f>'2d) Planwerte (Anlage)'!DYH119*$E$15</f>
        <v>0</v>
      </c>
      <c r="DYI119" s="1145">
        <f>'2d) Planwerte (Anlage)'!DYI119*$E$15</f>
        <v>0</v>
      </c>
      <c r="DYJ119" s="1145">
        <f>'2d) Planwerte (Anlage)'!DYJ119*$E$15</f>
        <v>0</v>
      </c>
      <c r="DYK119" s="1145">
        <f>'2d) Planwerte (Anlage)'!DYK119*$E$15</f>
        <v>0</v>
      </c>
      <c r="DYL119" s="1145">
        <f>'2d) Planwerte (Anlage)'!DYL119*$E$15</f>
        <v>0</v>
      </c>
      <c r="DYM119" s="1145">
        <f>'2d) Planwerte (Anlage)'!DYM119*$E$15</f>
        <v>0</v>
      </c>
      <c r="DYN119" s="1145">
        <f>'2d) Planwerte (Anlage)'!DYN119*$E$15</f>
        <v>0</v>
      </c>
      <c r="DYO119" s="1145">
        <f>'2d) Planwerte (Anlage)'!DYO119*$E$15</f>
        <v>0</v>
      </c>
      <c r="DYP119" s="1145">
        <f>'2d) Planwerte (Anlage)'!DYP119*$E$15</f>
        <v>0</v>
      </c>
      <c r="DYQ119" s="1145">
        <f>'2d) Planwerte (Anlage)'!DYQ119*$E$15</f>
        <v>0</v>
      </c>
      <c r="DYR119" s="1145">
        <f>'2d) Planwerte (Anlage)'!DYR119*$E$15</f>
        <v>0</v>
      </c>
      <c r="DYS119" s="1145">
        <f>'2d) Planwerte (Anlage)'!DYS119*$E$15</f>
        <v>0</v>
      </c>
      <c r="DYT119" s="1145">
        <f>'2d) Planwerte (Anlage)'!DYT119*$E$15</f>
        <v>0</v>
      </c>
      <c r="DYU119" s="1145">
        <f>'2d) Planwerte (Anlage)'!DYU119*$E$15</f>
        <v>0</v>
      </c>
      <c r="DYV119" s="1145">
        <f>'2d) Planwerte (Anlage)'!DYV119*$E$15</f>
        <v>0</v>
      </c>
      <c r="DYW119" s="1145">
        <f>'2d) Planwerte (Anlage)'!DYW119*$E$15</f>
        <v>0</v>
      </c>
      <c r="DYX119" s="1145">
        <f>'2d) Planwerte (Anlage)'!DYX119*$E$15</f>
        <v>0</v>
      </c>
      <c r="DYY119" s="1145">
        <f>'2d) Planwerte (Anlage)'!DYY119*$E$15</f>
        <v>0</v>
      </c>
      <c r="DYZ119" s="1145">
        <f>'2d) Planwerte (Anlage)'!DYZ119*$E$15</f>
        <v>0</v>
      </c>
      <c r="DZA119" s="1145">
        <f>'2d) Planwerte (Anlage)'!DZA119*$E$15</f>
        <v>0</v>
      </c>
      <c r="DZB119" s="1145">
        <f>'2d) Planwerte (Anlage)'!DZB119*$E$15</f>
        <v>0</v>
      </c>
      <c r="DZC119" s="1145">
        <f>'2d) Planwerte (Anlage)'!DZC119*$E$15</f>
        <v>0</v>
      </c>
      <c r="DZD119" s="1145">
        <f>'2d) Planwerte (Anlage)'!DZD119*$E$15</f>
        <v>0</v>
      </c>
      <c r="DZE119" s="1145">
        <f>'2d) Planwerte (Anlage)'!DZE119*$E$15</f>
        <v>0</v>
      </c>
      <c r="DZF119" s="1145">
        <f>'2d) Planwerte (Anlage)'!DZF119*$E$15</f>
        <v>0</v>
      </c>
      <c r="DZG119" s="1145">
        <f>'2d) Planwerte (Anlage)'!DZG119*$E$15</f>
        <v>0</v>
      </c>
      <c r="DZH119" s="1145">
        <f>'2d) Planwerte (Anlage)'!DZH119*$E$15</f>
        <v>0</v>
      </c>
      <c r="DZI119" s="1145">
        <f>'2d) Planwerte (Anlage)'!DZI119*$E$15</f>
        <v>0</v>
      </c>
      <c r="DZJ119" s="1145">
        <f>'2d) Planwerte (Anlage)'!DZJ119*$E$15</f>
        <v>0</v>
      </c>
      <c r="DZK119" s="1145">
        <f>'2d) Planwerte (Anlage)'!DZK119*$E$15</f>
        <v>0</v>
      </c>
      <c r="DZL119" s="1145">
        <f>'2d) Planwerte (Anlage)'!DZL119*$E$15</f>
        <v>0</v>
      </c>
      <c r="DZM119" s="1145">
        <f>'2d) Planwerte (Anlage)'!DZM119*$E$15</f>
        <v>0</v>
      </c>
      <c r="DZN119" s="1145">
        <f>'2d) Planwerte (Anlage)'!DZN119*$E$15</f>
        <v>0</v>
      </c>
      <c r="DZO119" s="1145">
        <f>'2d) Planwerte (Anlage)'!DZO119*$E$15</f>
        <v>0</v>
      </c>
      <c r="DZP119" s="1145">
        <f>'2d) Planwerte (Anlage)'!DZP119*$E$15</f>
        <v>0</v>
      </c>
      <c r="DZQ119" s="1145">
        <f>'2d) Planwerte (Anlage)'!DZQ119*$E$15</f>
        <v>0</v>
      </c>
      <c r="DZR119" s="1145">
        <f>'2d) Planwerte (Anlage)'!DZR119*$E$15</f>
        <v>0</v>
      </c>
      <c r="DZS119" s="1145">
        <f>'2d) Planwerte (Anlage)'!DZS119*$E$15</f>
        <v>0</v>
      </c>
      <c r="DZT119" s="1145">
        <f>'2d) Planwerte (Anlage)'!DZT119*$E$15</f>
        <v>0</v>
      </c>
      <c r="DZU119" s="1145">
        <f>'2d) Planwerte (Anlage)'!DZU119*$E$15</f>
        <v>0</v>
      </c>
      <c r="DZV119" s="1145">
        <f>'2d) Planwerte (Anlage)'!DZV119*$E$15</f>
        <v>0</v>
      </c>
      <c r="DZW119" s="1145">
        <f>'2d) Planwerte (Anlage)'!DZW119*$E$15</f>
        <v>0</v>
      </c>
      <c r="DZX119" s="1145">
        <f>'2d) Planwerte (Anlage)'!DZX119*$E$15</f>
        <v>0</v>
      </c>
      <c r="DZY119" s="1145">
        <f>'2d) Planwerte (Anlage)'!DZY119*$E$15</f>
        <v>0</v>
      </c>
      <c r="DZZ119" s="1145">
        <f>'2d) Planwerte (Anlage)'!DZZ119*$E$15</f>
        <v>0</v>
      </c>
      <c r="EAA119" s="1145">
        <f>'2d) Planwerte (Anlage)'!EAA119*$E$15</f>
        <v>0</v>
      </c>
      <c r="EAB119" s="1145">
        <f>'2d) Planwerte (Anlage)'!EAB119*$E$15</f>
        <v>0</v>
      </c>
      <c r="EAC119" s="1145">
        <f>'2d) Planwerte (Anlage)'!EAC119*$E$15</f>
        <v>0</v>
      </c>
      <c r="EAD119" s="1145">
        <f>'2d) Planwerte (Anlage)'!EAD119*$E$15</f>
        <v>0</v>
      </c>
      <c r="EAE119" s="1145">
        <f>'2d) Planwerte (Anlage)'!EAE119*$E$15</f>
        <v>0</v>
      </c>
      <c r="EAF119" s="1145">
        <f>'2d) Planwerte (Anlage)'!EAF119*$E$15</f>
        <v>0</v>
      </c>
      <c r="EAG119" s="1145">
        <f>'2d) Planwerte (Anlage)'!EAG119*$E$15</f>
        <v>0</v>
      </c>
      <c r="EAH119" s="1145">
        <f>'2d) Planwerte (Anlage)'!EAH119*$E$15</f>
        <v>0</v>
      </c>
      <c r="EAI119" s="1145">
        <f>'2d) Planwerte (Anlage)'!EAI119*$E$15</f>
        <v>0</v>
      </c>
      <c r="EAJ119" s="1145">
        <f>'2d) Planwerte (Anlage)'!EAJ119*$E$15</f>
        <v>0</v>
      </c>
      <c r="EAK119" s="1145">
        <f>'2d) Planwerte (Anlage)'!EAK119*$E$15</f>
        <v>0</v>
      </c>
      <c r="EAL119" s="1145">
        <f>'2d) Planwerte (Anlage)'!EAL119*$E$15</f>
        <v>0</v>
      </c>
      <c r="EAM119" s="1145">
        <f>'2d) Planwerte (Anlage)'!EAM119*$E$15</f>
        <v>0</v>
      </c>
      <c r="EAN119" s="1145">
        <f>'2d) Planwerte (Anlage)'!EAN119*$E$15</f>
        <v>0</v>
      </c>
      <c r="EAO119" s="1145">
        <f>'2d) Planwerte (Anlage)'!EAO119*$E$15</f>
        <v>0</v>
      </c>
      <c r="EAP119" s="1145">
        <f>'2d) Planwerte (Anlage)'!EAP119*$E$15</f>
        <v>0</v>
      </c>
      <c r="EAQ119" s="1145">
        <f>'2d) Planwerte (Anlage)'!EAQ119*$E$15</f>
        <v>0</v>
      </c>
      <c r="EAR119" s="1145">
        <f>'2d) Planwerte (Anlage)'!EAR119*$E$15</f>
        <v>0</v>
      </c>
      <c r="EAS119" s="1145">
        <f>'2d) Planwerte (Anlage)'!EAS119*$E$15</f>
        <v>0</v>
      </c>
      <c r="EAT119" s="1145">
        <f>'2d) Planwerte (Anlage)'!EAT119*$E$15</f>
        <v>0</v>
      </c>
      <c r="EAU119" s="1145">
        <f>'2d) Planwerte (Anlage)'!EAU119*$E$15</f>
        <v>0</v>
      </c>
      <c r="EAV119" s="1145">
        <f>'2d) Planwerte (Anlage)'!EAV119*$E$15</f>
        <v>0</v>
      </c>
      <c r="EAW119" s="1145">
        <f>'2d) Planwerte (Anlage)'!EAW119*$E$15</f>
        <v>0</v>
      </c>
      <c r="EAX119" s="1145">
        <f>'2d) Planwerte (Anlage)'!EAX119*$E$15</f>
        <v>0</v>
      </c>
      <c r="EAY119" s="1145">
        <f>'2d) Planwerte (Anlage)'!EAY119*$E$15</f>
        <v>0</v>
      </c>
      <c r="EAZ119" s="1145">
        <f>'2d) Planwerte (Anlage)'!EAZ119*$E$15</f>
        <v>0</v>
      </c>
      <c r="EBA119" s="1145">
        <f>'2d) Planwerte (Anlage)'!EBA119*$E$15</f>
        <v>0</v>
      </c>
      <c r="EBB119" s="1145">
        <f>'2d) Planwerte (Anlage)'!EBB119*$E$15</f>
        <v>0</v>
      </c>
      <c r="EBC119" s="1145">
        <f>'2d) Planwerte (Anlage)'!EBC119*$E$15</f>
        <v>0</v>
      </c>
      <c r="EBD119" s="1145">
        <f>'2d) Planwerte (Anlage)'!EBD119*$E$15</f>
        <v>0</v>
      </c>
      <c r="EBE119" s="1145">
        <f>'2d) Planwerte (Anlage)'!EBE119*$E$15</f>
        <v>0</v>
      </c>
      <c r="EBF119" s="1145">
        <f>'2d) Planwerte (Anlage)'!EBF119*$E$15</f>
        <v>0</v>
      </c>
      <c r="EBG119" s="1145">
        <f>'2d) Planwerte (Anlage)'!EBG119*$E$15</f>
        <v>0</v>
      </c>
      <c r="EBH119" s="1145">
        <f>'2d) Planwerte (Anlage)'!EBH119*$E$15</f>
        <v>0</v>
      </c>
      <c r="EBI119" s="1145">
        <f>'2d) Planwerte (Anlage)'!EBI119*$E$15</f>
        <v>0</v>
      </c>
      <c r="EBJ119" s="1145">
        <f>'2d) Planwerte (Anlage)'!EBJ119*$E$15</f>
        <v>0</v>
      </c>
      <c r="EBK119" s="1145">
        <f>'2d) Planwerte (Anlage)'!EBK119*$E$15</f>
        <v>0</v>
      </c>
      <c r="EBL119" s="1145">
        <f>'2d) Planwerte (Anlage)'!EBL119*$E$15</f>
        <v>0</v>
      </c>
      <c r="EBM119" s="1145">
        <f>'2d) Planwerte (Anlage)'!EBM119*$E$15</f>
        <v>0</v>
      </c>
      <c r="EBN119" s="1145">
        <f>'2d) Planwerte (Anlage)'!EBN119*$E$15</f>
        <v>0</v>
      </c>
      <c r="EBO119" s="1145">
        <f>'2d) Planwerte (Anlage)'!EBO119*$E$15</f>
        <v>0</v>
      </c>
      <c r="EBP119" s="1145">
        <f>'2d) Planwerte (Anlage)'!EBP119*$E$15</f>
        <v>0</v>
      </c>
      <c r="EBQ119" s="1145">
        <f>'2d) Planwerte (Anlage)'!EBQ119*$E$15</f>
        <v>0</v>
      </c>
      <c r="EBR119" s="1145">
        <f>'2d) Planwerte (Anlage)'!EBR119*$E$15</f>
        <v>0</v>
      </c>
      <c r="EBS119" s="1145">
        <f>'2d) Planwerte (Anlage)'!EBS119*$E$15</f>
        <v>0</v>
      </c>
      <c r="EBT119" s="1145">
        <f>'2d) Planwerte (Anlage)'!EBT119*$E$15</f>
        <v>0</v>
      </c>
      <c r="EBU119" s="1145">
        <f>'2d) Planwerte (Anlage)'!EBU119*$E$15</f>
        <v>0</v>
      </c>
      <c r="EBV119" s="1145">
        <f>'2d) Planwerte (Anlage)'!EBV119*$E$15</f>
        <v>0</v>
      </c>
      <c r="EBW119" s="1145">
        <f>'2d) Planwerte (Anlage)'!EBW119*$E$15</f>
        <v>0</v>
      </c>
      <c r="EBX119" s="1145">
        <f>'2d) Planwerte (Anlage)'!EBX119*$E$15</f>
        <v>0</v>
      </c>
      <c r="EBY119" s="1145">
        <f>'2d) Planwerte (Anlage)'!EBY119*$E$15</f>
        <v>0</v>
      </c>
      <c r="EBZ119" s="1145">
        <f>'2d) Planwerte (Anlage)'!EBZ119*$E$15</f>
        <v>0</v>
      </c>
      <c r="ECA119" s="1145">
        <f>'2d) Planwerte (Anlage)'!ECA119*$E$15</f>
        <v>0</v>
      </c>
      <c r="ECB119" s="1145">
        <f>'2d) Planwerte (Anlage)'!ECB119*$E$15</f>
        <v>0</v>
      </c>
      <c r="ECC119" s="1145">
        <f>'2d) Planwerte (Anlage)'!ECC119*$E$15</f>
        <v>0</v>
      </c>
      <c r="ECD119" s="1145">
        <f>'2d) Planwerte (Anlage)'!ECD119*$E$15</f>
        <v>0</v>
      </c>
      <c r="ECE119" s="1145">
        <f>'2d) Planwerte (Anlage)'!ECE119*$E$15</f>
        <v>0</v>
      </c>
      <c r="ECF119" s="1145">
        <f>'2d) Planwerte (Anlage)'!ECF119*$E$15</f>
        <v>0</v>
      </c>
      <c r="ECG119" s="1145">
        <f>'2d) Planwerte (Anlage)'!ECG119*$E$15</f>
        <v>0</v>
      </c>
      <c r="ECH119" s="1145">
        <f>'2d) Planwerte (Anlage)'!ECH119*$E$15</f>
        <v>0</v>
      </c>
      <c r="ECI119" s="1145">
        <f>'2d) Planwerte (Anlage)'!ECI119*$E$15</f>
        <v>0</v>
      </c>
      <c r="ECJ119" s="1145">
        <f>'2d) Planwerte (Anlage)'!ECJ119*$E$15</f>
        <v>0</v>
      </c>
      <c r="ECK119" s="1145">
        <f>'2d) Planwerte (Anlage)'!ECK119*$E$15</f>
        <v>0</v>
      </c>
      <c r="ECL119" s="1145">
        <f>'2d) Planwerte (Anlage)'!ECL119*$E$15</f>
        <v>0</v>
      </c>
      <c r="ECM119" s="1145">
        <f>'2d) Planwerte (Anlage)'!ECM119*$E$15</f>
        <v>0</v>
      </c>
      <c r="ECN119" s="1145">
        <f>'2d) Planwerte (Anlage)'!ECN119*$E$15</f>
        <v>0</v>
      </c>
      <c r="ECO119" s="1145">
        <f>'2d) Planwerte (Anlage)'!ECO119*$E$15</f>
        <v>0</v>
      </c>
      <c r="ECP119" s="1145">
        <f>'2d) Planwerte (Anlage)'!ECP119*$E$15</f>
        <v>0</v>
      </c>
      <c r="ECQ119" s="1145">
        <f>'2d) Planwerte (Anlage)'!ECQ119*$E$15</f>
        <v>0</v>
      </c>
      <c r="ECR119" s="1145">
        <f>'2d) Planwerte (Anlage)'!ECR119*$E$15</f>
        <v>0</v>
      </c>
      <c r="ECS119" s="1145">
        <f>'2d) Planwerte (Anlage)'!ECS119*$E$15</f>
        <v>0</v>
      </c>
      <c r="ECT119" s="1145">
        <f>'2d) Planwerte (Anlage)'!ECT119*$E$15</f>
        <v>0</v>
      </c>
      <c r="ECU119" s="1145">
        <f>'2d) Planwerte (Anlage)'!ECU119*$E$15</f>
        <v>0</v>
      </c>
      <c r="ECV119" s="1145">
        <f>'2d) Planwerte (Anlage)'!ECV119*$E$15</f>
        <v>0</v>
      </c>
      <c r="ECW119" s="1145">
        <f>'2d) Planwerte (Anlage)'!ECW119*$E$15</f>
        <v>0</v>
      </c>
      <c r="ECX119" s="1145">
        <f>'2d) Planwerte (Anlage)'!ECX119*$E$15</f>
        <v>0</v>
      </c>
      <c r="ECY119" s="1145">
        <f>'2d) Planwerte (Anlage)'!ECY119*$E$15</f>
        <v>0</v>
      </c>
      <c r="ECZ119" s="1145">
        <f>'2d) Planwerte (Anlage)'!ECZ119*$E$15</f>
        <v>0</v>
      </c>
      <c r="EDA119" s="1145">
        <f>'2d) Planwerte (Anlage)'!EDA119*$E$15</f>
        <v>0</v>
      </c>
      <c r="EDB119" s="1145">
        <f>'2d) Planwerte (Anlage)'!EDB119*$E$15</f>
        <v>0</v>
      </c>
      <c r="EDC119" s="1145">
        <f>'2d) Planwerte (Anlage)'!EDC119*$E$15</f>
        <v>0</v>
      </c>
      <c r="EDD119" s="1145">
        <f>'2d) Planwerte (Anlage)'!EDD119*$E$15</f>
        <v>0</v>
      </c>
      <c r="EDE119" s="1145">
        <f>'2d) Planwerte (Anlage)'!EDE119*$E$15</f>
        <v>0</v>
      </c>
      <c r="EDF119" s="1145">
        <f>'2d) Planwerte (Anlage)'!EDF119*$E$15</f>
        <v>0</v>
      </c>
      <c r="EDG119" s="1145">
        <f>'2d) Planwerte (Anlage)'!EDG119*$E$15</f>
        <v>0</v>
      </c>
      <c r="EDH119" s="1145">
        <f>'2d) Planwerte (Anlage)'!EDH119*$E$15</f>
        <v>0</v>
      </c>
      <c r="EDI119" s="1145">
        <f>'2d) Planwerte (Anlage)'!EDI119*$E$15</f>
        <v>0</v>
      </c>
      <c r="EDJ119" s="1145">
        <f>'2d) Planwerte (Anlage)'!EDJ119*$E$15</f>
        <v>0</v>
      </c>
      <c r="EDK119" s="1145">
        <f>'2d) Planwerte (Anlage)'!EDK119*$E$15</f>
        <v>0</v>
      </c>
      <c r="EDL119" s="1145">
        <f>'2d) Planwerte (Anlage)'!EDL119*$E$15</f>
        <v>0</v>
      </c>
      <c r="EDM119" s="1145">
        <f>'2d) Planwerte (Anlage)'!EDM119*$E$15</f>
        <v>0</v>
      </c>
      <c r="EDN119" s="1145">
        <f>'2d) Planwerte (Anlage)'!EDN119*$E$15</f>
        <v>0</v>
      </c>
      <c r="EDO119" s="1145">
        <f>'2d) Planwerte (Anlage)'!EDO119*$E$15</f>
        <v>0</v>
      </c>
      <c r="EDP119" s="1145">
        <f>'2d) Planwerte (Anlage)'!EDP119*$E$15</f>
        <v>0</v>
      </c>
      <c r="EDQ119" s="1145">
        <f>'2d) Planwerte (Anlage)'!EDQ119*$E$15</f>
        <v>0</v>
      </c>
      <c r="EDR119" s="1145">
        <f>'2d) Planwerte (Anlage)'!EDR119*$E$15</f>
        <v>0</v>
      </c>
      <c r="EDS119" s="1145">
        <f>'2d) Planwerte (Anlage)'!EDS119*$E$15</f>
        <v>0</v>
      </c>
      <c r="EDT119" s="1145">
        <f>'2d) Planwerte (Anlage)'!EDT119*$E$15</f>
        <v>0</v>
      </c>
      <c r="EDU119" s="1145">
        <f>'2d) Planwerte (Anlage)'!EDU119*$E$15</f>
        <v>0</v>
      </c>
      <c r="EDV119" s="1145">
        <f>'2d) Planwerte (Anlage)'!EDV119*$E$15</f>
        <v>0</v>
      </c>
      <c r="EDW119" s="1145">
        <f>'2d) Planwerte (Anlage)'!EDW119*$E$15</f>
        <v>0</v>
      </c>
      <c r="EDX119" s="1145">
        <f>'2d) Planwerte (Anlage)'!EDX119*$E$15</f>
        <v>0</v>
      </c>
      <c r="EDY119" s="1145">
        <f>'2d) Planwerte (Anlage)'!EDY119*$E$15</f>
        <v>0</v>
      </c>
      <c r="EDZ119" s="1145">
        <f>'2d) Planwerte (Anlage)'!EDZ119*$E$15</f>
        <v>0</v>
      </c>
      <c r="EEA119" s="1145">
        <f>'2d) Planwerte (Anlage)'!EEA119*$E$15</f>
        <v>0</v>
      </c>
      <c r="EEB119" s="1145">
        <f>'2d) Planwerte (Anlage)'!EEB119*$E$15</f>
        <v>0</v>
      </c>
      <c r="EEC119" s="1145">
        <f>'2d) Planwerte (Anlage)'!EEC119*$E$15</f>
        <v>0</v>
      </c>
      <c r="EED119" s="1145">
        <f>'2d) Planwerte (Anlage)'!EED119*$E$15</f>
        <v>0</v>
      </c>
      <c r="EEE119" s="1145">
        <f>'2d) Planwerte (Anlage)'!EEE119*$E$15</f>
        <v>0</v>
      </c>
      <c r="EEF119" s="1145">
        <f>'2d) Planwerte (Anlage)'!EEF119*$E$15</f>
        <v>0</v>
      </c>
      <c r="EEG119" s="1145">
        <f>'2d) Planwerte (Anlage)'!EEG119*$E$15</f>
        <v>0</v>
      </c>
      <c r="EEH119" s="1145">
        <f>'2d) Planwerte (Anlage)'!EEH119*$E$15</f>
        <v>0</v>
      </c>
      <c r="EEI119" s="1145">
        <f>'2d) Planwerte (Anlage)'!EEI119*$E$15</f>
        <v>0</v>
      </c>
      <c r="EEJ119" s="1145">
        <f>'2d) Planwerte (Anlage)'!EEJ119*$E$15</f>
        <v>0</v>
      </c>
      <c r="EEK119" s="1145">
        <f>'2d) Planwerte (Anlage)'!EEK119*$E$15</f>
        <v>0</v>
      </c>
      <c r="EEL119" s="1145">
        <f>'2d) Planwerte (Anlage)'!EEL119*$E$15</f>
        <v>0</v>
      </c>
      <c r="EEM119" s="1145">
        <f>'2d) Planwerte (Anlage)'!EEM119*$E$15</f>
        <v>0</v>
      </c>
      <c r="EEN119" s="1145">
        <f>'2d) Planwerte (Anlage)'!EEN119*$E$15</f>
        <v>0</v>
      </c>
      <c r="EEO119" s="1145">
        <f>'2d) Planwerte (Anlage)'!EEO119*$E$15</f>
        <v>0</v>
      </c>
      <c r="EEP119" s="1145">
        <f>'2d) Planwerte (Anlage)'!EEP119*$E$15</f>
        <v>0</v>
      </c>
      <c r="EEQ119" s="1145">
        <f>'2d) Planwerte (Anlage)'!EEQ119*$E$15</f>
        <v>0</v>
      </c>
      <c r="EER119" s="1145">
        <f>'2d) Planwerte (Anlage)'!EER119*$E$15</f>
        <v>0</v>
      </c>
      <c r="EES119" s="1145">
        <f>'2d) Planwerte (Anlage)'!EES119*$E$15</f>
        <v>0</v>
      </c>
      <c r="EET119" s="1145">
        <f>'2d) Planwerte (Anlage)'!EET119*$E$15</f>
        <v>0</v>
      </c>
      <c r="EEU119" s="1145">
        <f>'2d) Planwerte (Anlage)'!EEU119*$E$15</f>
        <v>0</v>
      </c>
      <c r="EEV119" s="1145">
        <f>'2d) Planwerte (Anlage)'!EEV119*$E$15</f>
        <v>0</v>
      </c>
      <c r="EEW119" s="1145">
        <f>'2d) Planwerte (Anlage)'!EEW119*$E$15</f>
        <v>0</v>
      </c>
      <c r="EEX119" s="1145">
        <f>'2d) Planwerte (Anlage)'!EEX119*$E$15</f>
        <v>0</v>
      </c>
      <c r="EEY119" s="1145">
        <f>'2d) Planwerte (Anlage)'!EEY119*$E$15</f>
        <v>0</v>
      </c>
      <c r="EEZ119" s="1145">
        <f>'2d) Planwerte (Anlage)'!EEZ119*$E$15</f>
        <v>0</v>
      </c>
      <c r="EFA119" s="1145">
        <f>'2d) Planwerte (Anlage)'!EFA119*$E$15</f>
        <v>0</v>
      </c>
      <c r="EFB119" s="1145">
        <f>'2d) Planwerte (Anlage)'!EFB119*$E$15</f>
        <v>0</v>
      </c>
      <c r="EFC119" s="1145">
        <f>'2d) Planwerte (Anlage)'!EFC119*$E$15</f>
        <v>0</v>
      </c>
      <c r="EFD119" s="1145">
        <f>'2d) Planwerte (Anlage)'!EFD119*$E$15</f>
        <v>0</v>
      </c>
      <c r="EFE119" s="1145">
        <f>'2d) Planwerte (Anlage)'!EFE119*$E$15</f>
        <v>0</v>
      </c>
      <c r="EFF119" s="1145">
        <f>'2d) Planwerte (Anlage)'!EFF119*$E$15</f>
        <v>0</v>
      </c>
      <c r="EFG119" s="1145">
        <f>'2d) Planwerte (Anlage)'!EFG119*$E$15</f>
        <v>0</v>
      </c>
      <c r="EFH119" s="1145">
        <f>'2d) Planwerte (Anlage)'!EFH119*$E$15</f>
        <v>0</v>
      </c>
      <c r="EFI119" s="1145">
        <f>'2d) Planwerte (Anlage)'!EFI119*$E$15</f>
        <v>0</v>
      </c>
      <c r="EFJ119" s="1145">
        <f>'2d) Planwerte (Anlage)'!EFJ119*$E$15</f>
        <v>0</v>
      </c>
      <c r="EFK119" s="1145">
        <f>'2d) Planwerte (Anlage)'!EFK119*$E$15</f>
        <v>0</v>
      </c>
      <c r="EFL119" s="1145">
        <f>'2d) Planwerte (Anlage)'!EFL119*$E$15</f>
        <v>0</v>
      </c>
      <c r="EFM119" s="1145">
        <f>'2d) Planwerte (Anlage)'!EFM119*$E$15</f>
        <v>0</v>
      </c>
      <c r="EFN119" s="1145">
        <f>'2d) Planwerte (Anlage)'!EFN119*$E$15</f>
        <v>0</v>
      </c>
      <c r="EFO119" s="1145">
        <f>'2d) Planwerte (Anlage)'!EFO119*$E$15</f>
        <v>0</v>
      </c>
      <c r="EFP119" s="1145">
        <f>'2d) Planwerte (Anlage)'!EFP119*$E$15</f>
        <v>0</v>
      </c>
      <c r="EFQ119" s="1145">
        <f>'2d) Planwerte (Anlage)'!EFQ119*$E$15</f>
        <v>0</v>
      </c>
      <c r="EFR119" s="1145">
        <f>'2d) Planwerte (Anlage)'!EFR119*$E$15</f>
        <v>0</v>
      </c>
      <c r="EFS119" s="1145">
        <f>'2d) Planwerte (Anlage)'!EFS119*$E$15</f>
        <v>0</v>
      </c>
      <c r="EFT119" s="1145">
        <f>'2d) Planwerte (Anlage)'!EFT119*$E$15</f>
        <v>0</v>
      </c>
      <c r="EFU119" s="1145">
        <f>'2d) Planwerte (Anlage)'!EFU119*$E$15</f>
        <v>0</v>
      </c>
      <c r="EFV119" s="1145">
        <f>'2d) Planwerte (Anlage)'!EFV119*$E$15</f>
        <v>0</v>
      </c>
      <c r="EFW119" s="1145">
        <f>'2d) Planwerte (Anlage)'!EFW119*$E$15</f>
        <v>0</v>
      </c>
      <c r="EFX119" s="1145">
        <f>'2d) Planwerte (Anlage)'!EFX119*$E$15</f>
        <v>0</v>
      </c>
      <c r="EFY119" s="1145">
        <f>'2d) Planwerte (Anlage)'!EFY119*$E$15</f>
        <v>0</v>
      </c>
      <c r="EFZ119" s="1145">
        <f>'2d) Planwerte (Anlage)'!EFZ119*$E$15</f>
        <v>0</v>
      </c>
      <c r="EGA119" s="1145">
        <f>'2d) Planwerte (Anlage)'!EGA119*$E$15</f>
        <v>0</v>
      </c>
      <c r="EGB119" s="1145">
        <f>'2d) Planwerte (Anlage)'!EGB119*$E$15</f>
        <v>0</v>
      </c>
      <c r="EGC119" s="1145">
        <f>'2d) Planwerte (Anlage)'!EGC119*$E$15</f>
        <v>0</v>
      </c>
      <c r="EGD119" s="1145">
        <f>'2d) Planwerte (Anlage)'!EGD119*$E$15</f>
        <v>0</v>
      </c>
      <c r="EGE119" s="1145">
        <f>'2d) Planwerte (Anlage)'!EGE119*$E$15</f>
        <v>0</v>
      </c>
      <c r="EGF119" s="1145">
        <f>'2d) Planwerte (Anlage)'!EGF119*$E$15</f>
        <v>0</v>
      </c>
      <c r="EGG119" s="1145">
        <f>'2d) Planwerte (Anlage)'!EGG119*$E$15</f>
        <v>0</v>
      </c>
      <c r="EGH119" s="1145">
        <f>'2d) Planwerte (Anlage)'!EGH119*$E$15</f>
        <v>0</v>
      </c>
      <c r="EGI119" s="1145">
        <f>'2d) Planwerte (Anlage)'!EGI119*$E$15</f>
        <v>0</v>
      </c>
      <c r="EGJ119" s="1145">
        <f>'2d) Planwerte (Anlage)'!EGJ119*$E$15</f>
        <v>0</v>
      </c>
      <c r="EGK119" s="1145">
        <f>'2d) Planwerte (Anlage)'!EGK119*$E$15</f>
        <v>0</v>
      </c>
      <c r="EGL119" s="1145">
        <f>'2d) Planwerte (Anlage)'!EGL119*$E$15</f>
        <v>0</v>
      </c>
      <c r="EGM119" s="1145">
        <f>'2d) Planwerte (Anlage)'!EGM119*$E$15</f>
        <v>0</v>
      </c>
      <c r="EGN119" s="1145">
        <f>'2d) Planwerte (Anlage)'!EGN119*$E$15</f>
        <v>0</v>
      </c>
      <c r="EGO119" s="1145">
        <f>'2d) Planwerte (Anlage)'!EGO119*$E$15</f>
        <v>0</v>
      </c>
      <c r="EGP119" s="1145">
        <f>'2d) Planwerte (Anlage)'!EGP119*$E$15</f>
        <v>0</v>
      </c>
      <c r="EGQ119" s="1145">
        <f>'2d) Planwerte (Anlage)'!EGQ119*$E$15</f>
        <v>0</v>
      </c>
      <c r="EGR119" s="1145">
        <f>'2d) Planwerte (Anlage)'!EGR119*$E$15</f>
        <v>0</v>
      </c>
      <c r="EGS119" s="1145">
        <f>'2d) Planwerte (Anlage)'!EGS119*$E$15</f>
        <v>0</v>
      </c>
      <c r="EGT119" s="1145">
        <f>'2d) Planwerte (Anlage)'!EGT119*$E$15</f>
        <v>0</v>
      </c>
      <c r="EGU119" s="1145">
        <f>'2d) Planwerte (Anlage)'!EGU119*$E$15</f>
        <v>0</v>
      </c>
      <c r="EGV119" s="1145">
        <f>'2d) Planwerte (Anlage)'!EGV119*$E$15</f>
        <v>0</v>
      </c>
      <c r="EGW119" s="1145">
        <f>'2d) Planwerte (Anlage)'!EGW119*$E$15</f>
        <v>0</v>
      </c>
      <c r="EGX119" s="1145">
        <f>'2d) Planwerte (Anlage)'!EGX119*$E$15</f>
        <v>0</v>
      </c>
      <c r="EGY119" s="1145">
        <f>'2d) Planwerte (Anlage)'!EGY119*$E$15</f>
        <v>0</v>
      </c>
      <c r="EGZ119" s="1145">
        <f>'2d) Planwerte (Anlage)'!EGZ119*$E$15</f>
        <v>0</v>
      </c>
      <c r="EHA119" s="1145">
        <f>'2d) Planwerte (Anlage)'!EHA119*$E$15</f>
        <v>0</v>
      </c>
      <c r="EHB119" s="1145">
        <f>'2d) Planwerte (Anlage)'!EHB119*$E$15</f>
        <v>0</v>
      </c>
      <c r="EHC119" s="1145">
        <f>'2d) Planwerte (Anlage)'!EHC119*$E$15</f>
        <v>0</v>
      </c>
      <c r="EHD119" s="1145">
        <f>'2d) Planwerte (Anlage)'!EHD119*$E$15</f>
        <v>0</v>
      </c>
      <c r="EHE119" s="1145">
        <f>'2d) Planwerte (Anlage)'!EHE119*$E$15</f>
        <v>0</v>
      </c>
      <c r="EHF119" s="1145">
        <f>'2d) Planwerte (Anlage)'!EHF119*$E$15</f>
        <v>0</v>
      </c>
      <c r="EHG119" s="1145">
        <f>'2d) Planwerte (Anlage)'!EHG119*$E$15</f>
        <v>0</v>
      </c>
      <c r="EHH119" s="1145">
        <f>'2d) Planwerte (Anlage)'!EHH119*$E$15</f>
        <v>0</v>
      </c>
      <c r="EHI119" s="1145">
        <f>'2d) Planwerte (Anlage)'!EHI119*$E$15</f>
        <v>0</v>
      </c>
      <c r="EHJ119" s="1145">
        <f>'2d) Planwerte (Anlage)'!EHJ119*$E$15</f>
        <v>0</v>
      </c>
      <c r="EHK119" s="1145">
        <f>'2d) Planwerte (Anlage)'!EHK119*$E$15</f>
        <v>0</v>
      </c>
      <c r="EHL119" s="1145">
        <f>'2d) Planwerte (Anlage)'!EHL119*$E$15</f>
        <v>0</v>
      </c>
      <c r="EHM119" s="1145">
        <f>'2d) Planwerte (Anlage)'!EHM119*$E$15</f>
        <v>0</v>
      </c>
      <c r="EHN119" s="1145">
        <f>'2d) Planwerte (Anlage)'!EHN119*$E$15</f>
        <v>0</v>
      </c>
      <c r="EHO119" s="1145">
        <f>'2d) Planwerte (Anlage)'!EHO119*$E$15</f>
        <v>0</v>
      </c>
      <c r="EHP119" s="1145">
        <f>'2d) Planwerte (Anlage)'!EHP119*$E$15</f>
        <v>0</v>
      </c>
      <c r="EHQ119" s="1145">
        <f>'2d) Planwerte (Anlage)'!EHQ119*$E$15</f>
        <v>0</v>
      </c>
      <c r="EHR119" s="1145">
        <f>'2d) Planwerte (Anlage)'!EHR119*$E$15</f>
        <v>0</v>
      </c>
      <c r="EHS119" s="1145">
        <f>'2d) Planwerte (Anlage)'!EHS119*$E$15</f>
        <v>0</v>
      </c>
      <c r="EHT119" s="1145">
        <f>'2d) Planwerte (Anlage)'!EHT119*$E$15</f>
        <v>0</v>
      </c>
      <c r="EHU119" s="1145">
        <f>'2d) Planwerte (Anlage)'!EHU119*$E$15</f>
        <v>0</v>
      </c>
      <c r="EHV119" s="1145">
        <f>'2d) Planwerte (Anlage)'!EHV119*$E$15</f>
        <v>0</v>
      </c>
      <c r="EHW119" s="1145">
        <f>'2d) Planwerte (Anlage)'!EHW119*$E$15</f>
        <v>0</v>
      </c>
      <c r="EHX119" s="1145">
        <f>'2d) Planwerte (Anlage)'!EHX119*$E$15</f>
        <v>0</v>
      </c>
      <c r="EHY119" s="1145">
        <f>'2d) Planwerte (Anlage)'!EHY119*$E$15</f>
        <v>0</v>
      </c>
      <c r="EHZ119" s="1145">
        <f>'2d) Planwerte (Anlage)'!EHZ119*$E$15</f>
        <v>0</v>
      </c>
      <c r="EIA119" s="1145">
        <f>'2d) Planwerte (Anlage)'!EIA119*$E$15</f>
        <v>0</v>
      </c>
      <c r="EIB119" s="1145">
        <f>'2d) Planwerte (Anlage)'!EIB119*$E$15</f>
        <v>0</v>
      </c>
      <c r="EIC119" s="1145">
        <f>'2d) Planwerte (Anlage)'!EIC119*$E$15</f>
        <v>0</v>
      </c>
      <c r="EID119" s="1145">
        <f>'2d) Planwerte (Anlage)'!EID119*$E$15</f>
        <v>0</v>
      </c>
      <c r="EIE119" s="1145">
        <f>'2d) Planwerte (Anlage)'!EIE119*$E$15</f>
        <v>0</v>
      </c>
      <c r="EIF119" s="1145">
        <f>'2d) Planwerte (Anlage)'!EIF119*$E$15</f>
        <v>0</v>
      </c>
      <c r="EIG119" s="1145">
        <f>'2d) Planwerte (Anlage)'!EIG119*$E$15</f>
        <v>0</v>
      </c>
      <c r="EIH119" s="1145">
        <f>'2d) Planwerte (Anlage)'!EIH119*$E$15</f>
        <v>0</v>
      </c>
      <c r="EII119" s="1145">
        <f>'2d) Planwerte (Anlage)'!EII119*$E$15</f>
        <v>0</v>
      </c>
      <c r="EIJ119" s="1145">
        <f>'2d) Planwerte (Anlage)'!EIJ119*$E$15</f>
        <v>0</v>
      </c>
      <c r="EIK119" s="1145">
        <f>'2d) Planwerte (Anlage)'!EIK119*$E$15</f>
        <v>0</v>
      </c>
      <c r="EIL119" s="1145">
        <f>'2d) Planwerte (Anlage)'!EIL119*$E$15</f>
        <v>0</v>
      </c>
      <c r="EIM119" s="1145">
        <f>'2d) Planwerte (Anlage)'!EIM119*$E$15</f>
        <v>0</v>
      </c>
      <c r="EIN119" s="1145">
        <f>'2d) Planwerte (Anlage)'!EIN119*$E$15</f>
        <v>0</v>
      </c>
      <c r="EIO119" s="1145">
        <f>'2d) Planwerte (Anlage)'!EIO119*$E$15</f>
        <v>0</v>
      </c>
      <c r="EIP119" s="1145">
        <f>'2d) Planwerte (Anlage)'!EIP119*$E$15</f>
        <v>0</v>
      </c>
      <c r="EIQ119" s="1145">
        <f>'2d) Planwerte (Anlage)'!EIQ119*$E$15</f>
        <v>0</v>
      </c>
      <c r="EIR119" s="1145">
        <f>'2d) Planwerte (Anlage)'!EIR119*$E$15</f>
        <v>0</v>
      </c>
      <c r="EIS119" s="1145">
        <f>'2d) Planwerte (Anlage)'!EIS119*$E$15</f>
        <v>0</v>
      </c>
      <c r="EIT119" s="1145">
        <f>'2d) Planwerte (Anlage)'!EIT119*$E$15</f>
        <v>0</v>
      </c>
      <c r="EIU119" s="1145">
        <f>'2d) Planwerte (Anlage)'!EIU119*$E$15</f>
        <v>0</v>
      </c>
      <c r="EIV119" s="1145">
        <f>'2d) Planwerte (Anlage)'!EIV119*$E$15</f>
        <v>0</v>
      </c>
      <c r="EIW119" s="1145">
        <f>'2d) Planwerte (Anlage)'!EIW119*$E$15</f>
        <v>0</v>
      </c>
      <c r="EIX119" s="1145">
        <f>'2d) Planwerte (Anlage)'!EIX119*$E$15</f>
        <v>0</v>
      </c>
      <c r="EIY119" s="1145">
        <f>'2d) Planwerte (Anlage)'!EIY119*$E$15</f>
        <v>0</v>
      </c>
      <c r="EIZ119" s="1145">
        <f>'2d) Planwerte (Anlage)'!EIZ119*$E$15</f>
        <v>0</v>
      </c>
      <c r="EJA119" s="1145">
        <f>'2d) Planwerte (Anlage)'!EJA119*$E$15</f>
        <v>0</v>
      </c>
      <c r="EJB119" s="1145">
        <f>'2d) Planwerte (Anlage)'!EJB119*$E$15</f>
        <v>0</v>
      </c>
      <c r="EJC119" s="1145">
        <f>'2d) Planwerte (Anlage)'!EJC119*$E$15</f>
        <v>0</v>
      </c>
      <c r="EJD119" s="1145">
        <f>'2d) Planwerte (Anlage)'!EJD119*$E$15</f>
        <v>0</v>
      </c>
      <c r="EJE119" s="1145">
        <f>'2d) Planwerte (Anlage)'!EJE119*$E$15</f>
        <v>0</v>
      </c>
      <c r="EJF119" s="1145">
        <f>'2d) Planwerte (Anlage)'!EJF119*$E$15</f>
        <v>0</v>
      </c>
      <c r="EJG119" s="1145">
        <f>'2d) Planwerte (Anlage)'!EJG119*$E$15</f>
        <v>0</v>
      </c>
      <c r="EJH119" s="1145">
        <f>'2d) Planwerte (Anlage)'!EJH119*$E$15</f>
        <v>0</v>
      </c>
      <c r="EJI119" s="1145">
        <f>'2d) Planwerte (Anlage)'!EJI119*$E$15</f>
        <v>0</v>
      </c>
      <c r="EJJ119" s="1145">
        <f>'2d) Planwerte (Anlage)'!EJJ119*$E$15</f>
        <v>0</v>
      </c>
      <c r="EJK119" s="1145">
        <f>'2d) Planwerte (Anlage)'!EJK119*$E$15</f>
        <v>0</v>
      </c>
      <c r="EJL119" s="1145">
        <f>'2d) Planwerte (Anlage)'!EJL119*$E$15</f>
        <v>0</v>
      </c>
      <c r="EJM119" s="1145">
        <f>'2d) Planwerte (Anlage)'!EJM119*$E$15</f>
        <v>0</v>
      </c>
      <c r="EJN119" s="1145">
        <f>'2d) Planwerte (Anlage)'!EJN119*$E$15</f>
        <v>0</v>
      </c>
      <c r="EJO119" s="1145">
        <f>'2d) Planwerte (Anlage)'!EJO119*$E$15</f>
        <v>0</v>
      </c>
      <c r="EJP119" s="1145">
        <f>'2d) Planwerte (Anlage)'!EJP119*$E$15</f>
        <v>0</v>
      </c>
      <c r="EJQ119" s="1145">
        <f>'2d) Planwerte (Anlage)'!EJQ119*$E$15</f>
        <v>0</v>
      </c>
      <c r="EJR119" s="1145">
        <f>'2d) Planwerte (Anlage)'!EJR119*$E$15</f>
        <v>0</v>
      </c>
      <c r="EJS119" s="1145">
        <f>'2d) Planwerte (Anlage)'!EJS119*$E$15</f>
        <v>0</v>
      </c>
      <c r="EJT119" s="1145">
        <f>'2d) Planwerte (Anlage)'!EJT119*$E$15</f>
        <v>0</v>
      </c>
      <c r="EJU119" s="1145">
        <f>'2d) Planwerte (Anlage)'!EJU119*$E$15</f>
        <v>0</v>
      </c>
      <c r="EJV119" s="1145">
        <f>'2d) Planwerte (Anlage)'!EJV119*$E$15</f>
        <v>0</v>
      </c>
      <c r="EJW119" s="1145">
        <f>'2d) Planwerte (Anlage)'!EJW119*$E$15</f>
        <v>0</v>
      </c>
      <c r="EJX119" s="1145">
        <f>'2d) Planwerte (Anlage)'!EJX119*$E$15</f>
        <v>0</v>
      </c>
      <c r="EJY119" s="1145">
        <f>'2d) Planwerte (Anlage)'!EJY119*$E$15</f>
        <v>0</v>
      </c>
      <c r="EJZ119" s="1145">
        <f>'2d) Planwerte (Anlage)'!EJZ119*$E$15</f>
        <v>0</v>
      </c>
      <c r="EKA119" s="1145">
        <f>'2d) Planwerte (Anlage)'!EKA119*$E$15</f>
        <v>0</v>
      </c>
      <c r="EKB119" s="1145">
        <f>'2d) Planwerte (Anlage)'!EKB119*$E$15</f>
        <v>0</v>
      </c>
      <c r="EKC119" s="1145">
        <f>'2d) Planwerte (Anlage)'!EKC119*$E$15</f>
        <v>0</v>
      </c>
      <c r="EKD119" s="1145">
        <f>'2d) Planwerte (Anlage)'!EKD119*$E$15</f>
        <v>0</v>
      </c>
      <c r="EKE119" s="1145">
        <f>'2d) Planwerte (Anlage)'!EKE119*$E$15</f>
        <v>0</v>
      </c>
      <c r="EKF119" s="1145">
        <f>'2d) Planwerte (Anlage)'!EKF119*$E$15</f>
        <v>0</v>
      </c>
      <c r="EKG119" s="1145">
        <f>'2d) Planwerte (Anlage)'!EKG119*$E$15</f>
        <v>0</v>
      </c>
      <c r="EKH119" s="1145">
        <f>'2d) Planwerte (Anlage)'!EKH119*$E$15</f>
        <v>0</v>
      </c>
      <c r="EKI119" s="1145">
        <f>'2d) Planwerte (Anlage)'!EKI119*$E$15</f>
        <v>0</v>
      </c>
      <c r="EKJ119" s="1145">
        <f>'2d) Planwerte (Anlage)'!EKJ119*$E$15</f>
        <v>0</v>
      </c>
      <c r="EKK119" s="1145">
        <f>'2d) Planwerte (Anlage)'!EKK119*$E$15</f>
        <v>0</v>
      </c>
      <c r="EKL119" s="1145">
        <f>'2d) Planwerte (Anlage)'!EKL119*$E$15</f>
        <v>0</v>
      </c>
      <c r="EKM119" s="1145">
        <f>'2d) Planwerte (Anlage)'!EKM119*$E$15</f>
        <v>0</v>
      </c>
      <c r="EKN119" s="1145">
        <f>'2d) Planwerte (Anlage)'!EKN119*$E$15</f>
        <v>0</v>
      </c>
      <c r="EKO119" s="1145">
        <f>'2d) Planwerte (Anlage)'!EKO119*$E$15</f>
        <v>0</v>
      </c>
      <c r="EKP119" s="1145">
        <f>'2d) Planwerte (Anlage)'!EKP119*$E$15</f>
        <v>0</v>
      </c>
      <c r="EKQ119" s="1145">
        <f>'2d) Planwerte (Anlage)'!EKQ119*$E$15</f>
        <v>0</v>
      </c>
      <c r="EKR119" s="1145">
        <f>'2d) Planwerte (Anlage)'!EKR119*$E$15</f>
        <v>0</v>
      </c>
      <c r="EKS119" s="1145">
        <f>'2d) Planwerte (Anlage)'!EKS119*$E$15</f>
        <v>0</v>
      </c>
      <c r="EKT119" s="1145">
        <f>'2d) Planwerte (Anlage)'!EKT119*$E$15</f>
        <v>0</v>
      </c>
      <c r="EKU119" s="1145">
        <f>'2d) Planwerte (Anlage)'!EKU119*$E$15</f>
        <v>0</v>
      </c>
      <c r="EKV119" s="1145">
        <f>'2d) Planwerte (Anlage)'!EKV119*$E$15</f>
        <v>0</v>
      </c>
      <c r="EKW119" s="1145">
        <f>'2d) Planwerte (Anlage)'!EKW119*$E$15</f>
        <v>0</v>
      </c>
      <c r="EKX119" s="1145">
        <f>'2d) Planwerte (Anlage)'!EKX119*$E$15</f>
        <v>0</v>
      </c>
      <c r="EKY119" s="1145">
        <f>'2d) Planwerte (Anlage)'!EKY119*$E$15</f>
        <v>0</v>
      </c>
      <c r="EKZ119" s="1145">
        <f>'2d) Planwerte (Anlage)'!EKZ119*$E$15</f>
        <v>0</v>
      </c>
      <c r="ELA119" s="1145">
        <f>'2d) Planwerte (Anlage)'!ELA119*$E$15</f>
        <v>0</v>
      </c>
      <c r="ELB119" s="1145">
        <f>'2d) Planwerte (Anlage)'!ELB119*$E$15</f>
        <v>0</v>
      </c>
      <c r="ELC119" s="1145">
        <f>'2d) Planwerte (Anlage)'!ELC119*$E$15</f>
        <v>0</v>
      </c>
      <c r="ELD119" s="1145">
        <f>'2d) Planwerte (Anlage)'!ELD119*$E$15</f>
        <v>0</v>
      </c>
      <c r="ELE119" s="1145">
        <f>'2d) Planwerte (Anlage)'!ELE119*$E$15</f>
        <v>0</v>
      </c>
      <c r="ELF119" s="1145">
        <f>'2d) Planwerte (Anlage)'!ELF119*$E$15</f>
        <v>0</v>
      </c>
      <c r="ELG119" s="1145">
        <f>'2d) Planwerte (Anlage)'!ELG119*$E$15</f>
        <v>0</v>
      </c>
      <c r="ELH119" s="1145">
        <f>'2d) Planwerte (Anlage)'!ELH119*$E$15</f>
        <v>0</v>
      </c>
      <c r="ELI119" s="1145">
        <f>'2d) Planwerte (Anlage)'!ELI119*$E$15</f>
        <v>0</v>
      </c>
      <c r="ELJ119" s="1145">
        <f>'2d) Planwerte (Anlage)'!ELJ119*$E$15</f>
        <v>0</v>
      </c>
      <c r="ELK119" s="1145">
        <f>'2d) Planwerte (Anlage)'!ELK119*$E$15</f>
        <v>0</v>
      </c>
      <c r="ELL119" s="1145">
        <f>'2d) Planwerte (Anlage)'!ELL119*$E$15</f>
        <v>0</v>
      </c>
      <c r="ELM119" s="1145">
        <f>'2d) Planwerte (Anlage)'!ELM119*$E$15</f>
        <v>0</v>
      </c>
      <c r="ELN119" s="1145">
        <f>'2d) Planwerte (Anlage)'!ELN119*$E$15</f>
        <v>0</v>
      </c>
      <c r="ELO119" s="1145">
        <f>'2d) Planwerte (Anlage)'!ELO119*$E$15</f>
        <v>0</v>
      </c>
      <c r="ELP119" s="1145">
        <f>'2d) Planwerte (Anlage)'!ELP119*$E$15</f>
        <v>0</v>
      </c>
      <c r="ELQ119" s="1145">
        <f>'2d) Planwerte (Anlage)'!ELQ119*$E$15</f>
        <v>0</v>
      </c>
      <c r="ELR119" s="1145">
        <f>'2d) Planwerte (Anlage)'!ELR119*$E$15</f>
        <v>0</v>
      </c>
      <c r="ELS119" s="1145">
        <f>'2d) Planwerte (Anlage)'!ELS119*$E$15</f>
        <v>0</v>
      </c>
      <c r="ELT119" s="1145">
        <f>'2d) Planwerte (Anlage)'!ELT119*$E$15</f>
        <v>0</v>
      </c>
      <c r="ELU119" s="1145">
        <f>'2d) Planwerte (Anlage)'!ELU119*$E$15</f>
        <v>0</v>
      </c>
      <c r="ELV119" s="1145">
        <f>'2d) Planwerte (Anlage)'!ELV119*$E$15</f>
        <v>0</v>
      </c>
      <c r="ELW119" s="1145">
        <f>'2d) Planwerte (Anlage)'!ELW119*$E$15</f>
        <v>0</v>
      </c>
      <c r="ELX119" s="1145">
        <f>'2d) Planwerte (Anlage)'!ELX119*$E$15</f>
        <v>0</v>
      </c>
      <c r="ELY119" s="1145">
        <f>'2d) Planwerte (Anlage)'!ELY119*$E$15</f>
        <v>0</v>
      </c>
      <c r="ELZ119" s="1145">
        <f>'2d) Planwerte (Anlage)'!ELZ119*$E$15</f>
        <v>0</v>
      </c>
      <c r="EMA119" s="1145">
        <f>'2d) Planwerte (Anlage)'!EMA119*$E$15</f>
        <v>0</v>
      </c>
      <c r="EMB119" s="1145">
        <f>'2d) Planwerte (Anlage)'!EMB119*$E$15</f>
        <v>0</v>
      </c>
      <c r="EMC119" s="1145">
        <f>'2d) Planwerte (Anlage)'!EMC119*$E$15</f>
        <v>0</v>
      </c>
      <c r="EMD119" s="1145">
        <f>'2d) Planwerte (Anlage)'!EMD119*$E$15</f>
        <v>0</v>
      </c>
      <c r="EME119" s="1145">
        <f>'2d) Planwerte (Anlage)'!EME119*$E$15</f>
        <v>0</v>
      </c>
      <c r="EMF119" s="1145">
        <f>'2d) Planwerte (Anlage)'!EMF119*$E$15</f>
        <v>0</v>
      </c>
      <c r="EMG119" s="1145">
        <f>'2d) Planwerte (Anlage)'!EMG119*$E$15</f>
        <v>0</v>
      </c>
      <c r="EMH119" s="1145">
        <f>'2d) Planwerte (Anlage)'!EMH119*$E$15</f>
        <v>0</v>
      </c>
      <c r="EMI119" s="1145">
        <f>'2d) Planwerte (Anlage)'!EMI119*$E$15</f>
        <v>0</v>
      </c>
      <c r="EMJ119" s="1145">
        <f>'2d) Planwerte (Anlage)'!EMJ119*$E$15</f>
        <v>0</v>
      </c>
      <c r="EMK119" s="1145">
        <f>'2d) Planwerte (Anlage)'!EMK119*$E$15</f>
        <v>0</v>
      </c>
      <c r="EML119" s="1145">
        <f>'2d) Planwerte (Anlage)'!EML119*$E$15</f>
        <v>0</v>
      </c>
      <c r="EMM119" s="1145">
        <f>'2d) Planwerte (Anlage)'!EMM119*$E$15</f>
        <v>0</v>
      </c>
      <c r="EMN119" s="1145">
        <f>'2d) Planwerte (Anlage)'!EMN119*$E$15</f>
        <v>0</v>
      </c>
      <c r="EMO119" s="1145">
        <f>'2d) Planwerte (Anlage)'!EMO119*$E$15</f>
        <v>0</v>
      </c>
      <c r="EMP119" s="1145">
        <f>'2d) Planwerte (Anlage)'!EMP119*$E$15</f>
        <v>0</v>
      </c>
      <c r="EMQ119" s="1145">
        <f>'2d) Planwerte (Anlage)'!EMQ119*$E$15</f>
        <v>0</v>
      </c>
      <c r="EMR119" s="1145">
        <f>'2d) Planwerte (Anlage)'!EMR119*$E$15</f>
        <v>0</v>
      </c>
      <c r="EMS119" s="1145">
        <f>'2d) Planwerte (Anlage)'!EMS119*$E$15</f>
        <v>0</v>
      </c>
      <c r="EMT119" s="1145">
        <f>'2d) Planwerte (Anlage)'!EMT119*$E$15</f>
        <v>0</v>
      </c>
      <c r="EMU119" s="1145">
        <f>'2d) Planwerte (Anlage)'!EMU119*$E$15</f>
        <v>0</v>
      </c>
      <c r="EMV119" s="1145">
        <f>'2d) Planwerte (Anlage)'!EMV119*$E$15</f>
        <v>0</v>
      </c>
      <c r="EMW119" s="1145">
        <f>'2d) Planwerte (Anlage)'!EMW119*$E$15</f>
        <v>0</v>
      </c>
      <c r="EMX119" s="1145">
        <f>'2d) Planwerte (Anlage)'!EMX119*$E$15</f>
        <v>0</v>
      </c>
      <c r="EMY119" s="1145">
        <f>'2d) Planwerte (Anlage)'!EMY119*$E$15</f>
        <v>0</v>
      </c>
      <c r="EMZ119" s="1145">
        <f>'2d) Planwerte (Anlage)'!EMZ119*$E$15</f>
        <v>0</v>
      </c>
      <c r="ENA119" s="1145">
        <f>'2d) Planwerte (Anlage)'!ENA119*$E$15</f>
        <v>0</v>
      </c>
      <c r="ENB119" s="1145">
        <f>'2d) Planwerte (Anlage)'!ENB119*$E$15</f>
        <v>0</v>
      </c>
      <c r="ENC119" s="1145">
        <f>'2d) Planwerte (Anlage)'!ENC119*$E$15</f>
        <v>0</v>
      </c>
      <c r="END119" s="1145">
        <f>'2d) Planwerte (Anlage)'!END119*$E$15</f>
        <v>0</v>
      </c>
      <c r="ENE119" s="1145">
        <f>'2d) Planwerte (Anlage)'!ENE119*$E$15</f>
        <v>0</v>
      </c>
      <c r="ENF119" s="1145">
        <f>'2d) Planwerte (Anlage)'!ENF119*$E$15</f>
        <v>0</v>
      </c>
      <c r="ENG119" s="1145">
        <f>'2d) Planwerte (Anlage)'!ENG119*$E$15</f>
        <v>0</v>
      </c>
      <c r="ENH119" s="1145">
        <f>'2d) Planwerte (Anlage)'!ENH119*$E$15</f>
        <v>0</v>
      </c>
      <c r="ENI119" s="1145">
        <f>'2d) Planwerte (Anlage)'!ENI119*$E$15</f>
        <v>0</v>
      </c>
      <c r="ENJ119" s="1145">
        <f>'2d) Planwerte (Anlage)'!ENJ119*$E$15</f>
        <v>0</v>
      </c>
      <c r="ENK119" s="1145">
        <f>'2d) Planwerte (Anlage)'!ENK119*$E$15</f>
        <v>0</v>
      </c>
      <c r="ENL119" s="1145">
        <f>'2d) Planwerte (Anlage)'!ENL119*$E$15</f>
        <v>0</v>
      </c>
      <c r="ENM119" s="1145">
        <f>'2d) Planwerte (Anlage)'!ENM119*$E$15</f>
        <v>0</v>
      </c>
      <c r="ENN119" s="1145">
        <f>'2d) Planwerte (Anlage)'!ENN119*$E$15</f>
        <v>0</v>
      </c>
      <c r="ENO119" s="1145">
        <f>'2d) Planwerte (Anlage)'!ENO119*$E$15</f>
        <v>0</v>
      </c>
      <c r="ENP119" s="1145">
        <f>'2d) Planwerte (Anlage)'!ENP119*$E$15</f>
        <v>0</v>
      </c>
      <c r="ENQ119" s="1145">
        <f>'2d) Planwerte (Anlage)'!ENQ119*$E$15</f>
        <v>0</v>
      </c>
      <c r="ENR119" s="1145">
        <f>'2d) Planwerte (Anlage)'!ENR119*$E$15</f>
        <v>0</v>
      </c>
      <c r="ENS119" s="1145">
        <f>'2d) Planwerte (Anlage)'!ENS119*$E$15</f>
        <v>0</v>
      </c>
      <c r="ENT119" s="1145">
        <f>'2d) Planwerte (Anlage)'!ENT119*$E$15</f>
        <v>0</v>
      </c>
      <c r="ENU119" s="1145">
        <f>'2d) Planwerte (Anlage)'!ENU119*$E$15</f>
        <v>0</v>
      </c>
      <c r="ENV119" s="1145">
        <f>'2d) Planwerte (Anlage)'!ENV119*$E$15</f>
        <v>0</v>
      </c>
      <c r="ENW119" s="1145">
        <f>'2d) Planwerte (Anlage)'!ENW119*$E$15</f>
        <v>0</v>
      </c>
      <c r="ENX119" s="1145">
        <f>'2d) Planwerte (Anlage)'!ENX119*$E$15</f>
        <v>0</v>
      </c>
      <c r="ENY119" s="1145">
        <f>'2d) Planwerte (Anlage)'!ENY119*$E$15</f>
        <v>0</v>
      </c>
      <c r="ENZ119" s="1145">
        <f>'2d) Planwerte (Anlage)'!ENZ119*$E$15</f>
        <v>0</v>
      </c>
      <c r="EOA119" s="1145">
        <f>'2d) Planwerte (Anlage)'!EOA119*$E$15</f>
        <v>0</v>
      </c>
      <c r="EOB119" s="1145">
        <f>'2d) Planwerte (Anlage)'!EOB119*$E$15</f>
        <v>0</v>
      </c>
      <c r="EOC119" s="1145">
        <f>'2d) Planwerte (Anlage)'!EOC119*$E$15</f>
        <v>0</v>
      </c>
      <c r="EOD119" s="1145">
        <f>'2d) Planwerte (Anlage)'!EOD119*$E$15</f>
        <v>0</v>
      </c>
      <c r="EOE119" s="1145">
        <f>'2d) Planwerte (Anlage)'!EOE119*$E$15</f>
        <v>0</v>
      </c>
      <c r="EOF119" s="1145">
        <f>'2d) Planwerte (Anlage)'!EOF119*$E$15</f>
        <v>0</v>
      </c>
      <c r="EOG119" s="1145">
        <f>'2d) Planwerte (Anlage)'!EOG119*$E$15</f>
        <v>0</v>
      </c>
      <c r="EOH119" s="1145">
        <f>'2d) Planwerte (Anlage)'!EOH119*$E$15</f>
        <v>0</v>
      </c>
      <c r="EOI119" s="1145">
        <f>'2d) Planwerte (Anlage)'!EOI119*$E$15</f>
        <v>0</v>
      </c>
      <c r="EOJ119" s="1145">
        <f>'2d) Planwerte (Anlage)'!EOJ119*$E$15</f>
        <v>0</v>
      </c>
      <c r="EOK119" s="1145">
        <f>'2d) Planwerte (Anlage)'!EOK119*$E$15</f>
        <v>0</v>
      </c>
      <c r="EOL119" s="1145">
        <f>'2d) Planwerte (Anlage)'!EOL119*$E$15</f>
        <v>0</v>
      </c>
      <c r="EOM119" s="1145">
        <f>'2d) Planwerte (Anlage)'!EOM119*$E$15</f>
        <v>0</v>
      </c>
      <c r="EON119" s="1145">
        <f>'2d) Planwerte (Anlage)'!EON119*$E$15</f>
        <v>0</v>
      </c>
      <c r="EOO119" s="1145">
        <f>'2d) Planwerte (Anlage)'!EOO119*$E$15</f>
        <v>0</v>
      </c>
      <c r="EOP119" s="1145">
        <f>'2d) Planwerte (Anlage)'!EOP119*$E$15</f>
        <v>0</v>
      </c>
      <c r="EOQ119" s="1145">
        <f>'2d) Planwerte (Anlage)'!EOQ119*$E$15</f>
        <v>0</v>
      </c>
      <c r="EOR119" s="1145">
        <f>'2d) Planwerte (Anlage)'!EOR119*$E$15</f>
        <v>0</v>
      </c>
      <c r="EOS119" s="1145">
        <f>'2d) Planwerte (Anlage)'!EOS119*$E$15</f>
        <v>0</v>
      </c>
      <c r="EOT119" s="1145">
        <f>'2d) Planwerte (Anlage)'!EOT119*$E$15</f>
        <v>0</v>
      </c>
      <c r="EOU119" s="1145">
        <f>'2d) Planwerte (Anlage)'!EOU119*$E$15</f>
        <v>0</v>
      </c>
      <c r="EOV119" s="1145">
        <f>'2d) Planwerte (Anlage)'!EOV119*$E$15</f>
        <v>0</v>
      </c>
      <c r="EOW119" s="1145">
        <f>'2d) Planwerte (Anlage)'!EOW119*$E$15</f>
        <v>0</v>
      </c>
      <c r="EOX119" s="1145">
        <f>'2d) Planwerte (Anlage)'!EOX119*$E$15</f>
        <v>0</v>
      </c>
      <c r="EOY119" s="1145">
        <f>'2d) Planwerte (Anlage)'!EOY119*$E$15</f>
        <v>0</v>
      </c>
      <c r="EOZ119" s="1145">
        <f>'2d) Planwerte (Anlage)'!EOZ119*$E$15</f>
        <v>0</v>
      </c>
      <c r="EPA119" s="1145">
        <f>'2d) Planwerte (Anlage)'!EPA119*$E$15</f>
        <v>0</v>
      </c>
      <c r="EPB119" s="1145">
        <f>'2d) Planwerte (Anlage)'!EPB119*$E$15</f>
        <v>0</v>
      </c>
      <c r="EPC119" s="1145">
        <f>'2d) Planwerte (Anlage)'!EPC119*$E$15</f>
        <v>0</v>
      </c>
      <c r="EPD119" s="1145">
        <f>'2d) Planwerte (Anlage)'!EPD119*$E$15</f>
        <v>0</v>
      </c>
      <c r="EPE119" s="1145">
        <f>'2d) Planwerte (Anlage)'!EPE119*$E$15</f>
        <v>0</v>
      </c>
      <c r="EPF119" s="1145">
        <f>'2d) Planwerte (Anlage)'!EPF119*$E$15</f>
        <v>0</v>
      </c>
      <c r="EPG119" s="1145">
        <f>'2d) Planwerte (Anlage)'!EPG119*$E$15</f>
        <v>0</v>
      </c>
      <c r="EPH119" s="1145">
        <f>'2d) Planwerte (Anlage)'!EPH119*$E$15</f>
        <v>0</v>
      </c>
      <c r="EPI119" s="1145">
        <f>'2d) Planwerte (Anlage)'!EPI119*$E$15</f>
        <v>0</v>
      </c>
      <c r="EPJ119" s="1145">
        <f>'2d) Planwerte (Anlage)'!EPJ119*$E$15</f>
        <v>0</v>
      </c>
      <c r="EPK119" s="1145">
        <f>'2d) Planwerte (Anlage)'!EPK119*$E$15</f>
        <v>0</v>
      </c>
      <c r="EPL119" s="1145">
        <f>'2d) Planwerte (Anlage)'!EPL119*$E$15</f>
        <v>0</v>
      </c>
      <c r="EPM119" s="1145">
        <f>'2d) Planwerte (Anlage)'!EPM119*$E$15</f>
        <v>0</v>
      </c>
      <c r="EPN119" s="1145">
        <f>'2d) Planwerte (Anlage)'!EPN119*$E$15</f>
        <v>0</v>
      </c>
      <c r="EPO119" s="1145">
        <f>'2d) Planwerte (Anlage)'!EPO119*$E$15</f>
        <v>0</v>
      </c>
      <c r="EPP119" s="1145">
        <f>'2d) Planwerte (Anlage)'!EPP119*$E$15</f>
        <v>0</v>
      </c>
      <c r="EPQ119" s="1145">
        <f>'2d) Planwerte (Anlage)'!EPQ119*$E$15</f>
        <v>0</v>
      </c>
      <c r="EPR119" s="1145">
        <f>'2d) Planwerte (Anlage)'!EPR119*$E$15</f>
        <v>0</v>
      </c>
      <c r="EPS119" s="1145">
        <f>'2d) Planwerte (Anlage)'!EPS119*$E$15</f>
        <v>0</v>
      </c>
      <c r="EPT119" s="1145">
        <f>'2d) Planwerte (Anlage)'!EPT119*$E$15</f>
        <v>0</v>
      </c>
      <c r="EPU119" s="1145">
        <f>'2d) Planwerte (Anlage)'!EPU119*$E$15</f>
        <v>0</v>
      </c>
      <c r="EPV119" s="1145">
        <f>'2d) Planwerte (Anlage)'!EPV119*$E$15</f>
        <v>0</v>
      </c>
      <c r="EPW119" s="1145">
        <f>'2d) Planwerte (Anlage)'!EPW119*$E$15</f>
        <v>0</v>
      </c>
      <c r="EPX119" s="1145">
        <f>'2d) Planwerte (Anlage)'!EPX119*$E$15</f>
        <v>0</v>
      </c>
      <c r="EPY119" s="1145">
        <f>'2d) Planwerte (Anlage)'!EPY119*$E$15</f>
        <v>0</v>
      </c>
      <c r="EPZ119" s="1145">
        <f>'2d) Planwerte (Anlage)'!EPZ119*$E$15</f>
        <v>0</v>
      </c>
      <c r="EQA119" s="1145">
        <f>'2d) Planwerte (Anlage)'!EQA119*$E$15</f>
        <v>0</v>
      </c>
      <c r="EQB119" s="1145">
        <f>'2d) Planwerte (Anlage)'!EQB119*$E$15</f>
        <v>0</v>
      </c>
      <c r="EQC119" s="1145">
        <f>'2d) Planwerte (Anlage)'!EQC119*$E$15</f>
        <v>0</v>
      </c>
      <c r="EQD119" s="1145">
        <f>'2d) Planwerte (Anlage)'!EQD119*$E$15</f>
        <v>0</v>
      </c>
      <c r="EQE119" s="1145">
        <f>'2d) Planwerte (Anlage)'!EQE119*$E$15</f>
        <v>0</v>
      </c>
      <c r="EQF119" s="1145">
        <f>'2d) Planwerte (Anlage)'!EQF119*$E$15</f>
        <v>0</v>
      </c>
      <c r="EQG119" s="1145">
        <f>'2d) Planwerte (Anlage)'!EQG119*$E$15</f>
        <v>0</v>
      </c>
      <c r="EQH119" s="1145">
        <f>'2d) Planwerte (Anlage)'!EQH119*$E$15</f>
        <v>0</v>
      </c>
      <c r="EQI119" s="1145">
        <f>'2d) Planwerte (Anlage)'!EQI119*$E$15</f>
        <v>0</v>
      </c>
      <c r="EQJ119" s="1145">
        <f>'2d) Planwerte (Anlage)'!EQJ119*$E$15</f>
        <v>0</v>
      </c>
      <c r="EQK119" s="1145">
        <f>'2d) Planwerte (Anlage)'!EQK119*$E$15</f>
        <v>0</v>
      </c>
      <c r="EQL119" s="1145">
        <f>'2d) Planwerte (Anlage)'!EQL119*$E$15</f>
        <v>0</v>
      </c>
      <c r="EQM119" s="1145">
        <f>'2d) Planwerte (Anlage)'!EQM119*$E$15</f>
        <v>0</v>
      </c>
      <c r="EQN119" s="1145">
        <f>'2d) Planwerte (Anlage)'!EQN119*$E$15</f>
        <v>0</v>
      </c>
      <c r="EQO119" s="1145">
        <f>'2d) Planwerte (Anlage)'!EQO119*$E$15</f>
        <v>0</v>
      </c>
      <c r="EQP119" s="1145">
        <f>'2d) Planwerte (Anlage)'!EQP119*$E$15</f>
        <v>0</v>
      </c>
      <c r="EQQ119" s="1145">
        <f>'2d) Planwerte (Anlage)'!EQQ119*$E$15</f>
        <v>0</v>
      </c>
      <c r="EQR119" s="1145">
        <f>'2d) Planwerte (Anlage)'!EQR119*$E$15</f>
        <v>0</v>
      </c>
      <c r="EQS119" s="1145">
        <f>'2d) Planwerte (Anlage)'!EQS119*$E$15</f>
        <v>0</v>
      </c>
      <c r="EQT119" s="1145">
        <f>'2d) Planwerte (Anlage)'!EQT119*$E$15</f>
        <v>0</v>
      </c>
      <c r="EQU119" s="1145">
        <f>'2d) Planwerte (Anlage)'!EQU119*$E$15</f>
        <v>0</v>
      </c>
      <c r="EQV119" s="1145">
        <f>'2d) Planwerte (Anlage)'!EQV119*$E$15</f>
        <v>0</v>
      </c>
      <c r="EQW119" s="1145">
        <f>'2d) Planwerte (Anlage)'!EQW119*$E$15</f>
        <v>0</v>
      </c>
      <c r="EQX119" s="1145">
        <f>'2d) Planwerte (Anlage)'!EQX119*$E$15</f>
        <v>0</v>
      </c>
      <c r="EQY119" s="1145">
        <f>'2d) Planwerte (Anlage)'!EQY119*$E$15</f>
        <v>0</v>
      </c>
      <c r="EQZ119" s="1145">
        <f>'2d) Planwerte (Anlage)'!EQZ119*$E$15</f>
        <v>0</v>
      </c>
      <c r="ERA119" s="1145">
        <f>'2d) Planwerte (Anlage)'!ERA119*$E$15</f>
        <v>0</v>
      </c>
      <c r="ERB119" s="1145">
        <f>'2d) Planwerte (Anlage)'!ERB119*$E$15</f>
        <v>0</v>
      </c>
      <c r="ERC119" s="1145">
        <f>'2d) Planwerte (Anlage)'!ERC119*$E$15</f>
        <v>0</v>
      </c>
      <c r="ERD119" s="1145">
        <f>'2d) Planwerte (Anlage)'!ERD119*$E$15</f>
        <v>0</v>
      </c>
      <c r="ERE119" s="1145">
        <f>'2d) Planwerte (Anlage)'!ERE119*$E$15</f>
        <v>0</v>
      </c>
      <c r="ERF119" s="1145">
        <f>'2d) Planwerte (Anlage)'!ERF119*$E$15</f>
        <v>0</v>
      </c>
      <c r="ERG119" s="1145">
        <f>'2d) Planwerte (Anlage)'!ERG119*$E$15</f>
        <v>0</v>
      </c>
      <c r="ERH119" s="1145">
        <f>'2d) Planwerte (Anlage)'!ERH119*$E$15</f>
        <v>0</v>
      </c>
      <c r="ERI119" s="1145">
        <f>'2d) Planwerte (Anlage)'!ERI119*$E$15</f>
        <v>0</v>
      </c>
      <c r="ERJ119" s="1145">
        <f>'2d) Planwerte (Anlage)'!ERJ119*$E$15</f>
        <v>0</v>
      </c>
      <c r="ERK119" s="1145">
        <f>'2d) Planwerte (Anlage)'!ERK119*$E$15</f>
        <v>0</v>
      </c>
      <c r="ERL119" s="1145">
        <f>'2d) Planwerte (Anlage)'!ERL119*$E$15</f>
        <v>0</v>
      </c>
      <c r="ERM119" s="1145">
        <f>'2d) Planwerte (Anlage)'!ERM119*$E$15</f>
        <v>0</v>
      </c>
      <c r="ERN119" s="1145">
        <f>'2d) Planwerte (Anlage)'!ERN119*$E$15</f>
        <v>0</v>
      </c>
      <c r="ERO119" s="1145">
        <f>'2d) Planwerte (Anlage)'!ERO119*$E$15</f>
        <v>0</v>
      </c>
      <c r="ERP119" s="1145">
        <f>'2d) Planwerte (Anlage)'!ERP119*$E$15</f>
        <v>0</v>
      </c>
      <c r="ERQ119" s="1145">
        <f>'2d) Planwerte (Anlage)'!ERQ119*$E$15</f>
        <v>0</v>
      </c>
      <c r="ERR119" s="1145">
        <f>'2d) Planwerte (Anlage)'!ERR119*$E$15</f>
        <v>0</v>
      </c>
      <c r="ERS119" s="1145">
        <f>'2d) Planwerte (Anlage)'!ERS119*$E$15</f>
        <v>0</v>
      </c>
      <c r="ERT119" s="1145">
        <f>'2d) Planwerte (Anlage)'!ERT119*$E$15</f>
        <v>0</v>
      </c>
      <c r="ERU119" s="1145">
        <f>'2d) Planwerte (Anlage)'!ERU119*$E$15</f>
        <v>0</v>
      </c>
      <c r="ERV119" s="1145">
        <f>'2d) Planwerte (Anlage)'!ERV119*$E$15</f>
        <v>0</v>
      </c>
      <c r="ERW119" s="1145">
        <f>'2d) Planwerte (Anlage)'!ERW119*$E$15</f>
        <v>0</v>
      </c>
      <c r="ERX119" s="1145">
        <f>'2d) Planwerte (Anlage)'!ERX119*$E$15</f>
        <v>0</v>
      </c>
      <c r="ERY119" s="1145">
        <f>'2d) Planwerte (Anlage)'!ERY119*$E$15</f>
        <v>0</v>
      </c>
      <c r="ERZ119" s="1145">
        <f>'2d) Planwerte (Anlage)'!ERZ119*$E$15</f>
        <v>0</v>
      </c>
      <c r="ESA119" s="1145">
        <f>'2d) Planwerte (Anlage)'!ESA119*$E$15</f>
        <v>0</v>
      </c>
      <c r="ESB119" s="1145">
        <f>'2d) Planwerte (Anlage)'!ESB119*$E$15</f>
        <v>0</v>
      </c>
      <c r="ESC119" s="1145">
        <f>'2d) Planwerte (Anlage)'!ESC119*$E$15</f>
        <v>0</v>
      </c>
      <c r="ESD119" s="1145">
        <f>'2d) Planwerte (Anlage)'!ESD119*$E$15</f>
        <v>0</v>
      </c>
      <c r="ESE119" s="1145">
        <f>'2d) Planwerte (Anlage)'!ESE119*$E$15</f>
        <v>0</v>
      </c>
      <c r="ESF119" s="1145">
        <f>'2d) Planwerte (Anlage)'!ESF119*$E$15</f>
        <v>0</v>
      </c>
      <c r="ESG119" s="1145">
        <f>'2d) Planwerte (Anlage)'!ESG119*$E$15</f>
        <v>0</v>
      </c>
      <c r="ESH119" s="1145">
        <f>'2d) Planwerte (Anlage)'!ESH119*$E$15</f>
        <v>0</v>
      </c>
      <c r="ESI119" s="1145">
        <f>'2d) Planwerte (Anlage)'!ESI119*$E$15</f>
        <v>0</v>
      </c>
      <c r="ESJ119" s="1145">
        <f>'2d) Planwerte (Anlage)'!ESJ119*$E$15</f>
        <v>0</v>
      </c>
      <c r="ESK119" s="1145">
        <f>'2d) Planwerte (Anlage)'!ESK119*$E$15</f>
        <v>0</v>
      </c>
      <c r="ESL119" s="1145">
        <f>'2d) Planwerte (Anlage)'!ESL119*$E$15</f>
        <v>0</v>
      </c>
      <c r="ESM119" s="1145">
        <f>'2d) Planwerte (Anlage)'!ESM119*$E$15</f>
        <v>0</v>
      </c>
      <c r="ESN119" s="1145">
        <f>'2d) Planwerte (Anlage)'!ESN119*$E$15</f>
        <v>0</v>
      </c>
      <c r="ESO119" s="1145">
        <f>'2d) Planwerte (Anlage)'!ESO119*$E$15</f>
        <v>0</v>
      </c>
      <c r="ESP119" s="1145">
        <f>'2d) Planwerte (Anlage)'!ESP119*$E$15</f>
        <v>0</v>
      </c>
      <c r="ESQ119" s="1145">
        <f>'2d) Planwerte (Anlage)'!ESQ119*$E$15</f>
        <v>0</v>
      </c>
      <c r="ESR119" s="1145">
        <f>'2d) Planwerte (Anlage)'!ESR119*$E$15</f>
        <v>0</v>
      </c>
      <c r="ESS119" s="1145">
        <f>'2d) Planwerte (Anlage)'!ESS119*$E$15</f>
        <v>0</v>
      </c>
      <c r="EST119" s="1145">
        <f>'2d) Planwerte (Anlage)'!EST119*$E$15</f>
        <v>0</v>
      </c>
      <c r="ESU119" s="1145">
        <f>'2d) Planwerte (Anlage)'!ESU119*$E$15</f>
        <v>0</v>
      </c>
      <c r="ESV119" s="1145">
        <f>'2d) Planwerte (Anlage)'!ESV119*$E$15</f>
        <v>0</v>
      </c>
      <c r="ESW119" s="1145">
        <f>'2d) Planwerte (Anlage)'!ESW119*$E$15</f>
        <v>0</v>
      </c>
      <c r="ESX119" s="1145">
        <f>'2d) Planwerte (Anlage)'!ESX119*$E$15</f>
        <v>0</v>
      </c>
      <c r="ESY119" s="1145">
        <f>'2d) Planwerte (Anlage)'!ESY119*$E$15</f>
        <v>0</v>
      </c>
      <c r="ESZ119" s="1145">
        <f>'2d) Planwerte (Anlage)'!ESZ119*$E$15</f>
        <v>0</v>
      </c>
      <c r="ETA119" s="1145">
        <f>'2d) Planwerte (Anlage)'!ETA119*$E$15</f>
        <v>0</v>
      </c>
      <c r="ETB119" s="1145">
        <f>'2d) Planwerte (Anlage)'!ETB119*$E$15</f>
        <v>0</v>
      </c>
      <c r="ETC119" s="1145">
        <f>'2d) Planwerte (Anlage)'!ETC119*$E$15</f>
        <v>0</v>
      </c>
      <c r="ETD119" s="1145">
        <f>'2d) Planwerte (Anlage)'!ETD119*$E$15</f>
        <v>0</v>
      </c>
      <c r="ETE119" s="1145">
        <f>'2d) Planwerte (Anlage)'!ETE119*$E$15</f>
        <v>0</v>
      </c>
      <c r="ETF119" s="1145">
        <f>'2d) Planwerte (Anlage)'!ETF119*$E$15</f>
        <v>0</v>
      </c>
      <c r="ETG119" s="1145">
        <f>'2d) Planwerte (Anlage)'!ETG119*$E$15</f>
        <v>0</v>
      </c>
      <c r="ETH119" s="1145">
        <f>'2d) Planwerte (Anlage)'!ETH119*$E$15</f>
        <v>0</v>
      </c>
      <c r="ETI119" s="1145">
        <f>'2d) Planwerte (Anlage)'!ETI119*$E$15</f>
        <v>0</v>
      </c>
      <c r="ETJ119" s="1145">
        <f>'2d) Planwerte (Anlage)'!ETJ119*$E$15</f>
        <v>0</v>
      </c>
      <c r="ETK119" s="1145">
        <f>'2d) Planwerte (Anlage)'!ETK119*$E$15</f>
        <v>0</v>
      </c>
      <c r="ETL119" s="1145">
        <f>'2d) Planwerte (Anlage)'!ETL119*$E$15</f>
        <v>0</v>
      </c>
      <c r="ETM119" s="1145">
        <f>'2d) Planwerte (Anlage)'!ETM119*$E$15</f>
        <v>0</v>
      </c>
      <c r="ETN119" s="1145">
        <f>'2d) Planwerte (Anlage)'!ETN119*$E$15</f>
        <v>0</v>
      </c>
      <c r="ETO119" s="1145">
        <f>'2d) Planwerte (Anlage)'!ETO119*$E$15</f>
        <v>0</v>
      </c>
      <c r="ETP119" s="1145">
        <f>'2d) Planwerte (Anlage)'!ETP119*$E$15</f>
        <v>0</v>
      </c>
      <c r="ETQ119" s="1145">
        <f>'2d) Planwerte (Anlage)'!ETQ119*$E$15</f>
        <v>0</v>
      </c>
      <c r="ETR119" s="1145">
        <f>'2d) Planwerte (Anlage)'!ETR119*$E$15</f>
        <v>0</v>
      </c>
      <c r="ETS119" s="1145">
        <f>'2d) Planwerte (Anlage)'!ETS119*$E$15</f>
        <v>0</v>
      </c>
      <c r="ETT119" s="1145">
        <f>'2d) Planwerte (Anlage)'!ETT119*$E$15</f>
        <v>0</v>
      </c>
      <c r="ETU119" s="1145">
        <f>'2d) Planwerte (Anlage)'!ETU119*$E$15</f>
        <v>0</v>
      </c>
      <c r="ETV119" s="1145">
        <f>'2d) Planwerte (Anlage)'!ETV119*$E$15</f>
        <v>0</v>
      </c>
      <c r="ETW119" s="1145">
        <f>'2d) Planwerte (Anlage)'!ETW119*$E$15</f>
        <v>0</v>
      </c>
      <c r="ETX119" s="1145">
        <f>'2d) Planwerte (Anlage)'!ETX119*$E$15</f>
        <v>0</v>
      </c>
      <c r="ETY119" s="1145">
        <f>'2d) Planwerte (Anlage)'!ETY119*$E$15</f>
        <v>0</v>
      </c>
      <c r="ETZ119" s="1145">
        <f>'2d) Planwerte (Anlage)'!ETZ119*$E$15</f>
        <v>0</v>
      </c>
      <c r="EUA119" s="1145">
        <f>'2d) Planwerte (Anlage)'!EUA119*$E$15</f>
        <v>0</v>
      </c>
      <c r="EUB119" s="1145">
        <f>'2d) Planwerte (Anlage)'!EUB119*$E$15</f>
        <v>0</v>
      </c>
      <c r="EUC119" s="1145">
        <f>'2d) Planwerte (Anlage)'!EUC119*$E$15</f>
        <v>0</v>
      </c>
      <c r="EUD119" s="1145">
        <f>'2d) Planwerte (Anlage)'!EUD119*$E$15</f>
        <v>0</v>
      </c>
      <c r="EUE119" s="1145">
        <f>'2d) Planwerte (Anlage)'!EUE119*$E$15</f>
        <v>0</v>
      </c>
      <c r="EUF119" s="1145">
        <f>'2d) Planwerte (Anlage)'!EUF119*$E$15</f>
        <v>0</v>
      </c>
      <c r="EUG119" s="1145">
        <f>'2d) Planwerte (Anlage)'!EUG119*$E$15</f>
        <v>0</v>
      </c>
      <c r="EUH119" s="1145">
        <f>'2d) Planwerte (Anlage)'!EUH119*$E$15</f>
        <v>0</v>
      </c>
      <c r="EUI119" s="1145">
        <f>'2d) Planwerte (Anlage)'!EUI119*$E$15</f>
        <v>0</v>
      </c>
      <c r="EUJ119" s="1145">
        <f>'2d) Planwerte (Anlage)'!EUJ119*$E$15</f>
        <v>0</v>
      </c>
      <c r="EUK119" s="1145">
        <f>'2d) Planwerte (Anlage)'!EUK119*$E$15</f>
        <v>0</v>
      </c>
      <c r="EUL119" s="1145">
        <f>'2d) Planwerte (Anlage)'!EUL119*$E$15</f>
        <v>0</v>
      </c>
      <c r="EUM119" s="1145">
        <f>'2d) Planwerte (Anlage)'!EUM119*$E$15</f>
        <v>0</v>
      </c>
      <c r="EUN119" s="1145">
        <f>'2d) Planwerte (Anlage)'!EUN119*$E$15</f>
        <v>0</v>
      </c>
      <c r="EUO119" s="1145">
        <f>'2d) Planwerte (Anlage)'!EUO119*$E$15</f>
        <v>0</v>
      </c>
      <c r="EUP119" s="1145">
        <f>'2d) Planwerte (Anlage)'!EUP119*$E$15</f>
        <v>0</v>
      </c>
      <c r="EUQ119" s="1145">
        <f>'2d) Planwerte (Anlage)'!EUQ119*$E$15</f>
        <v>0</v>
      </c>
      <c r="EUR119" s="1145">
        <f>'2d) Planwerte (Anlage)'!EUR119*$E$15</f>
        <v>0</v>
      </c>
      <c r="EUS119" s="1145">
        <f>'2d) Planwerte (Anlage)'!EUS119*$E$15</f>
        <v>0</v>
      </c>
      <c r="EUT119" s="1145">
        <f>'2d) Planwerte (Anlage)'!EUT119*$E$15</f>
        <v>0</v>
      </c>
      <c r="EUU119" s="1145">
        <f>'2d) Planwerte (Anlage)'!EUU119*$E$15</f>
        <v>0</v>
      </c>
      <c r="EUV119" s="1145">
        <f>'2d) Planwerte (Anlage)'!EUV119*$E$15</f>
        <v>0</v>
      </c>
      <c r="EUW119" s="1145">
        <f>'2d) Planwerte (Anlage)'!EUW119*$E$15</f>
        <v>0</v>
      </c>
      <c r="EUX119" s="1145">
        <f>'2d) Planwerte (Anlage)'!EUX119*$E$15</f>
        <v>0</v>
      </c>
      <c r="EUY119" s="1145">
        <f>'2d) Planwerte (Anlage)'!EUY119*$E$15</f>
        <v>0</v>
      </c>
      <c r="EUZ119" s="1145">
        <f>'2d) Planwerte (Anlage)'!EUZ119*$E$15</f>
        <v>0</v>
      </c>
      <c r="EVA119" s="1145">
        <f>'2d) Planwerte (Anlage)'!EVA119*$E$15</f>
        <v>0</v>
      </c>
      <c r="EVB119" s="1145">
        <f>'2d) Planwerte (Anlage)'!EVB119*$E$15</f>
        <v>0</v>
      </c>
      <c r="EVC119" s="1145">
        <f>'2d) Planwerte (Anlage)'!EVC119*$E$15</f>
        <v>0</v>
      </c>
      <c r="EVD119" s="1145">
        <f>'2d) Planwerte (Anlage)'!EVD119*$E$15</f>
        <v>0</v>
      </c>
      <c r="EVE119" s="1145">
        <f>'2d) Planwerte (Anlage)'!EVE119*$E$15</f>
        <v>0</v>
      </c>
      <c r="EVF119" s="1145">
        <f>'2d) Planwerte (Anlage)'!EVF119*$E$15</f>
        <v>0</v>
      </c>
      <c r="EVG119" s="1145">
        <f>'2d) Planwerte (Anlage)'!EVG119*$E$15</f>
        <v>0</v>
      </c>
      <c r="EVH119" s="1145">
        <f>'2d) Planwerte (Anlage)'!EVH119*$E$15</f>
        <v>0</v>
      </c>
      <c r="EVI119" s="1145">
        <f>'2d) Planwerte (Anlage)'!EVI119*$E$15</f>
        <v>0</v>
      </c>
      <c r="EVJ119" s="1145">
        <f>'2d) Planwerte (Anlage)'!EVJ119*$E$15</f>
        <v>0</v>
      </c>
      <c r="EVK119" s="1145">
        <f>'2d) Planwerte (Anlage)'!EVK119*$E$15</f>
        <v>0</v>
      </c>
      <c r="EVL119" s="1145">
        <f>'2d) Planwerte (Anlage)'!EVL119*$E$15</f>
        <v>0</v>
      </c>
      <c r="EVM119" s="1145">
        <f>'2d) Planwerte (Anlage)'!EVM119*$E$15</f>
        <v>0</v>
      </c>
      <c r="EVN119" s="1145">
        <f>'2d) Planwerte (Anlage)'!EVN119*$E$15</f>
        <v>0</v>
      </c>
      <c r="EVO119" s="1145">
        <f>'2d) Planwerte (Anlage)'!EVO119*$E$15</f>
        <v>0</v>
      </c>
      <c r="EVP119" s="1145">
        <f>'2d) Planwerte (Anlage)'!EVP119*$E$15</f>
        <v>0</v>
      </c>
      <c r="EVQ119" s="1145">
        <f>'2d) Planwerte (Anlage)'!EVQ119*$E$15</f>
        <v>0</v>
      </c>
      <c r="EVR119" s="1145">
        <f>'2d) Planwerte (Anlage)'!EVR119*$E$15</f>
        <v>0</v>
      </c>
      <c r="EVS119" s="1145">
        <f>'2d) Planwerte (Anlage)'!EVS119*$E$15</f>
        <v>0</v>
      </c>
      <c r="EVT119" s="1145">
        <f>'2d) Planwerte (Anlage)'!EVT119*$E$15</f>
        <v>0</v>
      </c>
      <c r="EVU119" s="1145">
        <f>'2d) Planwerte (Anlage)'!EVU119*$E$15</f>
        <v>0</v>
      </c>
      <c r="EVV119" s="1145">
        <f>'2d) Planwerte (Anlage)'!EVV119*$E$15</f>
        <v>0</v>
      </c>
      <c r="EVW119" s="1145">
        <f>'2d) Planwerte (Anlage)'!EVW119*$E$15</f>
        <v>0</v>
      </c>
      <c r="EVX119" s="1145">
        <f>'2d) Planwerte (Anlage)'!EVX119*$E$15</f>
        <v>0</v>
      </c>
      <c r="EVY119" s="1145">
        <f>'2d) Planwerte (Anlage)'!EVY119*$E$15</f>
        <v>0</v>
      </c>
      <c r="EVZ119" s="1145">
        <f>'2d) Planwerte (Anlage)'!EVZ119*$E$15</f>
        <v>0</v>
      </c>
      <c r="EWA119" s="1145">
        <f>'2d) Planwerte (Anlage)'!EWA119*$E$15</f>
        <v>0</v>
      </c>
      <c r="EWB119" s="1145">
        <f>'2d) Planwerte (Anlage)'!EWB119*$E$15</f>
        <v>0</v>
      </c>
      <c r="EWC119" s="1145">
        <f>'2d) Planwerte (Anlage)'!EWC119*$E$15</f>
        <v>0</v>
      </c>
      <c r="EWD119" s="1145">
        <f>'2d) Planwerte (Anlage)'!EWD119*$E$15</f>
        <v>0</v>
      </c>
      <c r="EWE119" s="1145">
        <f>'2d) Planwerte (Anlage)'!EWE119*$E$15</f>
        <v>0</v>
      </c>
      <c r="EWF119" s="1145">
        <f>'2d) Planwerte (Anlage)'!EWF119*$E$15</f>
        <v>0</v>
      </c>
      <c r="EWG119" s="1145">
        <f>'2d) Planwerte (Anlage)'!EWG119*$E$15</f>
        <v>0</v>
      </c>
      <c r="EWH119" s="1145">
        <f>'2d) Planwerte (Anlage)'!EWH119*$E$15</f>
        <v>0</v>
      </c>
      <c r="EWI119" s="1145">
        <f>'2d) Planwerte (Anlage)'!EWI119*$E$15</f>
        <v>0</v>
      </c>
      <c r="EWJ119" s="1145">
        <f>'2d) Planwerte (Anlage)'!EWJ119*$E$15</f>
        <v>0</v>
      </c>
      <c r="EWK119" s="1145">
        <f>'2d) Planwerte (Anlage)'!EWK119*$E$15</f>
        <v>0</v>
      </c>
      <c r="EWL119" s="1145">
        <f>'2d) Planwerte (Anlage)'!EWL119*$E$15</f>
        <v>0</v>
      </c>
      <c r="EWM119" s="1145">
        <f>'2d) Planwerte (Anlage)'!EWM119*$E$15</f>
        <v>0</v>
      </c>
      <c r="EWN119" s="1145">
        <f>'2d) Planwerte (Anlage)'!EWN119*$E$15</f>
        <v>0</v>
      </c>
      <c r="EWO119" s="1145">
        <f>'2d) Planwerte (Anlage)'!EWO119*$E$15</f>
        <v>0</v>
      </c>
      <c r="EWP119" s="1145">
        <f>'2d) Planwerte (Anlage)'!EWP119*$E$15</f>
        <v>0</v>
      </c>
      <c r="EWQ119" s="1145">
        <f>'2d) Planwerte (Anlage)'!EWQ119*$E$15</f>
        <v>0</v>
      </c>
      <c r="EWR119" s="1145">
        <f>'2d) Planwerte (Anlage)'!EWR119*$E$15</f>
        <v>0</v>
      </c>
      <c r="EWS119" s="1145">
        <f>'2d) Planwerte (Anlage)'!EWS119*$E$15</f>
        <v>0</v>
      </c>
      <c r="EWT119" s="1145">
        <f>'2d) Planwerte (Anlage)'!EWT119*$E$15</f>
        <v>0</v>
      </c>
      <c r="EWU119" s="1145">
        <f>'2d) Planwerte (Anlage)'!EWU119*$E$15</f>
        <v>0</v>
      </c>
      <c r="EWV119" s="1145">
        <f>'2d) Planwerte (Anlage)'!EWV119*$E$15</f>
        <v>0</v>
      </c>
      <c r="EWW119" s="1145">
        <f>'2d) Planwerte (Anlage)'!EWW119*$E$15</f>
        <v>0</v>
      </c>
      <c r="EWX119" s="1145">
        <f>'2d) Planwerte (Anlage)'!EWX119*$E$15</f>
        <v>0</v>
      </c>
      <c r="EWY119" s="1145">
        <f>'2d) Planwerte (Anlage)'!EWY119*$E$15</f>
        <v>0</v>
      </c>
      <c r="EWZ119" s="1145">
        <f>'2d) Planwerte (Anlage)'!EWZ119*$E$15</f>
        <v>0</v>
      </c>
      <c r="EXA119" s="1145">
        <f>'2d) Planwerte (Anlage)'!EXA119*$E$15</f>
        <v>0</v>
      </c>
      <c r="EXB119" s="1145">
        <f>'2d) Planwerte (Anlage)'!EXB119*$E$15</f>
        <v>0</v>
      </c>
      <c r="EXC119" s="1145">
        <f>'2d) Planwerte (Anlage)'!EXC119*$E$15</f>
        <v>0</v>
      </c>
      <c r="EXD119" s="1145">
        <f>'2d) Planwerte (Anlage)'!EXD119*$E$15</f>
        <v>0</v>
      </c>
      <c r="EXE119" s="1145">
        <f>'2d) Planwerte (Anlage)'!EXE119*$E$15</f>
        <v>0</v>
      </c>
      <c r="EXF119" s="1145">
        <f>'2d) Planwerte (Anlage)'!EXF119*$E$15</f>
        <v>0</v>
      </c>
      <c r="EXG119" s="1145">
        <f>'2d) Planwerte (Anlage)'!EXG119*$E$15</f>
        <v>0</v>
      </c>
      <c r="EXH119" s="1145">
        <f>'2d) Planwerte (Anlage)'!EXH119*$E$15</f>
        <v>0</v>
      </c>
      <c r="EXI119" s="1145">
        <f>'2d) Planwerte (Anlage)'!EXI119*$E$15</f>
        <v>0</v>
      </c>
      <c r="EXJ119" s="1145">
        <f>'2d) Planwerte (Anlage)'!EXJ119*$E$15</f>
        <v>0</v>
      </c>
      <c r="EXK119" s="1145">
        <f>'2d) Planwerte (Anlage)'!EXK119*$E$15</f>
        <v>0</v>
      </c>
      <c r="EXL119" s="1145">
        <f>'2d) Planwerte (Anlage)'!EXL119*$E$15</f>
        <v>0</v>
      </c>
      <c r="EXM119" s="1145">
        <f>'2d) Planwerte (Anlage)'!EXM119*$E$15</f>
        <v>0</v>
      </c>
      <c r="EXN119" s="1145">
        <f>'2d) Planwerte (Anlage)'!EXN119*$E$15</f>
        <v>0</v>
      </c>
      <c r="EXO119" s="1145">
        <f>'2d) Planwerte (Anlage)'!EXO119*$E$15</f>
        <v>0</v>
      </c>
      <c r="EXP119" s="1145">
        <f>'2d) Planwerte (Anlage)'!EXP119*$E$15</f>
        <v>0</v>
      </c>
      <c r="EXQ119" s="1145">
        <f>'2d) Planwerte (Anlage)'!EXQ119*$E$15</f>
        <v>0</v>
      </c>
      <c r="EXR119" s="1145">
        <f>'2d) Planwerte (Anlage)'!EXR119*$E$15</f>
        <v>0</v>
      </c>
      <c r="EXS119" s="1145">
        <f>'2d) Planwerte (Anlage)'!EXS119*$E$15</f>
        <v>0</v>
      </c>
      <c r="EXT119" s="1145">
        <f>'2d) Planwerte (Anlage)'!EXT119*$E$15</f>
        <v>0</v>
      </c>
      <c r="EXU119" s="1145">
        <f>'2d) Planwerte (Anlage)'!EXU119*$E$15</f>
        <v>0</v>
      </c>
      <c r="EXV119" s="1145">
        <f>'2d) Planwerte (Anlage)'!EXV119*$E$15</f>
        <v>0</v>
      </c>
      <c r="EXW119" s="1145">
        <f>'2d) Planwerte (Anlage)'!EXW119*$E$15</f>
        <v>0</v>
      </c>
      <c r="EXX119" s="1145">
        <f>'2d) Planwerte (Anlage)'!EXX119*$E$15</f>
        <v>0</v>
      </c>
      <c r="EXY119" s="1145">
        <f>'2d) Planwerte (Anlage)'!EXY119*$E$15</f>
        <v>0</v>
      </c>
      <c r="EXZ119" s="1145">
        <f>'2d) Planwerte (Anlage)'!EXZ119*$E$15</f>
        <v>0</v>
      </c>
      <c r="EYA119" s="1145">
        <f>'2d) Planwerte (Anlage)'!EYA119*$E$15</f>
        <v>0</v>
      </c>
      <c r="EYB119" s="1145">
        <f>'2d) Planwerte (Anlage)'!EYB119*$E$15</f>
        <v>0</v>
      </c>
      <c r="EYC119" s="1145">
        <f>'2d) Planwerte (Anlage)'!EYC119*$E$15</f>
        <v>0</v>
      </c>
      <c r="EYD119" s="1145">
        <f>'2d) Planwerte (Anlage)'!EYD119*$E$15</f>
        <v>0</v>
      </c>
      <c r="EYE119" s="1145">
        <f>'2d) Planwerte (Anlage)'!EYE119*$E$15</f>
        <v>0</v>
      </c>
      <c r="EYF119" s="1145">
        <f>'2d) Planwerte (Anlage)'!EYF119*$E$15</f>
        <v>0</v>
      </c>
      <c r="EYG119" s="1145">
        <f>'2d) Planwerte (Anlage)'!EYG119*$E$15</f>
        <v>0</v>
      </c>
      <c r="EYH119" s="1145">
        <f>'2d) Planwerte (Anlage)'!EYH119*$E$15</f>
        <v>0</v>
      </c>
      <c r="EYI119" s="1145">
        <f>'2d) Planwerte (Anlage)'!EYI119*$E$15</f>
        <v>0</v>
      </c>
      <c r="EYJ119" s="1145">
        <f>'2d) Planwerte (Anlage)'!EYJ119*$E$15</f>
        <v>0</v>
      </c>
      <c r="EYK119" s="1145">
        <f>'2d) Planwerte (Anlage)'!EYK119*$E$15</f>
        <v>0</v>
      </c>
      <c r="EYL119" s="1145">
        <f>'2d) Planwerte (Anlage)'!EYL119*$E$15</f>
        <v>0</v>
      </c>
      <c r="EYM119" s="1145">
        <f>'2d) Planwerte (Anlage)'!EYM119*$E$15</f>
        <v>0</v>
      </c>
      <c r="EYN119" s="1145">
        <f>'2d) Planwerte (Anlage)'!EYN119*$E$15</f>
        <v>0</v>
      </c>
      <c r="EYO119" s="1145">
        <f>'2d) Planwerte (Anlage)'!EYO119*$E$15</f>
        <v>0</v>
      </c>
      <c r="EYP119" s="1145">
        <f>'2d) Planwerte (Anlage)'!EYP119*$E$15</f>
        <v>0</v>
      </c>
      <c r="EYQ119" s="1145">
        <f>'2d) Planwerte (Anlage)'!EYQ119*$E$15</f>
        <v>0</v>
      </c>
      <c r="EYR119" s="1145">
        <f>'2d) Planwerte (Anlage)'!EYR119*$E$15</f>
        <v>0</v>
      </c>
      <c r="EYS119" s="1145">
        <f>'2d) Planwerte (Anlage)'!EYS119*$E$15</f>
        <v>0</v>
      </c>
      <c r="EYT119" s="1145">
        <f>'2d) Planwerte (Anlage)'!EYT119*$E$15</f>
        <v>0</v>
      </c>
      <c r="EYU119" s="1145">
        <f>'2d) Planwerte (Anlage)'!EYU119*$E$15</f>
        <v>0</v>
      </c>
      <c r="EYV119" s="1145">
        <f>'2d) Planwerte (Anlage)'!EYV119*$E$15</f>
        <v>0</v>
      </c>
      <c r="EYW119" s="1145">
        <f>'2d) Planwerte (Anlage)'!EYW119*$E$15</f>
        <v>0</v>
      </c>
      <c r="EYX119" s="1145">
        <f>'2d) Planwerte (Anlage)'!EYX119*$E$15</f>
        <v>0</v>
      </c>
      <c r="EYY119" s="1145">
        <f>'2d) Planwerte (Anlage)'!EYY119*$E$15</f>
        <v>0</v>
      </c>
      <c r="EYZ119" s="1145">
        <f>'2d) Planwerte (Anlage)'!EYZ119*$E$15</f>
        <v>0</v>
      </c>
      <c r="EZA119" s="1145">
        <f>'2d) Planwerte (Anlage)'!EZA119*$E$15</f>
        <v>0</v>
      </c>
      <c r="EZB119" s="1145">
        <f>'2d) Planwerte (Anlage)'!EZB119*$E$15</f>
        <v>0</v>
      </c>
      <c r="EZC119" s="1145">
        <f>'2d) Planwerte (Anlage)'!EZC119*$E$15</f>
        <v>0</v>
      </c>
      <c r="EZD119" s="1145">
        <f>'2d) Planwerte (Anlage)'!EZD119*$E$15</f>
        <v>0</v>
      </c>
      <c r="EZE119" s="1145">
        <f>'2d) Planwerte (Anlage)'!EZE119*$E$15</f>
        <v>0</v>
      </c>
      <c r="EZF119" s="1145">
        <f>'2d) Planwerte (Anlage)'!EZF119*$E$15</f>
        <v>0</v>
      </c>
      <c r="EZG119" s="1145">
        <f>'2d) Planwerte (Anlage)'!EZG119*$E$15</f>
        <v>0</v>
      </c>
      <c r="EZH119" s="1145">
        <f>'2d) Planwerte (Anlage)'!EZH119*$E$15</f>
        <v>0</v>
      </c>
      <c r="EZI119" s="1145">
        <f>'2d) Planwerte (Anlage)'!EZI119*$E$15</f>
        <v>0</v>
      </c>
      <c r="EZJ119" s="1145">
        <f>'2d) Planwerte (Anlage)'!EZJ119*$E$15</f>
        <v>0</v>
      </c>
      <c r="EZK119" s="1145">
        <f>'2d) Planwerte (Anlage)'!EZK119*$E$15</f>
        <v>0</v>
      </c>
      <c r="EZL119" s="1145">
        <f>'2d) Planwerte (Anlage)'!EZL119*$E$15</f>
        <v>0</v>
      </c>
      <c r="EZM119" s="1145">
        <f>'2d) Planwerte (Anlage)'!EZM119*$E$15</f>
        <v>0</v>
      </c>
      <c r="EZN119" s="1145">
        <f>'2d) Planwerte (Anlage)'!EZN119*$E$15</f>
        <v>0</v>
      </c>
      <c r="EZO119" s="1145">
        <f>'2d) Planwerte (Anlage)'!EZO119*$E$15</f>
        <v>0</v>
      </c>
      <c r="EZP119" s="1145">
        <f>'2d) Planwerte (Anlage)'!EZP119*$E$15</f>
        <v>0</v>
      </c>
      <c r="EZQ119" s="1145">
        <f>'2d) Planwerte (Anlage)'!EZQ119*$E$15</f>
        <v>0</v>
      </c>
      <c r="EZR119" s="1145">
        <f>'2d) Planwerte (Anlage)'!EZR119*$E$15</f>
        <v>0</v>
      </c>
      <c r="EZS119" s="1145">
        <f>'2d) Planwerte (Anlage)'!EZS119*$E$15</f>
        <v>0</v>
      </c>
      <c r="EZT119" s="1145">
        <f>'2d) Planwerte (Anlage)'!EZT119*$E$15</f>
        <v>0</v>
      </c>
      <c r="EZU119" s="1145">
        <f>'2d) Planwerte (Anlage)'!EZU119*$E$15</f>
        <v>0</v>
      </c>
      <c r="EZV119" s="1145">
        <f>'2d) Planwerte (Anlage)'!EZV119*$E$15</f>
        <v>0</v>
      </c>
      <c r="EZW119" s="1145">
        <f>'2d) Planwerte (Anlage)'!EZW119*$E$15</f>
        <v>0</v>
      </c>
      <c r="EZX119" s="1145">
        <f>'2d) Planwerte (Anlage)'!EZX119*$E$15</f>
        <v>0</v>
      </c>
      <c r="EZY119" s="1145">
        <f>'2d) Planwerte (Anlage)'!EZY119*$E$15</f>
        <v>0</v>
      </c>
      <c r="EZZ119" s="1145">
        <f>'2d) Planwerte (Anlage)'!EZZ119*$E$15</f>
        <v>0</v>
      </c>
      <c r="FAA119" s="1145">
        <f>'2d) Planwerte (Anlage)'!FAA119*$E$15</f>
        <v>0</v>
      </c>
      <c r="FAB119" s="1145">
        <f>'2d) Planwerte (Anlage)'!FAB119*$E$15</f>
        <v>0</v>
      </c>
      <c r="FAC119" s="1145">
        <f>'2d) Planwerte (Anlage)'!FAC119*$E$15</f>
        <v>0</v>
      </c>
      <c r="FAD119" s="1145">
        <f>'2d) Planwerte (Anlage)'!FAD119*$E$15</f>
        <v>0</v>
      </c>
      <c r="FAE119" s="1145">
        <f>'2d) Planwerte (Anlage)'!FAE119*$E$15</f>
        <v>0</v>
      </c>
      <c r="FAF119" s="1145">
        <f>'2d) Planwerte (Anlage)'!FAF119*$E$15</f>
        <v>0</v>
      </c>
      <c r="FAG119" s="1145">
        <f>'2d) Planwerte (Anlage)'!FAG119*$E$15</f>
        <v>0</v>
      </c>
      <c r="FAH119" s="1145">
        <f>'2d) Planwerte (Anlage)'!FAH119*$E$15</f>
        <v>0</v>
      </c>
      <c r="FAI119" s="1145">
        <f>'2d) Planwerte (Anlage)'!FAI119*$E$15</f>
        <v>0</v>
      </c>
      <c r="FAJ119" s="1145">
        <f>'2d) Planwerte (Anlage)'!FAJ119*$E$15</f>
        <v>0</v>
      </c>
      <c r="FAK119" s="1145">
        <f>'2d) Planwerte (Anlage)'!FAK119*$E$15</f>
        <v>0</v>
      </c>
      <c r="FAL119" s="1145">
        <f>'2d) Planwerte (Anlage)'!FAL119*$E$15</f>
        <v>0</v>
      </c>
      <c r="FAM119" s="1145">
        <f>'2d) Planwerte (Anlage)'!FAM119*$E$15</f>
        <v>0</v>
      </c>
      <c r="FAN119" s="1145">
        <f>'2d) Planwerte (Anlage)'!FAN119*$E$15</f>
        <v>0</v>
      </c>
      <c r="FAO119" s="1145">
        <f>'2d) Planwerte (Anlage)'!FAO119*$E$15</f>
        <v>0</v>
      </c>
      <c r="FAP119" s="1145">
        <f>'2d) Planwerte (Anlage)'!FAP119*$E$15</f>
        <v>0</v>
      </c>
      <c r="FAQ119" s="1145">
        <f>'2d) Planwerte (Anlage)'!FAQ119*$E$15</f>
        <v>0</v>
      </c>
      <c r="FAR119" s="1145">
        <f>'2d) Planwerte (Anlage)'!FAR119*$E$15</f>
        <v>0</v>
      </c>
      <c r="FAS119" s="1145">
        <f>'2d) Planwerte (Anlage)'!FAS119*$E$15</f>
        <v>0</v>
      </c>
      <c r="FAT119" s="1145">
        <f>'2d) Planwerte (Anlage)'!FAT119*$E$15</f>
        <v>0</v>
      </c>
      <c r="FAU119" s="1145">
        <f>'2d) Planwerte (Anlage)'!FAU119*$E$15</f>
        <v>0</v>
      </c>
      <c r="FAV119" s="1145">
        <f>'2d) Planwerte (Anlage)'!FAV119*$E$15</f>
        <v>0</v>
      </c>
      <c r="FAW119" s="1145">
        <f>'2d) Planwerte (Anlage)'!FAW119*$E$15</f>
        <v>0</v>
      </c>
      <c r="FAX119" s="1145">
        <f>'2d) Planwerte (Anlage)'!FAX119*$E$15</f>
        <v>0</v>
      </c>
      <c r="FAY119" s="1145">
        <f>'2d) Planwerte (Anlage)'!FAY119*$E$15</f>
        <v>0</v>
      </c>
      <c r="FAZ119" s="1145">
        <f>'2d) Planwerte (Anlage)'!FAZ119*$E$15</f>
        <v>0</v>
      </c>
      <c r="FBA119" s="1145">
        <f>'2d) Planwerte (Anlage)'!FBA119*$E$15</f>
        <v>0</v>
      </c>
      <c r="FBB119" s="1145">
        <f>'2d) Planwerte (Anlage)'!FBB119*$E$15</f>
        <v>0</v>
      </c>
      <c r="FBC119" s="1145">
        <f>'2d) Planwerte (Anlage)'!FBC119*$E$15</f>
        <v>0</v>
      </c>
      <c r="FBD119" s="1145">
        <f>'2d) Planwerte (Anlage)'!FBD119*$E$15</f>
        <v>0</v>
      </c>
      <c r="FBE119" s="1145">
        <f>'2d) Planwerte (Anlage)'!FBE119*$E$15</f>
        <v>0</v>
      </c>
      <c r="FBF119" s="1145">
        <f>'2d) Planwerte (Anlage)'!FBF119*$E$15</f>
        <v>0</v>
      </c>
      <c r="FBG119" s="1145">
        <f>'2d) Planwerte (Anlage)'!FBG119*$E$15</f>
        <v>0</v>
      </c>
      <c r="FBH119" s="1145">
        <f>'2d) Planwerte (Anlage)'!FBH119*$E$15</f>
        <v>0</v>
      </c>
      <c r="FBI119" s="1145">
        <f>'2d) Planwerte (Anlage)'!FBI119*$E$15</f>
        <v>0</v>
      </c>
      <c r="FBJ119" s="1145">
        <f>'2d) Planwerte (Anlage)'!FBJ119*$E$15</f>
        <v>0</v>
      </c>
      <c r="FBK119" s="1145">
        <f>'2d) Planwerte (Anlage)'!FBK119*$E$15</f>
        <v>0</v>
      </c>
      <c r="FBL119" s="1145">
        <f>'2d) Planwerte (Anlage)'!FBL119*$E$15</f>
        <v>0</v>
      </c>
      <c r="FBM119" s="1145">
        <f>'2d) Planwerte (Anlage)'!FBM119*$E$15</f>
        <v>0</v>
      </c>
      <c r="FBN119" s="1145">
        <f>'2d) Planwerte (Anlage)'!FBN119*$E$15</f>
        <v>0</v>
      </c>
      <c r="FBO119" s="1145">
        <f>'2d) Planwerte (Anlage)'!FBO119*$E$15</f>
        <v>0</v>
      </c>
      <c r="FBP119" s="1145">
        <f>'2d) Planwerte (Anlage)'!FBP119*$E$15</f>
        <v>0</v>
      </c>
      <c r="FBQ119" s="1145">
        <f>'2d) Planwerte (Anlage)'!FBQ119*$E$15</f>
        <v>0</v>
      </c>
      <c r="FBR119" s="1145">
        <f>'2d) Planwerte (Anlage)'!FBR119*$E$15</f>
        <v>0</v>
      </c>
      <c r="FBS119" s="1145">
        <f>'2d) Planwerte (Anlage)'!FBS119*$E$15</f>
        <v>0</v>
      </c>
      <c r="FBT119" s="1145">
        <f>'2d) Planwerte (Anlage)'!FBT119*$E$15</f>
        <v>0</v>
      </c>
      <c r="FBU119" s="1145">
        <f>'2d) Planwerte (Anlage)'!FBU119*$E$15</f>
        <v>0</v>
      </c>
      <c r="FBV119" s="1145">
        <f>'2d) Planwerte (Anlage)'!FBV119*$E$15</f>
        <v>0</v>
      </c>
      <c r="FBW119" s="1145">
        <f>'2d) Planwerte (Anlage)'!FBW119*$E$15</f>
        <v>0</v>
      </c>
      <c r="FBX119" s="1145">
        <f>'2d) Planwerte (Anlage)'!FBX119*$E$15</f>
        <v>0</v>
      </c>
      <c r="FBY119" s="1145">
        <f>'2d) Planwerte (Anlage)'!FBY119*$E$15</f>
        <v>0</v>
      </c>
      <c r="FBZ119" s="1145">
        <f>'2d) Planwerte (Anlage)'!FBZ119*$E$15</f>
        <v>0</v>
      </c>
      <c r="FCA119" s="1145">
        <f>'2d) Planwerte (Anlage)'!FCA119*$E$15</f>
        <v>0</v>
      </c>
      <c r="FCB119" s="1145">
        <f>'2d) Planwerte (Anlage)'!FCB119*$E$15</f>
        <v>0</v>
      </c>
      <c r="FCC119" s="1145">
        <f>'2d) Planwerte (Anlage)'!FCC119*$E$15</f>
        <v>0</v>
      </c>
      <c r="FCD119" s="1145">
        <f>'2d) Planwerte (Anlage)'!FCD119*$E$15</f>
        <v>0</v>
      </c>
      <c r="FCE119" s="1145">
        <f>'2d) Planwerte (Anlage)'!FCE119*$E$15</f>
        <v>0</v>
      </c>
      <c r="FCF119" s="1145">
        <f>'2d) Planwerte (Anlage)'!FCF119*$E$15</f>
        <v>0</v>
      </c>
      <c r="FCG119" s="1145">
        <f>'2d) Planwerte (Anlage)'!FCG119*$E$15</f>
        <v>0</v>
      </c>
      <c r="FCH119" s="1145">
        <f>'2d) Planwerte (Anlage)'!FCH119*$E$15</f>
        <v>0</v>
      </c>
      <c r="FCI119" s="1145">
        <f>'2d) Planwerte (Anlage)'!FCI119*$E$15</f>
        <v>0</v>
      </c>
      <c r="FCJ119" s="1145">
        <f>'2d) Planwerte (Anlage)'!FCJ119*$E$15</f>
        <v>0</v>
      </c>
      <c r="FCK119" s="1145">
        <f>'2d) Planwerte (Anlage)'!FCK119*$E$15</f>
        <v>0</v>
      </c>
      <c r="FCL119" s="1145">
        <f>'2d) Planwerte (Anlage)'!FCL119*$E$15</f>
        <v>0</v>
      </c>
      <c r="FCM119" s="1145">
        <f>'2d) Planwerte (Anlage)'!FCM119*$E$15</f>
        <v>0</v>
      </c>
      <c r="FCN119" s="1145">
        <f>'2d) Planwerte (Anlage)'!FCN119*$E$15</f>
        <v>0</v>
      </c>
      <c r="FCO119" s="1145">
        <f>'2d) Planwerte (Anlage)'!FCO119*$E$15</f>
        <v>0</v>
      </c>
      <c r="FCP119" s="1145">
        <f>'2d) Planwerte (Anlage)'!FCP119*$E$15</f>
        <v>0</v>
      </c>
      <c r="FCQ119" s="1145">
        <f>'2d) Planwerte (Anlage)'!FCQ119*$E$15</f>
        <v>0</v>
      </c>
      <c r="FCR119" s="1145">
        <f>'2d) Planwerte (Anlage)'!FCR119*$E$15</f>
        <v>0</v>
      </c>
      <c r="FCS119" s="1145">
        <f>'2d) Planwerte (Anlage)'!FCS119*$E$15</f>
        <v>0</v>
      </c>
      <c r="FCT119" s="1145">
        <f>'2d) Planwerte (Anlage)'!FCT119*$E$15</f>
        <v>0</v>
      </c>
      <c r="FCU119" s="1145">
        <f>'2d) Planwerte (Anlage)'!FCU119*$E$15</f>
        <v>0</v>
      </c>
      <c r="FCV119" s="1145">
        <f>'2d) Planwerte (Anlage)'!FCV119*$E$15</f>
        <v>0</v>
      </c>
      <c r="FCW119" s="1145">
        <f>'2d) Planwerte (Anlage)'!FCW119*$E$15</f>
        <v>0</v>
      </c>
      <c r="FCX119" s="1145">
        <f>'2d) Planwerte (Anlage)'!FCX119*$E$15</f>
        <v>0</v>
      </c>
      <c r="FCY119" s="1145">
        <f>'2d) Planwerte (Anlage)'!FCY119*$E$15</f>
        <v>0</v>
      </c>
      <c r="FCZ119" s="1145">
        <f>'2d) Planwerte (Anlage)'!FCZ119*$E$15</f>
        <v>0</v>
      </c>
      <c r="FDA119" s="1145">
        <f>'2d) Planwerte (Anlage)'!FDA119*$E$15</f>
        <v>0</v>
      </c>
      <c r="FDB119" s="1145">
        <f>'2d) Planwerte (Anlage)'!FDB119*$E$15</f>
        <v>0</v>
      </c>
      <c r="FDC119" s="1145">
        <f>'2d) Planwerte (Anlage)'!FDC119*$E$15</f>
        <v>0</v>
      </c>
      <c r="FDD119" s="1145">
        <f>'2d) Planwerte (Anlage)'!FDD119*$E$15</f>
        <v>0</v>
      </c>
      <c r="FDE119" s="1145">
        <f>'2d) Planwerte (Anlage)'!FDE119*$E$15</f>
        <v>0</v>
      </c>
      <c r="FDF119" s="1145">
        <f>'2d) Planwerte (Anlage)'!FDF119*$E$15</f>
        <v>0</v>
      </c>
      <c r="FDG119" s="1145">
        <f>'2d) Planwerte (Anlage)'!FDG119*$E$15</f>
        <v>0</v>
      </c>
      <c r="FDH119" s="1145">
        <f>'2d) Planwerte (Anlage)'!FDH119*$E$15</f>
        <v>0</v>
      </c>
      <c r="FDI119" s="1145">
        <f>'2d) Planwerte (Anlage)'!FDI119*$E$15</f>
        <v>0</v>
      </c>
      <c r="FDJ119" s="1145">
        <f>'2d) Planwerte (Anlage)'!FDJ119*$E$15</f>
        <v>0</v>
      </c>
      <c r="FDK119" s="1145">
        <f>'2d) Planwerte (Anlage)'!FDK119*$E$15</f>
        <v>0</v>
      </c>
      <c r="FDL119" s="1145">
        <f>'2d) Planwerte (Anlage)'!FDL119*$E$15</f>
        <v>0</v>
      </c>
      <c r="FDM119" s="1145">
        <f>'2d) Planwerte (Anlage)'!FDM119*$E$15</f>
        <v>0</v>
      </c>
      <c r="FDN119" s="1145">
        <f>'2d) Planwerte (Anlage)'!FDN119*$E$15</f>
        <v>0</v>
      </c>
      <c r="FDO119" s="1145">
        <f>'2d) Planwerte (Anlage)'!FDO119*$E$15</f>
        <v>0</v>
      </c>
      <c r="FDP119" s="1145">
        <f>'2d) Planwerte (Anlage)'!FDP119*$E$15</f>
        <v>0</v>
      </c>
      <c r="FDQ119" s="1145">
        <f>'2d) Planwerte (Anlage)'!FDQ119*$E$15</f>
        <v>0</v>
      </c>
      <c r="FDR119" s="1145">
        <f>'2d) Planwerte (Anlage)'!FDR119*$E$15</f>
        <v>0</v>
      </c>
      <c r="FDS119" s="1145">
        <f>'2d) Planwerte (Anlage)'!FDS119*$E$15</f>
        <v>0</v>
      </c>
      <c r="FDT119" s="1145">
        <f>'2d) Planwerte (Anlage)'!FDT119*$E$15</f>
        <v>0</v>
      </c>
      <c r="FDU119" s="1145">
        <f>'2d) Planwerte (Anlage)'!FDU119*$E$15</f>
        <v>0</v>
      </c>
      <c r="FDV119" s="1145">
        <f>'2d) Planwerte (Anlage)'!FDV119*$E$15</f>
        <v>0</v>
      </c>
      <c r="FDW119" s="1145">
        <f>'2d) Planwerte (Anlage)'!FDW119*$E$15</f>
        <v>0</v>
      </c>
      <c r="FDX119" s="1145">
        <f>'2d) Planwerte (Anlage)'!FDX119*$E$15</f>
        <v>0</v>
      </c>
      <c r="FDY119" s="1145">
        <f>'2d) Planwerte (Anlage)'!FDY119*$E$15</f>
        <v>0</v>
      </c>
      <c r="FDZ119" s="1145">
        <f>'2d) Planwerte (Anlage)'!FDZ119*$E$15</f>
        <v>0</v>
      </c>
      <c r="FEA119" s="1145">
        <f>'2d) Planwerte (Anlage)'!FEA119*$E$15</f>
        <v>0</v>
      </c>
      <c r="FEB119" s="1145">
        <f>'2d) Planwerte (Anlage)'!FEB119*$E$15</f>
        <v>0</v>
      </c>
      <c r="FEC119" s="1145">
        <f>'2d) Planwerte (Anlage)'!FEC119*$E$15</f>
        <v>0</v>
      </c>
      <c r="FED119" s="1145">
        <f>'2d) Planwerte (Anlage)'!FED119*$E$15</f>
        <v>0</v>
      </c>
      <c r="FEE119" s="1145">
        <f>'2d) Planwerte (Anlage)'!FEE119*$E$15</f>
        <v>0</v>
      </c>
      <c r="FEF119" s="1145">
        <f>'2d) Planwerte (Anlage)'!FEF119*$E$15</f>
        <v>0</v>
      </c>
      <c r="FEG119" s="1145">
        <f>'2d) Planwerte (Anlage)'!FEG119*$E$15</f>
        <v>0</v>
      </c>
      <c r="FEH119" s="1145">
        <f>'2d) Planwerte (Anlage)'!FEH119*$E$15</f>
        <v>0</v>
      </c>
      <c r="FEI119" s="1145">
        <f>'2d) Planwerte (Anlage)'!FEI119*$E$15</f>
        <v>0</v>
      </c>
      <c r="FEJ119" s="1145">
        <f>'2d) Planwerte (Anlage)'!FEJ119*$E$15</f>
        <v>0</v>
      </c>
      <c r="FEK119" s="1145">
        <f>'2d) Planwerte (Anlage)'!FEK119*$E$15</f>
        <v>0</v>
      </c>
      <c r="FEL119" s="1145">
        <f>'2d) Planwerte (Anlage)'!FEL119*$E$15</f>
        <v>0</v>
      </c>
      <c r="FEM119" s="1145">
        <f>'2d) Planwerte (Anlage)'!FEM119*$E$15</f>
        <v>0</v>
      </c>
      <c r="FEN119" s="1145">
        <f>'2d) Planwerte (Anlage)'!FEN119*$E$15</f>
        <v>0</v>
      </c>
      <c r="FEO119" s="1145">
        <f>'2d) Planwerte (Anlage)'!FEO119*$E$15</f>
        <v>0</v>
      </c>
      <c r="FEP119" s="1145">
        <f>'2d) Planwerte (Anlage)'!FEP119*$E$15</f>
        <v>0</v>
      </c>
      <c r="FEQ119" s="1145">
        <f>'2d) Planwerte (Anlage)'!FEQ119*$E$15</f>
        <v>0</v>
      </c>
      <c r="FER119" s="1145">
        <f>'2d) Planwerte (Anlage)'!FER119*$E$15</f>
        <v>0</v>
      </c>
      <c r="FES119" s="1145">
        <f>'2d) Planwerte (Anlage)'!FES119*$E$15</f>
        <v>0</v>
      </c>
      <c r="FET119" s="1145">
        <f>'2d) Planwerte (Anlage)'!FET119*$E$15</f>
        <v>0</v>
      </c>
      <c r="FEU119" s="1145">
        <f>'2d) Planwerte (Anlage)'!FEU119*$E$15</f>
        <v>0</v>
      </c>
      <c r="FEV119" s="1145">
        <f>'2d) Planwerte (Anlage)'!FEV119*$E$15</f>
        <v>0</v>
      </c>
      <c r="FEW119" s="1145">
        <f>'2d) Planwerte (Anlage)'!FEW119*$E$15</f>
        <v>0</v>
      </c>
      <c r="FEX119" s="1145">
        <f>'2d) Planwerte (Anlage)'!FEX119*$E$15</f>
        <v>0</v>
      </c>
      <c r="FEY119" s="1145">
        <f>'2d) Planwerte (Anlage)'!FEY119*$E$15</f>
        <v>0</v>
      </c>
      <c r="FEZ119" s="1145">
        <f>'2d) Planwerte (Anlage)'!FEZ119*$E$15</f>
        <v>0</v>
      </c>
      <c r="FFA119" s="1145">
        <f>'2d) Planwerte (Anlage)'!FFA119*$E$15</f>
        <v>0</v>
      </c>
      <c r="FFB119" s="1145">
        <f>'2d) Planwerte (Anlage)'!FFB119*$E$15</f>
        <v>0</v>
      </c>
      <c r="FFC119" s="1145">
        <f>'2d) Planwerte (Anlage)'!FFC119*$E$15</f>
        <v>0</v>
      </c>
      <c r="FFD119" s="1145">
        <f>'2d) Planwerte (Anlage)'!FFD119*$E$15</f>
        <v>0</v>
      </c>
      <c r="FFE119" s="1145">
        <f>'2d) Planwerte (Anlage)'!FFE119*$E$15</f>
        <v>0</v>
      </c>
      <c r="FFF119" s="1145">
        <f>'2d) Planwerte (Anlage)'!FFF119*$E$15</f>
        <v>0</v>
      </c>
      <c r="FFG119" s="1145">
        <f>'2d) Planwerte (Anlage)'!FFG119*$E$15</f>
        <v>0</v>
      </c>
      <c r="FFH119" s="1145">
        <f>'2d) Planwerte (Anlage)'!FFH119*$E$15</f>
        <v>0</v>
      </c>
      <c r="FFI119" s="1145">
        <f>'2d) Planwerte (Anlage)'!FFI119*$E$15</f>
        <v>0</v>
      </c>
      <c r="FFJ119" s="1145">
        <f>'2d) Planwerte (Anlage)'!FFJ119*$E$15</f>
        <v>0</v>
      </c>
      <c r="FFK119" s="1145">
        <f>'2d) Planwerte (Anlage)'!FFK119*$E$15</f>
        <v>0</v>
      </c>
      <c r="FFL119" s="1145">
        <f>'2d) Planwerte (Anlage)'!FFL119*$E$15</f>
        <v>0</v>
      </c>
      <c r="FFM119" s="1145">
        <f>'2d) Planwerte (Anlage)'!FFM119*$E$15</f>
        <v>0</v>
      </c>
      <c r="FFN119" s="1145">
        <f>'2d) Planwerte (Anlage)'!FFN119*$E$15</f>
        <v>0</v>
      </c>
      <c r="FFO119" s="1145">
        <f>'2d) Planwerte (Anlage)'!FFO119*$E$15</f>
        <v>0</v>
      </c>
      <c r="FFP119" s="1145">
        <f>'2d) Planwerte (Anlage)'!FFP119*$E$15</f>
        <v>0</v>
      </c>
      <c r="FFQ119" s="1145">
        <f>'2d) Planwerte (Anlage)'!FFQ119*$E$15</f>
        <v>0</v>
      </c>
      <c r="FFR119" s="1145">
        <f>'2d) Planwerte (Anlage)'!FFR119*$E$15</f>
        <v>0</v>
      </c>
      <c r="FFS119" s="1145">
        <f>'2d) Planwerte (Anlage)'!FFS119*$E$15</f>
        <v>0</v>
      </c>
      <c r="FFT119" s="1145">
        <f>'2d) Planwerte (Anlage)'!FFT119*$E$15</f>
        <v>0</v>
      </c>
      <c r="FFU119" s="1145">
        <f>'2d) Planwerte (Anlage)'!FFU119*$E$15</f>
        <v>0</v>
      </c>
      <c r="FFV119" s="1145">
        <f>'2d) Planwerte (Anlage)'!FFV119*$E$15</f>
        <v>0</v>
      </c>
      <c r="FFW119" s="1145">
        <f>'2d) Planwerte (Anlage)'!FFW119*$E$15</f>
        <v>0</v>
      </c>
      <c r="FFX119" s="1145">
        <f>'2d) Planwerte (Anlage)'!FFX119*$E$15</f>
        <v>0</v>
      </c>
      <c r="FFY119" s="1145">
        <f>'2d) Planwerte (Anlage)'!FFY119*$E$15</f>
        <v>0</v>
      </c>
      <c r="FFZ119" s="1145">
        <f>'2d) Planwerte (Anlage)'!FFZ119*$E$15</f>
        <v>0</v>
      </c>
      <c r="FGA119" s="1145">
        <f>'2d) Planwerte (Anlage)'!FGA119*$E$15</f>
        <v>0</v>
      </c>
      <c r="FGB119" s="1145">
        <f>'2d) Planwerte (Anlage)'!FGB119*$E$15</f>
        <v>0</v>
      </c>
      <c r="FGC119" s="1145">
        <f>'2d) Planwerte (Anlage)'!FGC119*$E$15</f>
        <v>0</v>
      </c>
      <c r="FGD119" s="1145">
        <f>'2d) Planwerte (Anlage)'!FGD119*$E$15</f>
        <v>0</v>
      </c>
      <c r="FGE119" s="1145">
        <f>'2d) Planwerte (Anlage)'!FGE119*$E$15</f>
        <v>0</v>
      </c>
      <c r="FGF119" s="1145">
        <f>'2d) Planwerte (Anlage)'!FGF119*$E$15</f>
        <v>0</v>
      </c>
      <c r="FGG119" s="1145">
        <f>'2d) Planwerte (Anlage)'!FGG119*$E$15</f>
        <v>0</v>
      </c>
      <c r="FGH119" s="1145">
        <f>'2d) Planwerte (Anlage)'!FGH119*$E$15</f>
        <v>0</v>
      </c>
      <c r="FGI119" s="1145">
        <f>'2d) Planwerte (Anlage)'!FGI119*$E$15</f>
        <v>0</v>
      </c>
      <c r="FGJ119" s="1145">
        <f>'2d) Planwerte (Anlage)'!FGJ119*$E$15</f>
        <v>0</v>
      </c>
      <c r="FGK119" s="1145">
        <f>'2d) Planwerte (Anlage)'!FGK119*$E$15</f>
        <v>0</v>
      </c>
      <c r="FGL119" s="1145">
        <f>'2d) Planwerte (Anlage)'!FGL119*$E$15</f>
        <v>0</v>
      </c>
      <c r="FGM119" s="1145">
        <f>'2d) Planwerte (Anlage)'!FGM119*$E$15</f>
        <v>0</v>
      </c>
      <c r="FGN119" s="1145">
        <f>'2d) Planwerte (Anlage)'!FGN119*$E$15</f>
        <v>0</v>
      </c>
      <c r="FGO119" s="1145">
        <f>'2d) Planwerte (Anlage)'!FGO119*$E$15</f>
        <v>0</v>
      </c>
      <c r="FGP119" s="1145">
        <f>'2d) Planwerte (Anlage)'!FGP119*$E$15</f>
        <v>0</v>
      </c>
      <c r="FGQ119" s="1145">
        <f>'2d) Planwerte (Anlage)'!FGQ119*$E$15</f>
        <v>0</v>
      </c>
      <c r="FGR119" s="1145">
        <f>'2d) Planwerte (Anlage)'!FGR119*$E$15</f>
        <v>0</v>
      </c>
      <c r="FGS119" s="1145">
        <f>'2d) Planwerte (Anlage)'!FGS119*$E$15</f>
        <v>0</v>
      </c>
      <c r="FGT119" s="1145">
        <f>'2d) Planwerte (Anlage)'!FGT119*$E$15</f>
        <v>0</v>
      </c>
      <c r="FGU119" s="1145">
        <f>'2d) Planwerte (Anlage)'!FGU119*$E$15</f>
        <v>0</v>
      </c>
      <c r="FGV119" s="1145">
        <f>'2d) Planwerte (Anlage)'!FGV119*$E$15</f>
        <v>0</v>
      </c>
      <c r="FGW119" s="1145">
        <f>'2d) Planwerte (Anlage)'!FGW119*$E$15</f>
        <v>0</v>
      </c>
      <c r="FGX119" s="1145">
        <f>'2d) Planwerte (Anlage)'!FGX119*$E$15</f>
        <v>0</v>
      </c>
      <c r="FGY119" s="1145">
        <f>'2d) Planwerte (Anlage)'!FGY119*$E$15</f>
        <v>0</v>
      </c>
      <c r="FGZ119" s="1145">
        <f>'2d) Planwerte (Anlage)'!FGZ119*$E$15</f>
        <v>0</v>
      </c>
      <c r="FHA119" s="1145">
        <f>'2d) Planwerte (Anlage)'!FHA119*$E$15</f>
        <v>0</v>
      </c>
      <c r="FHB119" s="1145">
        <f>'2d) Planwerte (Anlage)'!FHB119*$E$15</f>
        <v>0</v>
      </c>
      <c r="FHC119" s="1145">
        <f>'2d) Planwerte (Anlage)'!FHC119*$E$15</f>
        <v>0</v>
      </c>
      <c r="FHD119" s="1145">
        <f>'2d) Planwerte (Anlage)'!FHD119*$E$15</f>
        <v>0</v>
      </c>
      <c r="FHE119" s="1145">
        <f>'2d) Planwerte (Anlage)'!FHE119*$E$15</f>
        <v>0</v>
      </c>
      <c r="FHF119" s="1145">
        <f>'2d) Planwerte (Anlage)'!FHF119*$E$15</f>
        <v>0</v>
      </c>
      <c r="FHG119" s="1145">
        <f>'2d) Planwerte (Anlage)'!FHG119*$E$15</f>
        <v>0</v>
      </c>
      <c r="FHH119" s="1145">
        <f>'2d) Planwerte (Anlage)'!FHH119*$E$15</f>
        <v>0</v>
      </c>
      <c r="FHI119" s="1145">
        <f>'2d) Planwerte (Anlage)'!FHI119*$E$15</f>
        <v>0</v>
      </c>
      <c r="FHJ119" s="1145">
        <f>'2d) Planwerte (Anlage)'!FHJ119*$E$15</f>
        <v>0</v>
      </c>
      <c r="FHK119" s="1145">
        <f>'2d) Planwerte (Anlage)'!FHK119*$E$15</f>
        <v>0</v>
      </c>
      <c r="FHL119" s="1145">
        <f>'2d) Planwerte (Anlage)'!FHL119*$E$15</f>
        <v>0</v>
      </c>
      <c r="FHM119" s="1145">
        <f>'2d) Planwerte (Anlage)'!FHM119*$E$15</f>
        <v>0</v>
      </c>
      <c r="FHN119" s="1145">
        <f>'2d) Planwerte (Anlage)'!FHN119*$E$15</f>
        <v>0</v>
      </c>
      <c r="FHO119" s="1145">
        <f>'2d) Planwerte (Anlage)'!FHO119*$E$15</f>
        <v>0</v>
      </c>
      <c r="FHP119" s="1145">
        <f>'2d) Planwerte (Anlage)'!FHP119*$E$15</f>
        <v>0</v>
      </c>
      <c r="FHQ119" s="1145">
        <f>'2d) Planwerte (Anlage)'!FHQ119*$E$15</f>
        <v>0</v>
      </c>
      <c r="FHR119" s="1145">
        <f>'2d) Planwerte (Anlage)'!FHR119*$E$15</f>
        <v>0</v>
      </c>
      <c r="FHS119" s="1145">
        <f>'2d) Planwerte (Anlage)'!FHS119*$E$15</f>
        <v>0</v>
      </c>
      <c r="FHT119" s="1145">
        <f>'2d) Planwerte (Anlage)'!FHT119*$E$15</f>
        <v>0</v>
      </c>
      <c r="FHU119" s="1145">
        <f>'2d) Planwerte (Anlage)'!FHU119*$E$15</f>
        <v>0</v>
      </c>
      <c r="FHV119" s="1145">
        <f>'2d) Planwerte (Anlage)'!FHV119*$E$15</f>
        <v>0</v>
      </c>
      <c r="FHW119" s="1145">
        <f>'2d) Planwerte (Anlage)'!FHW119*$E$15</f>
        <v>0</v>
      </c>
      <c r="FHX119" s="1145">
        <f>'2d) Planwerte (Anlage)'!FHX119*$E$15</f>
        <v>0</v>
      </c>
      <c r="FHY119" s="1145">
        <f>'2d) Planwerte (Anlage)'!FHY119*$E$15</f>
        <v>0</v>
      </c>
      <c r="FHZ119" s="1145">
        <f>'2d) Planwerte (Anlage)'!FHZ119*$E$15</f>
        <v>0</v>
      </c>
      <c r="FIA119" s="1145">
        <f>'2d) Planwerte (Anlage)'!FIA119*$E$15</f>
        <v>0</v>
      </c>
      <c r="FIB119" s="1145">
        <f>'2d) Planwerte (Anlage)'!FIB119*$E$15</f>
        <v>0</v>
      </c>
      <c r="FIC119" s="1145">
        <f>'2d) Planwerte (Anlage)'!FIC119*$E$15</f>
        <v>0</v>
      </c>
      <c r="FID119" s="1145">
        <f>'2d) Planwerte (Anlage)'!FID119*$E$15</f>
        <v>0</v>
      </c>
      <c r="FIE119" s="1145">
        <f>'2d) Planwerte (Anlage)'!FIE119*$E$15</f>
        <v>0</v>
      </c>
      <c r="FIF119" s="1145">
        <f>'2d) Planwerte (Anlage)'!FIF119*$E$15</f>
        <v>0</v>
      </c>
      <c r="FIG119" s="1145">
        <f>'2d) Planwerte (Anlage)'!FIG119*$E$15</f>
        <v>0</v>
      </c>
      <c r="FIH119" s="1145">
        <f>'2d) Planwerte (Anlage)'!FIH119*$E$15</f>
        <v>0</v>
      </c>
      <c r="FII119" s="1145">
        <f>'2d) Planwerte (Anlage)'!FII119*$E$15</f>
        <v>0</v>
      </c>
      <c r="FIJ119" s="1145">
        <f>'2d) Planwerte (Anlage)'!FIJ119*$E$15</f>
        <v>0</v>
      </c>
      <c r="FIK119" s="1145">
        <f>'2d) Planwerte (Anlage)'!FIK119*$E$15</f>
        <v>0</v>
      </c>
      <c r="FIL119" s="1145">
        <f>'2d) Planwerte (Anlage)'!FIL119*$E$15</f>
        <v>0</v>
      </c>
      <c r="FIM119" s="1145">
        <f>'2d) Planwerte (Anlage)'!FIM119*$E$15</f>
        <v>0</v>
      </c>
      <c r="FIN119" s="1145">
        <f>'2d) Planwerte (Anlage)'!FIN119*$E$15</f>
        <v>0</v>
      </c>
      <c r="FIO119" s="1145">
        <f>'2d) Planwerte (Anlage)'!FIO119*$E$15</f>
        <v>0</v>
      </c>
      <c r="FIP119" s="1145">
        <f>'2d) Planwerte (Anlage)'!FIP119*$E$15</f>
        <v>0</v>
      </c>
      <c r="FIQ119" s="1145">
        <f>'2d) Planwerte (Anlage)'!FIQ119*$E$15</f>
        <v>0</v>
      </c>
      <c r="FIR119" s="1145">
        <f>'2d) Planwerte (Anlage)'!FIR119*$E$15</f>
        <v>0</v>
      </c>
      <c r="FIS119" s="1145">
        <f>'2d) Planwerte (Anlage)'!FIS119*$E$15</f>
        <v>0</v>
      </c>
      <c r="FIT119" s="1145">
        <f>'2d) Planwerte (Anlage)'!FIT119*$E$15</f>
        <v>0</v>
      </c>
      <c r="FIU119" s="1145">
        <f>'2d) Planwerte (Anlage)'!FIU119*$E$15</f>
        <v>0</v>
      </c>
      <c r="FIV119" s="1145">
        <f>'2d) Planwerte (Anlage)'!FIV119*$E$15</f>
        <v>0</v>
      </c>
      <c r="FIW119" s="1145">
        <f>'2d) Planwerte (Anlage)'!FIW119*$E$15</f>
        <v>0</v>
      </c>
      <c r="FIX119" s="1145">
        <f>'2d) Planwerte (Anlage)'!FIX119*$E$15</f>
        <v>0</v>
      </c>
      <c r="FIY119" s="1145">
        <f>'2d) Planwerte (Anlage)'!FIY119*$E$15</f>
        <v>0</v>
      </c>
      <c r="FIZ119" s="1145">
        <f>'2d) Planwerte (Anlage)'!FIZ119*$E$15</f>
        <v>0</v>
      </c>
      <c r="FJA119" s="1145">
        <f>'2d) Planwerte (Anlage)'!FJA119*$E$15</f>
        <v>0</v>
      </c>
      <c r="FJB119" s="1145">
        <f>'2d) Planwerte (Anlage)'!FJB119*$E$15</f>
        <v>0</v>
      </c>
      <c r="FJC119" s="1145">
        <f>'2d) Planwerte (Anlage)'!FJC119*$E$15</f>
        <v>0</v>
      </c>
      <c r="FJD119" s="1145">
        <f>'2d) Planwerte (Anlage)'!FJD119*$E$15</f>
        <v>0</v>
      </c>
      <c r="FJE119" s="1145">
        <f>'2d) Planwerte (Anlage)'!FJE119*$E$15</f>
        <v>0</v>
      </c>
      <c r="FJF119" s="1145">
        <f>'2d) Planwerte (Anlage)'!FJF119*$E$15</f>
        <v>0</v>
      </c>
      <c r="FJG119" s="1145">
        <f>'2d) Planwerte (Anlage)'!FJG119*$E$15</f>
        <v>0</v>
      </c>
      <c r="FJH119" s="1145">
        <f>'2d) Planwerte (Anlage)'!FJH119*$E$15</f>
        <v>0</v>
      </c>
      <c r="FJI119" s="1145">
        <f>'2d) Planwerte (Anlage)'!FJI119*$E$15</f>
        <v>0</v>
      </c>
      <c r="FJJ119" s="1145">
        <f>'2d) Planwerte (Anlage)'!FJJ119*$E$15</f>
        <v>0</v>
      </c>
      <c r="FJK119" s="1145">
        <f>'2d) Planwerte (Anlage)'!FJK119*$E$15</f>
        <v>0</v>
      </c>
      <c r="FJL119" s="1145">
        <f>'2d) Planwerte (Anlage)'!FJL119*$E$15</f>
        <v>0</v>
      </c>
      <c r="FJM119" s="1145">
        <f>'2d) Planwerte (Anlage)'!FJM119*$E$15</f>
        <v>0</v>
      </c>
      <c r="FJN119" s="1145">
        <f>'2d) Planwerte (Anlage)'!FJN119*$E$15</f>
        <v>0</v>
      </c>
      <c r="FJO119" s="1145">
        <f>'2d) Planwerte (Anlage)'!FJO119*$E$15</f>
        <v>0</v>
      </c>
      <c r="FJP119" s="1145">
        <f>'2d) Planwerte (Anlage)'!FJP119*$E$15</f>
        <v>0</v>
      </c>
      <c r="FJQ119" s="1145">
        <f>'2d) Planwerte (Anlage)'!FJQ119*$E$15</f>
        <v>0</v>
      </c>
      <c r="FJR119" s="1145">
        <f>'2d) Planwerte (Anlage)'!FJR119*$E$15</f>
        <v>0</v>
      </c>
      <c r="FJS119" s="1145">
        <f>'2d) Planwerte (Anlage)'!FJS119*$E$15</f>
        <v>0</v>
      </c>
      <c r="FJT119" s="1145">
        <f>'2d) Planwerte (Anlage)'!FJT119*$E$15</f>
        <v>0</v>
      </c>
      <c r="FJU119" s="1145">
        <f>'2d) Planwerte (Anlage)'!FJU119*$E$15</f>
        <v>0</v>
      </c>
      <c r="FJV119" s="1145">
        <f>'2d) Planwerte (Anlage)'!FJV119*$E$15</f>
        <v>0</v>
      </c>
      <c r="FJW119" s="1145">
        <f>'2d) Planwerte (Anlage)'!FJW119*$E$15</f>
        <v>0</v>
      </c>
      <c r="FJX119" s="1145">
        <f>'2d) Planwerte (Anlage)'!FJX119*$E$15</f>
        <v>0</v>
      </c>
      <c r="FJY119" s="1145">
        <f>'2d) Planwerte (Anlage)'!FJY119*$E$15</f>
        <v>0</v>
      </c>
      <c r="FJZ119" s="1145">
        <f>'2d) Planwerte (Anlage)'!FJZ119*$E$15</f>
        <v>0</v>
      </c>
      <c r="FKA119" s="1145">
        <f>'2d) Planwerte (Anlage)'!FKA119*$E$15</f>
        <v>0</v>
      </c>
      <c r="FKB119" s="1145">
        <f>'2d) Planwerte (Anlage)'!FKB119*$E$15</f>
        <v>0</v>
      </c>
      <c r="FKC119" s="1145">
        <f>'2d) Planwerte (Anlage)'!FKC119*$E$15</f>
        <v>0</v>
      </c>
      <c r="FKD119" s="1145">
        <f>'2d) Planwerte (Anlage)'!FKD119*$E$15</f>
        <v>0</v>
      </c>
      <c r="FKE119" s="1145">
        <f>'2d) Planwerte (Anlage)'!FKE119*$E$15</f>
        <v>0</v>
      </c>
      <c r="FKF119" s="1145">
        <f>'2d) Planwerte (Anlage)'!FKF119*$E$15</f>
        <v>0</v>
      </c>
      <c r="FKG119" s="1145">
        <f>'2d) Planwerte (Anlage)'!FKG119*$E$15</f>
        <v>0</v>
      </c>
      <c r="FKH119" s="1145">
        <f>'2d) Planwerte (Anlage)'!FKH119*$E$15</f>
        <v>0</v>
      </c>
      <c r="FKI119" s="1145">
        <f>'2d) Planwerte (Anlage)'!FKI119*$E$15</f>
        <v>0</v>
      </c>
      <c r="FKJ119" s="1145">
        <f>'2d) Planwerte (Anlage)'!FKJ119*$E$15</f>
        <v>0</v>
      </c>
      <c r="FKK119" s="1145">
        <f>'2d) Planwerte (Anlage)'!FKK119*$E$15</f>
        <v>0</v>
      </c>
      <c r="FKL119" s="1145">
        <f>'2d) Planwerte (Anlage)'!FKL119*$E$15</f>
        <v>0</v>
      </c>
      <c r="FKM119" s="1145">
        <f>'2d) Planwerte (Anlage)'!FKM119*$E$15</f>
        <v>0</v>
      </c>
      <c r="FKN119" s="1145">
        <f>'2d) Planwerte (Anlage)'!FKN119*$E$15</f>
        <v>0</v>
      </c>
      <c r="FKO119" s="1145">
        <f>'2d) Planwerte (Anlage)'!FKO119*$E$15</f>
        <v>0</v>
      </c>
      <c r="FKP119" s="1145">
        <f>'2d) Planwerte (Anlage)'!FKP119*$E$15</f>
        <v>0</v>
      </c>
      <c r="FKQ119" s="1145">
        <f>'2d) Planwerte (Anlage)'!FKQ119*$E$15</f>
        <v>0</v>
      </c>
      <c r="FKR119" s="1145">
        <f>'2d) Planwerte (Anlage)'!FKR119*$E$15</f>
        <v>0</v>
      </c>
      <c r="FKS119" s="1145">
        <f>'2d) Planwerte (Anlage)'!FKS119*$E$15</f>
        <v>0</v>
      </c>
      <c r="FKT119" s="1145">
        <f>'2d) Planwerte (Anlage)'!FKT119*$E$15</f>
        <v>0</v>
      </c>
      <c r="FKU119" s="1145">
        <f>'2d) Planwerte (Anlage)'!FKU119*$E$15</f>
        <v>0</v>
      </c>
      <c r="FKV119" s="1145">
        <f>'2d) Planwerte (Anlage)'!FKV119*$E$15</f>
        <v>0</v>
      </c>
      <c r="FKW119" s="1145">
        <f>'2d) Planwerte (Anlage)'!FKW119*$E$15</f>
        <v>0</v>
      </c>
      <c r="FKX119" s="1145">
        <f>'2d) Planwerte (Anlage)'!FKX119*$E$15</f>
        <v>0</v>
      </c>
      <c r="FKY119" s="1145">
        <f>'2d) Planwerte (Anlage)'!FKY119*$E$15</f>
        <v>0</v>
      </c>
      <c r="FKZ119" s="1145">
        <f>'2d) Planwerte (Anlage)'!FKZ119*$E$15</f>
        <v>0</v>
      </c>
      <c r="FLA119" s="1145">
        <f>'2d) Planwerte (Anlage)'!FLA119*$E$15</f>
        <v>0</v>
      </c>
      <c r="FLB119" s="1145">
        <f>'2d) Planwerte (Anlage)'!FLB119*$E$15</f>
        <v>0</v>
      </c>
      <c r="FLC119" s="1145">
        <f>'2d) Planwerte (Anlage)'!FLC119*$E$15</f>
        <v>0</v>
      </c>
      <c r="FLD119" s="1145">
        <f>'2d) Planwerte (Anlage)'!FLD119*$E$15</f>
        <v>0</v>
      </c>
      <c r="FLE119" s="1145">
        <f>'2d) Planwerte (Anlage)'!FLE119*$E$15</f>
        <v>0</v>
      </c>
      <c r="FLF119" s="1145">
        <f>'2d) Planwerte (Anlage)'!FLF119*$E$15</f>
        <v>0</v>
      </c>
      <c r="FLG119" s="1145">
        <f>'2d) Planwerte (Anlage)'!FLG119*$E$15</f>
        <v>0</v>
      </c>
      <c r="FLH119" s="1145">
        <f>'2d) Planwerte (Anlage)'!FLH119*$E$15</f>
        <v>0</v>
      </c>
      <c r="FLI119" s="1145">
        <f>'2d) Planwerte (Anlage)'!FLI119*$E$15</f>
        <v>0</v>
      </c>
      <c r="FLJ119" s="1145">
        <f>'2d) Planwerte (Anlage)'!FLJ119*$E$15</f>
        <v>0</v>
      </c>
      <c r="FLK119" s="1145">
        <f>'2d) Planwerte (Anlage)'!FLK119*$E$15</f>
        <v>0</v>
      </c>
      <c r="FLL119" s="1145">
        <f>'2d) Planwerte (Anlage)'!FLL119*$E$15</f>
        <v>0</v>
      </c>
      <c r="FLM119" s="1145">
        <f>'2d) Planwerte (Anlage)'!FLM119*$E$15</f>
        <v>0</v>
      </c>
      <c r="FLN119" s="1145">
        <f>'2d) Planwerte (Anlage)'!FLN119*$E$15</f>
        <v>0</v>
      </c>
      <c r="FLO119" s="1145">
        <f>'2d) Planwerte (Anlage)'!FLO119*$E$15</f>
        <v>0</v>
      </c>
      <c r="FLP119" s="1145">
        <f>'2d) Planwerte (Anlage)'!FLP119*$E$15</f>
        <v>0</v>
      </c>
      <c r="FLQ119" s="1145">
        <f>'2d) Planwerte (Anlage)'!FLQ119*$E$15</f>
        <v>0</v>
      </c>
      <c r="FLR119" s="1145">
        <f>'2d) Planwerte (Anlage)'!FLR119*$E$15</f>
        <v>0</v>
      </c>
      <c r="FLS119" s="1145">
        <f>'2d) Planwerte (Anlage)'!FLS119*$E$15</f>
        <v>0</v>
      </c>
      <c r="FLT119" s="1145">
        <f>'2d) Planwerte (Anlage)'!FLT119*$E$15</f>
        <v>0</v>
      </c>
      <c r="FLU119" s="1145">
        <f>'2d) Planwerte (Anlage)'!FLU119*$E$15</f>
        <v>0</v>
      </c>
      <c r="FLV119" s="1145">
        <f>'2d) Planwerte (Anlage)'!FLV119*$E$15</f>
        <v>0</v>
      </c>
      <c r="FLW119" s="1145">
        <f>'2d) Planwerte (Anlage)'!FLW119*$E$15</f>
        <v>0</v>
      </c>
      <c r="FLX119" s="1145">
        <f>'2d) Planwerte (Anlage)'!FLX119*$E$15</f>
        <v>0</v>
      </c>
      <c r="FLY119" s="1145">
        <f>'2d) Planwerte (Anlage)'!FLY119*$E$15</f>
        <v>0</v>
      </c>
      <c r="FLZ119" s="1145">
        <f>'2d) Planwerte (Anlage)'!FLZ119*$E$15</f>
        <v>0</v>
      </c>
      <c r="FMA119" s="1145">
        <f>'2d) Planwerte (Anlage)'!FMA119*$E$15</f>
        <v>0</v>
      </c>
      <c r="FMB119" s="1145">
        <f>'2d) Planwerte (Anlage)'!FMB119*$E$15</f>
        <v>0</v>
      </c>
      <c r="FMC119" s="1145">
        <f>'2d) Planwerte (Anlage)'!FMC119*$E$15</f>
        <v>0</v>
      </c>
      <c r="FMD119" s="1145">
        <f>'2d) Planwerte (Anlage)'!FMD119*$E$15</f>
        <v>0</v>
      </c>
      <c r="FME119" s="1145">
        <f>'2d) Planwerte (Anlage)'!FME119*$E$15</f>
        <v>0</v>
      </c>
      <c r="FMF119" s="1145">
        <f>'2d) Planwerte (Anlage)'!FMF119*$E$15</f>
        <v>0</v>
      </c>
      <c r="FMG119" s="1145">
        <f>'2d) Planwerte (Anlage)'!FMG119*$E$15</f>
        <v>0</v>
      </c>
      <c r="FMH119" s="1145">
        <f>'2d) Planwerte (Anlage)'!FMH119*$E$15</f>
        <v>0</v>
      </c>
      <c r="FMI119" s="1145">
        <f>'2d) Planwerte (Anlage)'!FMI119*$E$15</f>
        <v>0</v>
      </c>
      <c r="FMJ119" s="1145">
        <f>'2d) Planwerte (Anlage)'!FMJ119*$E$15</f>
        <v>0</v>
      </c>
      <c r="FMK119" s="1145">
        <f>'2d) Planwerte (Anlage)'!FMK119*$E$15</f>
        <v>0</v>
      </c>
      <c r="FML119" s="1145">
        <f>'2d) Planwerte (Anlage)'!FML119*$E$15</f>
        <v>0</v>
      </c>
      <c r="FMM119" s="1145">
        <f>'2d) Planwerte (Anlage)'!FMM119*$E$15</f>
        <v>0</v>
      </c>
      <c r="FMN119" s="1145">
        <f>'2d) Planwerte (Anlage)'!FMN119*$E$15</f>
        <v>0</v>
      </c>
      <c r="FMO119" s="1145">
        <f>'2d) Planwerte (Anlage)'!FMO119*$E$15</f>
        <v>0</v>
      </c>
      <c r="FMP119" s="1145">
        <f>'2d) Planwerte (Anlage)'!FMP119*$E$15</f>
        <v>0</v>
      </c>
      <c r="FMQ119" s="1145">
        <f>'2d) Planwerte (Anlage)'!FMQ119*$E$15</f>
        <v>0</v>
      </c>
      <c r="FMR119" s="1145">
        <f>'2d) Planwerte (Anlage)'!FMR119*$E$15</f>
        <v>0</v>
      </c>
      <c r="FMS119" s="1145">
        <f>'2d) Planwerte (Anlage)'!FMS119*$E$15</f>
        <v>0</v>
      </c>
      <c r="FMT119" s="1145">
        <f>'2d) Planwerte (Anlage)'!FMT119*$E$15</f>
        <v>0</v>
      </c>
      <c r="FMU119" s="1145">
        <f>'2d) Planwerte (Anlage)'!FMU119*$E$15</f>
        <v>0</v>
      </c>
      <c r="FMV119" s="1145">
        <f>'2d) Planwerte (Anlage)'!FMV119*$E$15</f>
        <v>0</v>
      </c>
      <c r="FMW119" s="1145">
        <f>'2d) Planwerte (Anlage)'!FMW119*$E$15</f>
        <v>0</v>
      </c>
      <c r="FMX119" s="1145">
        <f>'2d) Planwerte (Anlage)'!FMX119*$E$15</f>
        <v>0</v>
      </c>
      <c r="FMY119" s="1145">
        <f>'2d) Planwerte (Anlage)'!FMY119*$E$15</f>
        <v>0</v>
      </c>
      <c r="FMZ119" s="1145">
        <f>'2d) Planwerte (Anlage)'!FMZ119*$E$15</f>
        <v>0</v>
      </c>
      <c r="FNA119" s="1145">
        <f>'2d) Planwerte (Anlage)'!FNA119*$E$15</f>
        <v>0</v>
      </c>
      <c r="FNB119" s="1145">
        <f>'2d) Planwerte (Anlage)'!FNB119*$E$15</f>
        <v>0</v>
      </c>
      <c r="FNC119" s="1145">
        <f>'2d) Planwerte (Anlage)'!FNC119*$E$15</f>
        <v>0</v>
      </c>
      <c r="FND119" s="1145">
        <f>'2d) Planwerte (Anlage)'!FND119*$E$15</f>
        <v>0</v>
      </c>
      <c r="FNE119" s="1145">
        <f>'2d) Planwerte (Anlage)'!FNE119*$E$15</f>
        <v>0</v>
      </c>
      <c r="FNF119" s="1145">
        <f>'2d) Planwerte (Anlage)'!FNF119*$E$15</f>
        <v>0</v>
      </c>
      <c r="FNG119" s="1145">
        <f>'2d) Planwerte (Anlage)'!FNG119*$E$15</f>
        <v>0</v>
      </c>
      <c r="FNH119" s="1145">
        <f>'2d) Planwerte (Anlage)'!FNH119*$E$15</f>
        <v>0</v>
      </c>
      <c r="FNI119" s="1145">
        <f>'2d) Planwerte (Anlage)'!FNI119*$E$15</f>
        <v>0</v>
      </c>
      <c r="FNJ119" s="1145">
        <f>'2d) Planwerte (Anlage)'!FNJ119*$E$15</f>
        <v>0</v>
      </c>
      <c r="FNK119" s="1145">
        <f>'2d) Planwerte (Anlage)'!FNK119*$E$15</f>
        <v>0</v>
      </c>
      <c r="FNL119" s="1145">
        <f>'2d) Planwerte (Anlage)'!FNL119*$E$15</f>
        <v>0</v>
      </c>
      <c r="FNM119" s="1145">
        <f>'2d) Planwerte (Anlage)'!FNM119*$E$15</f>
        <v>0</v>
      </c>
      <c r="FNN119" s="1145">
        <f>'2d) Planwerte (Anlage)'!FNN119*$E$15</f>
        <v>0</v>
      </c>
      <c r="FNO119" s="1145">
        <f>'2d) Planwerte (Anlage)'!FNO119*$E$15</f>
        <v>0</v>
      </c>
      <c r="FNP119" s="1145">
        <f>'2d) Planwerte (Anlage)'!FNP119*$E$15</f>
        <v>0</v>
      </c>
      <c r="FNQ119" s="1145">
        <f>'2d) Planwerte (Anlage)'!FNQ119*$E$15</f>
        <v>0</v>
      </c>
      <c r="FNR119" s="1145">
        <f>'2d) Planwerte (Anlage)'!FNR119*$E$15</f>
        <v>0</v>
      </c>
      <c r="FNS119" s="1145">
        <f>'2d) Planwerte (Anlage)'!FNS119*$E$15</f>
        <v>0</v>
      </c>
      <c r="FNT119" s="1145">
        <f>'2d) Planwerte (Anlage)'!FNT119*$E$15</f>
        <v>0</v>
      </c>
      <c r="FNU119" s="1145">
        <f>'2d) Planwerte (Anlage)'!FNU119*$E$15</f>
        <v>0</v>
      </c>
      <c r="FNV119" s="1145">
        <f>'2d) Planwerte (Anlage)'!FNV119*$E$15</f>
        <v>0</v>
      </c>
      <c r="FNW119" s="1145">
        <f>'2d) Planwerte (Anlage)'!FNW119*$E$15</f>
        <v>0</v>
      </c>
      <c r="FNX119" s="1145">
        <f>'2d) Planwerte (Anlage)'!FNX119*$E$15</f>
        <v>0</v>
      </c>
      <c r="FNY119" s="1145">
        <f>'2d) Planwerte (Anlage)'!FNY119*$E$15</f>
        <v>0</v>
      </c>
      <c r="FNZ119" s="1145">
        <f>'2d) Planwerte (Anlage)'!FNZ119*$E$15</f>
        <v>0</v>
      </c>
      <c r="FOA119" s="1145">
        <f>'2d) Planwerte (Anlage)'!FOA119*$E$15</f>
        <v>0</v>
      </c>
      <c r="FOB119" s="1145">
        <f>'2d) Planwerte (Anlage)'!FOB119*$E$15</f>
        <v>0</v>
      </c>
      <c r="FOC119" s="1145">
        <f>'2d) Planwerte (Anlage)'!FOC119*$E$15</f>
        <v>0</v>
      </c>
      <c r="FOD119" s="1145">
        <f>'2d) Planwerte (Anlage)'!FOD119*$E$15</f>
        <v>0</v>
      </c>
      <c r="FOE119" s="1145">
        <f>'2d) Planwerte (Anlage)'!FOE119*$E$15</f>
        <v>0</v>
      </c>
      <c r="FOF119" s="1145">
        <f>'2d) Planwerte (Anlage)'!FOF119*$E$15</f>
        <v>0</v>
      </c>
      <c r="FOG119" s="1145">
        <f>'2d) Planwerte (Anlage)'!FOG119*$E$15</f>
        <v>0</v>
      </c>
      <c r="FOH119" s="1145">
        <f>'2d) Planwerte (Anlage)'!FOH119*$E$15</f>
        <v>0</v>
      </c>
      <c r="FOI119" s="1145">
        <f>'2d) Planwerte (Anlage)'!FOI119*$E$15</f>
        <v>0</v>
      </c>
      <c r="FOJ119" s="1145">
        <f>'2d) Planwerte (Anlage)'!FOJ119*$E$15</f>
        <v>0</v>
      </c>
      <c r="FOK119" s="1145">
        <f>'2d) Planwerte (Anlage)'!FOK119*$E$15</f>
        <v>0</v>
      </c>
      <c r="FOL119" s="1145">
        <f>'2d) Planwerte (Anlage)'!FOL119*$E$15</f>
        <v>0</v>
      </c>
      <c r="FOM119" s="1145">
        <f>'2d) Planwerte (Anlage)'!FOM119*$E$15</f>
        <v>0</v>
      </c>
      <c r="FON119" s="1145">
        <f>'2d) Planwerte (Anlage)'!FON119*$E$15</f>
        <v>0</v>
      </c>
      <c r="FOO119" s="1145">
        <f>'2d) Planwerte (Anlage)'!FOO119*$E$15</f>
        <v>0</v>
      </c>
      <c r="FOP119" s="1145">
        <f>'2d) Planwerte (Anlage)'!FOP119*$E$15</f>
        <v>0</v>
      </c>
      <c r="FOQ119" s="1145">
        <f>'2d) Planwerte (Anlage)'!FOQ119*$E$15</f>
        <v>0</v>
      </c>
      <c r="FOR119" s="1145">
        <f>'2d) Planwerte (Anlage)'!FOR119*$E$15</f>
        <v>0</v>
      </c>
      <c r="FOS119" s="1145">
        <f>'2d) Planwerte (Anlage)'!FOS119*$E$15</f>
        <v>0</v>
      </c>
      <c r="FOT119" s="1145">
        <f>'2d) Planwerte (Anlage)'!FOT119*$E$15</f>
        <v>0</v>
      </c>
      <c r="FOU119" s="1145">
        <f>'2d) Planwerte (Anlage)'!FOU119*$E$15</f>
        <v>0</v>
      </c>
      <c r="FOV119" s="1145">
        <f>'2d) Planwerte (Anlage)'!FOV119*$E$15</f>
        <v>0</v>
      </c>
      <c r="FOW119" s="1145">
        <f>'2d) Planwerte (Anlage)'!FOW119*$E$15</f>
        <v>0</v>
      </c>
      <c r="FOX119" s="1145">
        <f>'2d) Planwerte (Anlage)'!FOX119*$E$15</f>
        <v>0</v>
      </c>
      <c r="FOY119" s="1145">
        <f>'2d) Planwerte (Anlage)'!FOY119*$E$15</f>
        <v>0</v>
      </c>
      <c r="FOZ119" s="1145">
        <f>'2d) Planwerte (Anlage)'!FOZ119*$E$15</f>
        <v>0</v>
      </c>
      <c r="FPA119" s="1145">
        <f>'2d) Planwerte (Anlage)'!FPA119*$E$15</f>
        <v>0</v>
      </c>
      <c r="FPB119" s="1145">
        <f>'2d) Planwerte (Anlage)'!FPB119*$E$15</f>
        <v>0</v>
      </c>
      <c r="FPC119" s="1145">
        <f>'2d) Planwerte (Anlage)'!FPC119*$E$15</f>
        <v>0</v>
      </c>
      <c r="FPD119" s="1145">
        <f>'2d) Planwerte (Anlage)'!FPD119*$E$15</f>
        <v>0</v>
      </c>
      <c r="FPE119" s="1145">
        <f>'2d) Planwerte (Anlage)'!FPE119*$E$15</f>
        <v>0</v>
      </c>
      <c r="FPF119" s="1145">
        <f>'2d) Planwerte (Anlage)'!FPF119*$E$15</f>
        <v>0</v>
      </c>
      <c r="FPG119" s="1145">
        <f>'2d) Planwerte (Anlage)'!FPG119*$E$15</f>
        <v>0</v>
      </c>
      <c r="FPH119" s="1145">
        <f>'2d) Planwerte (Anlage)'!FPH119*$E$15</f>
        <v>0</v>
      </c>
      <c r="FPI119" s="1145">
        <f>'2d) Planwerte (Anlage)'!FPI119*$E$15</f>
        <v>0</v>
      </c>
      <c r="FPJ119" s="1145">
        <f>'2d) Planwerte (Anlage)'!FPJ119*$E$15</f>
        <v>0</v>
      </c>
      <c r="FPK119" s="1145">
        <f>'2d) Planwerte (Anlage)'!FPK119*$E$15</f>
        <v>0</v>
      </c>
      <c r="FPL119" s="1145">
        <f>'2d) Planwerte (Anlage)'!FPL119*$E$15</f>
        <v>0</v>
      </c>
      <c r="FPM119" s="1145">
        <f>'2d) Planwerte (Anlage)'!FPM119*$E$15</f>
        <v>0</v>
      </c>
      <c r="FPN119" s="1145">
        <f>'2d) Planwerte (Anlage)'!FPN119*$E$15</f>
        <v>0</v>
      </c>
      <c r="FPO119" s="1145">
        <f>'2d) Planwerte (Anlage)'!FPO119*$E$15</f>
        <v>0</v>
      </c>
      <c r="FPP119" s="1145">
        <f>'2d) Planwerte (Anlage)'!FPP119*$E$15</f>
        <v>0</v>
      </c>
      <c r="FPQ119" s="1145">
        <f>'2d) Planwerte (Anlage)'!FPQ119*$E$15</f>
        <v>0</v>
      </c>
      <c r="FPR119" s="1145">
        <f>'2d) Planwerte (Anlage)'!FPR119*$E$15</f>
        <v>0</v>
      </c>
      <c r="FPS119" s="1145">
        <f>'2d) Planwerte (Anlage)'!FPS119*$E$15</f>
        <v>0</v>
      </c>
      <c r="FPT119" s="1145">
        <f>'2d) Planwerte (Anlage)'!FPT119*$E$15</f>
        <v>0</v>
      </c>
      <c r="FPU119" s="1145">
        <f>'2d) Planwerte (Anlage)'!FPU119*$E$15</f>
        <v>0</v>
      </c>
      <c r="FPV119" s="1145">
        <f>'2d) Planwerte (Anlage)'!FPV119*$E$15</f>
        <v>0</v>
      </c>
      <c r="FPW119" s="1145">
        <f>'2d) Planwerte (Anlage)'!FPW119*$E$15</f>
        <v>0</v>
      </c>
      <c r="FPX119" s="1145">
        <f>'2d) Planwerte (Anlage)'!FPX119*$E$15</f>
        <v>0</v>
      </c>
      <c r="FPY119" s="1145">
        <f>'2d) Planwerte (Anlage)'!FPY119*$E$15</f>
        <v>0</v>
      </c>
      <c r="FPZ119" s="1145">
        <f>'2d) Planwerte (Anlage)'!FPZ119*$E$15</f>
        <v>0</v>
      </c>
      <c r="FQA119" s="1145">
        <f>'2d) Planwerte (Anlage)'!FQA119*$E$15</f>
        <v>0</v>
      </c>
      <c r="FQB119" s="1145">
        <f>'2d) Planwerte (Anlage)'!FQB119*$E$15</f>
        <v>0</v>
      </c>
      <c r="FQC119" s="1145">
        <f>'2d) Planwerte (Anlage)'!FQC119*$E$15</f>
        <v>0</v>
      </c>
      <c r="FQD119" s="1145">
        <f>'2d) Planwerte (Anlage)'!FQD119*$E$15</f>
        <v>0</v>
      </c>
      <c r="FQE119" s="1145">
        <f>'2d) Planwerte (Anlage)'!FQE119*$E$15</f>
        <v>0</v>
      </c>
      <c r="FQF119" s="1145">
        <f>'2d) Planwerte (Anlage)'!FQF119*$E$15</f>
        <v>0</v>
      </c>
      <c r="FQG119" s="1145">
        <f>'2d) Planwerte (Anlage)'!FQG119*$E$15</f>
        <v>0</v>
      </c>
      <c r="FQH119" s="1145">
        <f>'2d) Planwerte (Anlage)'!FQH119*$E$15</f>
        <v>0</v>
      </c>
      <c r="FQI119" s="1145">
        <f>'2d) Planwerte (Anlage)'!FQI119*$E$15</f>
        <v>0</v>
      </c>
      <c r="FQJ119" s="1145">
        <f>'2d) Planwerte (Anlage)'!FQJ119*$E$15</f>
        <v>0</v>
      </c>
      <c r="FQK119" s="1145">
        <f>'2d) Planwerte (Anlage)'!FQK119*$E$15</f>
        <v>0</v>
      </c>
      <c r="FQL119" s="1145">
        <f>'2d) Planwerte (Anlage)'!FQL119*$E$15</f>
        <v>0</v>
      </c>
      <c r="FQM119" s="1145">
        <f>'2d) Planwerte (Anlage)'!FQM119*$E$15</f>
        <v>0</v>
      </c>
      <c r="FQN119" s="1145">
        <f>'2d) Planwerte (Anlage)'!FQN119*$E$15</f>
        <v>0</v>
      </c>
      <c r="FQO119" s="1145">
        <f>'2d) Planwerte (Anlage)'!FQO119*$E$15</f>
        <v>0</v>
      </c>
      <c r="FQP119" s="1145">
        <f>'2d) Planwerte (Anlage)'!FQP119*$E$15</f>
        <v>0</v>
      </c>
      <c r="FQQ119" s="1145">
        <f>'2d) Planwerte (Anlage)'!FQQ119*$E$15</f>
        <v>0</v>
      </c>
      <c r="FQR119" s="1145">
        <f>'2d) Planwerte (Anlage)'!FQR119*$E$15</f>
        <v>0</v>
      </c>
      <c r="FQS119" s="1145">
        <f>'2d) Planwerte (Anlage)'!FQS119*$E$15</f>
        <v>0</v>
      </c>
      <c r="FQT119" s="1145">
        <f>'2d) Planwerte (Anlage)'!FQT119*$E$15</f>
        <v>0</v>
      </c>
      <c r="FQU119" s="1145">
        <f>'2d) Planwerte (Anlage)'!FQU119*$E$15</f>
        <v>0</v>
      </c>
      <c r="FQV119" s="1145">
        <f>'2d) Planwerte (Anlage)'!FQV119*$E$15</f>
        <v>0</v>
      </c>
      <c r="FQW119" s="1145">
        <f>'2d) Planwerte (Anlage)'!FQW119*$E$15</f>
        <v>0</v>
      </c>
      <c r="FQX119" s="1145">
        <f>'2d) Planwerte (Anlage)'!FQX119*$E$15</f>
        <v>0</v>
      </c>
      <c r="FQY119" s="1145">
        <f>'2d) Planwerte (Anlage)'!FQY119*$E$15</f>
        <v>0</v>
      </c>
      <c r="FQZ119" s="1145">
        <f>'2d) Planwerte (Anlage)'!FQZ119*$E$15</f>
        <v>0</v>
      </c>
      <c r="FRA119" s="1145">
        <f>'2d) Planwerte (Anlage)'!FRA119*$E$15</f>
        <v>0</v>
      </c>
      <c r="FRB119" s="1145">
        <f>'2d) Planwerte (Anlage)'!FRB119*$E$15</f>
        <v>0</v>
      </c>
      <c r="FRC119" s="1145">
        <f>'2d) Planwerte (Anlage)'!FRC119*$E$15</f>
        <v>0</v>
      </c>
      <c r="FRD119" s="1145">
        <f>'2d) Planwerte (Anlage)'!FRD119*$E$15</f>
        <v>0</v>
      </c>
      <c r="FRE119" s="1145">
        <f>'2d) Planwerte (Anlage)'!FRE119*$E$15</f>
        <v>0</v>
      </c>
      <c r="FRF119" s="1145">
        <f>'2d) Planwerte (Anlage)'!FRF119*$E$15</f>
        <v>0</v>
      </c>
      <c r="FRG119" s="1145">
        <f>'2d) Planwerte (Anlage)'!FRG119*$E$15</f>
        <v>0</v>
      </c>
      <c r="FRH119" s="1145">
        <f>'2d) Planwerte (Anlage)'!FRH119*$E$15</f>
        <v>0</v>
      </c>
      <c r="FRI119" s="1145">
        <f>'2d) Planwerte (Anlage)'!FRI119*$E$15</f>
        <v>0</v>
      </c>
      <c r="FRJ119" s="1145">
        <f>'2d) Planwerte (Anlage)'!FRJ119*$E$15</f>
        <v>0</v>
      </c>
      <c r="FRK119" s="1145">
        <f>'2d) Planwerte (Anlage)'!FRK119*$E$15</f>
        <v>0</v>
      </c>
      <c r="FRL119" s="1145">
        <f>'2d) Planwerte (Anlage)'!FRL119*$E$15</f>
        <v>0</v>
      </c>
      <c r="FRM119" s="1145">
        <f>'2d) Planwerte (Anlage)'!FRM119*$E$15</f>
        <v>0</v>
      </c>
      <c r="FRN119" s="1145">
        <f>'2d) Planwerte (Anlage)'!FRN119*$E$15</f>
        <v>0</v>
      </c>
      <c r="FRO119" s="1145">
        <f>'2d) Planwerte (Anlage)'!FRO119*$E$15</f>
        <v>0</v>
      </c>
      <c r="FRP119" s="1145">
        <f>'2d) Planwerte (Anlage)'!FRP119*$E$15</f>
        <v>0</v>
      </c>
      <c r="FRQ119" s="1145">
        <f>'2d) Planwerte (Anlage)'!FRQ119*$E$15</f>
        <v>0</v>
      </c>
      <c r="FRR119" s="1145">
        <f>'2d) Planwerte (Anlage)'!FRR119*$E$15</f>
        <v>0</v>
      </c>
      <c r="FRS119" s="1145">
        <f>'2d) Planwerte (Anlage)'!FRS119*$E$15</f>
        <v>0</v>
      </c>
      <c r="FRT119" s="1145">
        <f>'2d) Planwerte (Anlage)'!FRT119*$E$15</f>
        <v>0</v>
      </c>
      <c r="FRU119" s="1145">
        <f>'2d) Planwerte (Anlage)'!FRU119*$E$15</f>
        <v>0</v>
      </c>
      <c r="FRV119" s="1145">
        <f>'2d) Planwerte (Anlage)'!FRV119*$E$15</f>
        <v>0</v>
      </c>
      <c r="FRW119" s="1145">
        <f>'2d) Planwerte (Anlage)'!FRW119*$E$15</f>
        <v>0</v>
      </c>
      <c r="FRX119" s="1145">
        <f>'2d) Planwerte (Anlage)'!FRX119*$E$15</f>
        <v>0</v>
      </c>
      <c r="FRY119" s="1145">
        <f>'2d) Planwerte (Anlage)'!FRY119*$E$15</f>
        <v>0</v>
      </c>
      <c r="FRZ119" s="1145">
        <f>'2d) Planwerte (Anlage)'!FRZ119*$E$15</f>
        <v>0</v>
      </c>
      <c r="FSA119" s="1145">
        <f>'2d) Planwerte (Anlage)'!FSA119*$E$15</f>
        <v>0</v>
      </c>
      <c r="FSB119" s="1145">
        <f>'2d) Planwerte (Anlage)'!FSB119*$E$15</f>
        <v>0</v>
      </c>
      <c r="FSC119" s="1145">
        <f>'2d) Planwerte (Anlage)'!FSC119*$E$15</f>
        <v>0</v>
      </c>
      <c r="FSD119" s="1145">
        <f>'2d) Planwerte (Anlage)'!FSD119*$E$15</f>
        <v>0</v>
      </c>
      <c r="FSE119" s="1145">
        <f>'2d) Planwerte (Anlage)'!FSE119*$E$15</f>
        <v>0</v>
      </c>
      <c r="FSF119" s="1145">
        <f>'2d) Planwerte (Anlage)'!FSF119*$E$15</f>
        <v>0</v>
      </c>
      <c r="FSG119" s="1145">
        <f>'2d) Planwerte (Anlage)'!FSG119*$E$15</f>
        <v>0</v>
      </c>
      <c r="FSH119" s="1145">
        <f>'2d) Planwerte (Anlage)'!FSH119*$E$15</f>
        <v>0</v>
      </c>
      <c r="FSI119" s="1145">
        <f>'2d) Planwerte (Anlage)'!FSI119*$E$15</f>
        <v>0</v>
      </c>
      <c r="FSJ119" s="1145">
        <f>'2d) Planwerte (Anlage)'!FSJ119*$E$15</f>
        <v>0</v>
      </c>
      <c r="FSK119" s="1145">
        <f>'2d) Planwerte (Anlage)'!FSK119*$E$15</f>
        <v>0</v>
      </c>
      <c r="FSL119" s="1145">
        <f>'2d) Planwerte (Anlage)'!FSL119*$E$15</f>
        <v>0</v>
      </c>
      <c r="FSM119" s="1145">
        <f>'2d) Planwerte (Anlage)'!FSM119*$E$15</f>
        <v>0</v>
      </c>
      <c r="FSN119" s="1145">
        <f>'2d) Planwerte (Anlage)'!FSN119*$E$15</f>
        <v>0</v>
      </c>
      <c r="FSO119" s="1145">
        <f>'2d) Planwerte (Anlage)'!FSO119*$E$15</f>
        <v>0</v>
      </c>
      <c r="FSP119" s="1145">
        <f>'2d) Planwerte (Anlage)'!FSP119*$E$15</f>
        <v>0</v>
      </c>
      <c r="FSQ119" s="1145">
        <f>'2d) Planwerte (Anlage)'!FSQ119*$E$15</f>
        <v>0</v>
      </c>
      <c r="FSR119" s="1145">
        <f>'2d) Planwerte (Anlage)'!FSR119*$E$15</f>
        <v>0</v>
      </c>
      <c r="FSS119" s="1145">
        <f>'2d) Planwerte (Anlage)'!FSS119*$E$15</f>
        <v>0</v>
      </c>
      <c r="FST119" s="1145">
        <f>'2d) Planwerte (Anlage)'!FST119*$E$15</f>
        <v>0</v>
      </c>
      <c r="FSU119" s="1145">
        <f>'2d) Planwerte (Anlage)'!FSU119*$E$15</f>
        <v>0</v>
      </c>
      <c r="FSV119" s="1145">
        <f>'2d) Planwerte (Anlage)'!FSV119*$E$15</f>
        <v>0</v>
      </c>
      <c r="FSW119" s="1145">
        <f>'2d) Planwerte (Anlage)'!FSW119*$E$15</f>
        <v>0</v>
      </c>
      <c r="FSX119" s="1145">
        <f>'2d) Planwerte (Anlage)'!FSX119*$E$15</f>
        <v>0</v>
      </c>
      <c r="FSY119" s="1145">
        <f>'2d) Planwerte (Anlage)'!FSY119*$E$15</f>
        <v>0</v>
      </c>
      <c r="FSZ119" s="1145">
        <f>'2d) Planwerte (Anlage)'!FSZ119*$E$15</f>
        <v>0</v>
      </c>
      <c r="FTA119" s="1145">
        <f>'2d) Planwerte (Anlage)'!FTA119*$E$15</f>
        <v>0</v>
      </c>
      <c r="FTB119" s="1145">
        <f>'2d) Planwerte (Anlage)'!FTB119*$E$15</f>
        <v>0</v>
      </c>
      <c r="FTC119" s="1145">
        <f>'2d) Planwerte (Anlage)'!FTC119*$E$15</f>
        <v>0</v>
      </c>
      <c r="FTD119" s="1145">
        <f>'2d) Planwerte (Anlage)'!FTD119*$E$15</f>
        <v>0</v>
      </c>
      <c r="FTE119" s="1145">
        <f>'2d) Planwerte (Anlage)'!FTE119*$E$15</f>
        <v>0</v>
      </c>
      <c r="FTF119" s="1145">
        <f>'2d) Planwerte (Anlage)'!FTF119*$E$15</f>
        <v>0</v>
      </c>
      <c r="FTG119" s="1145">
        <f>'2d) Planwerte (Anlage)'!FTG119*$E$15</f>
        <v>0</v>
      </c>
      <c r="FTH119" s="1145">
        <f>'2d) Planwerte (Anlage)'!FTH119*$E$15</f>
        <v>0</v>
      </c>
      <c r="FTI119" s="1145">
        <f>'2d) Planwerte (Anlage)'!FTI119*$E$15</f>
        <v>0</v>
      </c>
      <c r="FTJ119" s="1145">
        <f>'2d) Planwerte (Anlage)'!FTJ119*$E$15</f>
        <v>0</v>
      </c>
      <c r="FTK119" s="1145">
        <f>'2d) Planwerte (Anlage)'!FTK119*$E$15</f>
        <v>0</v>
      </c>
      <c r="FTL119" s="1145">
        <f>'2d) Planwerte (Anlage)'!FTL119*$E$15</f>
        <v>0</v>
      </c>
      <c r="FTM119" s="1145">
        <f>'2d) Planwerte (Anlage)'!FTM119*$E$15</f>
        <v>0</v>
      </c>
      <c r="FTN119" s="1145">
        <f>'2d) Planwerte (Anlage)'!FTN119*$E$15</f>
        <v>0</v>
      </c>
      <c r="FTO119" s="1145">
        <f>'2d) Planwerte (Anlage)'!FTO119*$E$15</f>
        <v>0</v>
      </c>
      <c r="FTP119" s="1145">
        <f>'2d) Planwerte (Anlage)'!FTP119*$E$15</f>
        <v>0</v>
      </c>
      <c r="FTQ119" s="1145">
        <f>'2d) Planwerte (Anlage)'!FTQ119*$E$15</f>
        <v>0</v>
      </c>
      <c r="FTR119" s="1145">
        <f>'2d) Planwerte (Anlage)'!FTR119*$E$15</f>
        <v>0</v>
      </c>
      <c r="FTS119" s="1145">
        <f>'2d) Planwerte (Anlage)'!FTS119*$E$15</f>
        <v>0</v>
      </c>
      <c r="FTT119" s="1145">
        <f>'2d) Planwerte (Anlage)'!FTT119*$E$15</f>
        <v>0</v>
      </c>
      <c r="FTU119" s="1145">
        <f>'2d) Planwerte (Anlage)'!FTU119*$E$15</f>
        <v>0</v>
      </c>
      <c r="FTV119" s="1145">
        <f>'2d) Planwerte (Anlage)'!FTV119*$E$15</f>
        <v>0</v>
      </c>
      <c r="FTW119" s="1145">
        <f>'2d) Planwerte (Anlage)'!FTW119*$E$15</f>
        <v>0</v>
      </c>
      <c r="FTX119" s="1145">
        <f>'2d) Planwerte (Anlage)'!FTX119*$E$15</f>
        <v>0</v>
      </c>
      <c r="FTY119" s="1145">
        <f>'2d) Planwerte (Anlage)'!FTY119*$E$15</f>
        <v>0</v>
      </c>
      <c r="FTZ119" s="1145">
        <f>'2d) Planwerte (Anlage)'!FTZ119*$E$15</f>
        <v>0</v>
      </c>
      <c r="FUA119" s="1145">
        <f>'2d) Planwerte (Anlage)'!FUA119*$E$15</f>
        <v>0</v>
      </c>
      <c r="FUB119" s="1145">
        <f>'2d) Planwerte (Anlage)'!FUB119*$E$15</f>
        <v>0</v>
      </c>
      <c r="FUC119" s="1145">
        <f>'2d) Planwerte (Anlage)'!FUC119*$E$15</f>
        <v>0</v>
      </c>
      <c r="FUD119" s="1145">
        <f>'2d) Planwerte (Anlage)'!FUD119*$E$15</f>
        <v>0</v>
      </c>
      <c r="FUE119" s="1145">
        <f>'2d) Planwerte (Anlage)'!FUE119*$E$15</f>
        <v>0</v>
      </c>
      <c r="FUF119" s="1145">
        <f>'2d) Planwerte (Anlage)'!FUF119*$E$15</f>
        <v>0</v>
      </c>
      <c r="FUG119" s="1145">
        <f>'2d) Planwerte (Anlage)'!FUG119*$E$15</f>
        <v>0</v>
      </c>
      <c r="FUH119" s="1145">
        <f>'2d) Planwerte (Anlage)'!FUH119*$E$15</f>
        <v>0</v>
      </c>
      <c r="FUI119" s="1145">
        <f>'2d) Planwerte (Anlage)'!FUI119*$E$15</f>
        <v>0</v>
      </c>
      <c r="FUJ119" s="1145">
        <f>'2d) Planwerte (Anlage)'!FUJ119*$E$15</f>
        <v>0</v>
      </c>
      <c r="FUK119" s="1145">
        <f>'2d) Planwerte (Anlage)'!FUK119*$E$15</f>
        <v>0</v>
      </c>
      <c r="FUL119" s="1145">
        <f>'2d) Planwerte (Anlage)'!FUL119*$E$15</f>
        <v>0</v>
      </c>
      <c r="FUM119" s="1145">
        <f>'2d) Planwerte (Anlage)'!FUM119*$E$15</f>
        <v>0</v>
      </c>
      <c r="FUN119" s="1145">
        <f>'2d) Planwerte (Anlage)'!FUN119*$E$15</f>
        <v>0</v>
      </c>
      <c r="FUO119" s="1145">
        <f>'2d) Planwerte (Anlage)'!FUO119*$E$15</f>
        <v>0</v>
      </c>
      <c r="FUP119" s="1145">
        <f>'2d) Planwerte (Anlage)'!FUP119*$E$15</f>
        <v>0</v>
      </c>
      <c r="FUQ119" s="1145">
        <f>'2d) Planwerte (Anlage)'!FUQ119*$E$15</f>
        <v>0</v>
      </c>
      <c r="FUR119" s="1145">
        <f>'2d) Planwerte (Anlage)'!FUR119*$E$15</f>
        <v>0</v>
      </c>
      <c r="FUS119" s="1145">
        <f>'2d) Planwerte (Anlage)'!FUS119*$E$15</f>
        <v>0</v>
      </c>
      <c r="FUT119" s="1145">
        <f>'2d) Planwerte (Anlage)'!FUT119*$E$15</f>
        <v>0</v>
      </c>
      <c r="FUU119" s="1145">
        <f>'2d) Planwerte (Anlage)'!FUU119*$E$15</f>
        <v>0</v>
      </c>
      <c r="FUV119" s="1145">
        <f>'2d) Planwerte (Anlage)'!FUV119*$E$15</f>
        <v>0</v>
      </c>
      <c r="FUW119" s="1145">
        <f>'2d) Planwerte (Anlage)'!FUW119*$E$15</f>
        <v>0</v>
      </c>
      <c r="FUX119" s="1145">
        <f>'2d) Planwerte (Anlage)'!FUX119*$E$15</f>
        <v>0</v>
      </c>
      <c r="FUY119" s="1145">
        <f>'2d) Planwerte (Anlage)'!FUY119*$E$15</f>
        <v>0</v>
      </c>
      <c r="FUZ119" s="1145">
        <f>'2d) Planwerte (Anlage)'!FUZ119*$E$15</f>
        <v>0</v>
      </c>
      <c r="FVA119" s="1145">
        <f>'2d) Planwerte (Anlage)'!FVA119*$E$15</f>
        <v>0</v>
      </c>
      <c r="FVB119" s="1145">
        <f>'2d) Planwerte (Anlage)'!FVB119*$E$15</f>
        <v>0</v>
      </c>
      <c r="FVC119" s="1145">
        <f>'2d) Planwerte (Anlage)'!FVC119*$E$15</f>
        <v>0</v>
      </c>
      <c r="FVD119" s="1145">
        <f>'2d) Planwerte (Anlage)'!FVD119*$E$15</f>
        <v>0</v>
      </c>
      <c r="FVE119" s="1145">
        <f>'2d) Planwerte (Anlage)'!FVE119*$E$15</f>
        <v>0</v>
      </c>
      <c r="FVF119" s="1145">
        <f>'2d) Planwerte (Anlage)'!FVF119*$E$15</f>
        <v>0</v>
      </c>
      <c r="FVG119" s="1145">
        <f>'2d) Planwerte (Anlage)'!FVG119*$E$15</f>
        <v>0</v>
      </c>
      <c r="FVH119" s="1145">
        <f>'2d) Planwerte (Anlage)'!FVH119*$E$15</f>
        <v>0</v>
      </c>
      <c r="FVI119" s="1145">
        <f>'2d) Planwerte (Anlage)'!FVI119*$E$15</f>
        <v>0</v>
      </c>
      <c r="FVJ119" s="1145">
        <f>'2d) Planwerte (Anlage)'!FVJ119*$E$15</f>
        <v>0</v>
      </c>
      <c r="FVK119" s="1145">
        <f>'2d) Planwerte (Anlage)'!FVK119*$E$15</f>
        <v>0</v>
      </c>
      <c r="FVL119" s="1145">
        <f>'2d) Planwerte (Anlage)'!FVL119*$E$15</f>
        <v>0</v>
      </c>
      <c r="FVM119" s="1145">
        <f>'2d) Planwerte (Anlage)'!FVM119*$E$15</f>
        <v>0</v>
      </c>
      <c r="FVN119" s="1145">
        <f>'2d) Planwerte (Anlage)'!FVN119*$E$15</f>
        <v>0</v>
      </c>
      <c r="FVO119" s="1145">
        <f>'2d) Planwerte (Anlage)'!FVO119*$E$15</f>
        <v>0</v>
      </c>
      <c r="FVP119" s="1145">
        <f>'2d) Planwerte (Anlage)'!FVP119*$E$15</f>
        <v>0</v>
      </c>
      <c r="FVQ119" s="1145">
        <f>'2d) Planwerte (Anlage)'!FVQ119*$E$15</f>
        <v>0</v>
      </c>
      <c r="FVR119" s="1145">
        <f>'2d) Planwerte (Anlage)'!FVR119*$E$15</f>
        <v>0</v>
      </c>
      <c r="FVS119" s="1145">
        <f>'2d) Planwerte (Anlage)'!FVS119*$E$15</f>
        <v>0</v>
      </c>
      <c r="FVT119" s="1145">
        <f>'2d) Planwerte (Anlage)'!FVT119*$E$15</f>
        <v>0</v>
      </c>
      <c r="FVU119" s="1145">
        <f>'2d) Planwerte (Anlage)'!FVU119*$E$15</f>
        <v>0</v>
      </c>
      <c r="FVV119" s="1145">
        <f>'2d) Planwerte (Anlage)'!FVV119*$E$15</f>
        <v>0</v>
      </c>
      <c r="FVW119" s="1145">
        <f>'2d) Planwerte (Anlage)'!FVW119*$E$15</f>
        <v>0</v>
      </c>
      <c r="FVX119" s="1145">
        <f>'2d) Planwerte (Anlage)'!FVX119*$E$15</f>
        <v>0</v>
      </c>
      <c r="FVY119" s="1145">
        <f>'2d) Planwerte (Anlage)'!FVY119*$E$15</f>
        <v>0</v>
      </c>
      <c r="FVZ119" s="1145">
        <f>'2d) Planwerte (Anlage)'!FVZ119*$E$15</f>
        <v>0</v>
      </c>
      <c r="FWA119" s="1145">
        <f>'2d) Planwerte (Anlage)'!FWA119*$E$15</f>
        <v>0</v>
      </c>
      <c r="FWB119" s="1145">
        <f>'2d) Planwerte (Anlage)'!FWB119*$E$15</f>
        <v>0</v>
      </c>
      <c r="FWC119" s="1145">
        <f>'2d) Planwerte (Anlage)'!FWC119*$E$15</f>
        <v>0</v>
      </c>
      <c r="FWD119" s="1145">
        <f>'2d) Planwerte (Anlage)'!FWD119*$E$15</f>
        <v>0</v>
      </c>
      <c r="FWE119" s="1145">
        <f>'2d) Planwerte (Anlage)'!FWE119*$E$15</f>
        <v>0</v>
      </c>
      <c r="FWF119" s="1145">
        <f>'2d) Planwerte (Anlage)'!FWF119*$E$15</f>
        <v>0</v>
      </c>
      <c r="FWG119" s="1145">
        <f>'2d) Planwerte (Anlage)'!FWG119*$E$15</f>
        <v>0</v>
      </c>
      <c r="FWH119" s="1145">
        <f>'2d) Planwerte (Anlage)'!FWH119*$E$15</f>
        <v>0</v>
      </c>
      <c r="FWI119" s="1145">
        <f>'2d) Planwerte (Anlage)'!FWI119*$E$15</f>
        <v>0</v>
      </c>
      <c r="FWJ119" s="1145">
        <f>'2d) Planwerte (Anlage)'!FWJ119*$E$15</f>
        <v>0</v>
      </c>
      <c r="FWK119" s="1145">
        <f>'2d) Planwerte (Anlage)'!FWK119*$E$15</f>
        <v>0</v>
      </c>
      <c r="FWL119" s="1145">
        <f>'2d) Planwerte (Anlage)'!FWL119*$E$15</f>
        <v>0</v>
      </c>
      <c r="FWM119" s="1145">
        <f>'2d) Planwerte (Anlage)'!FWM119*$E$15</f>
        <v>0</v>
      </c>
      <c r="FWN119" s="1145">
        <f>'2d) Planwerte (Anlage)'!FWN119*$E$15</f>
        <v>0</v>
      </c>
      <c r="FWO119" s="1145">
        <f>'2d) Planwerte (Anlage)'!FWO119*$E$15</f>
        <v>0</v>
      </c>
      <c r="FWP119" s="1145">
        <f>'2d) Planwerte (Anlage)'!FWP119*$E$15</f>
        <v>0</v>
      </c>
      <c r="FWQ119" s="1145">
        <f>'2d) Planwerte (Anlage)'!FWQ119*$E$15</f>
        <v>0</v>
      </c>
      <c r="FWR119" s="1145">
        <f>'2d) Planwerte (Anlage)'!FWR119*$E$15</f>
        <v>0</v>
      </c>
      <c r="FWS119" s="1145">
        <f>'2d) Planwerte (Anlage)'!FWS119*$E$15</f>
        <v>0</v>
      </c>
      <c r="FWT119" s="1145">
        <f>'2d) Planwerte (Anlage)'!FWT119*$E$15</f>
        <v>0</v>
      </c>
      <c r="FWU119" s="1145">
        <f>'2d) Planwerte (Anlage)'!FWU119*$E$15</f>
        <v>0</v>
      </c>
      <c r="FWV119" s="1145">
        <f>'2d) Planwerte (Anlage)'!FWV119*$E$15</f>
        <v>0</v>
      </c>
      <c r="FWW119" s="1145">
        <f>'2d) Planwerte (Anlage)'!FWW119*$E$15</f>
        <v>0</v>
      </c>
      <c r="FWX119" s="1145">
        <f>'2d) Planwerte (Anlage)'!FWX119*$E$15</f>
        <v>0</v>
      </c>
      <c r="FWY119" s="1145">
        <f>'2d) Planwerte (Anlage)'!FWY119*$E$15</f>
        <v>0</v>
      </c>
      <c r="FWZ119" s="1145">
        <f>'2d) Planwerte (Anlage)'!FWZ119*$E$15</f>
        <v>0</v>
      </c>
      <c r="FXA119" s="1145">
        <f>'2d) Planwerte (Anlage)'!FXA119*$E$15</f>
        <v>0</v>
      </c>
      <c r="FXB119" s="1145">
        <f>'2d) Planwerte (Anlage)'!FXB119*$E$15</f>
        <v>0</v>
      </c>
      <c r="FXC119" s="1145">
        <f>'2d) Planwerte (Anlage)'!FXC119*$E$15</f>
        <v>0</v>
      </c>
      <c r="FXD119" s="1145">
        <f>'2d) Planwerte (Anlage)'!FXD119*$E$15</f>
        <v>0</v>
      </c>
      <c r="FXE119" s="1145">
        <f>'2d) Planwerte (Anlage)'!FXE119*$E$15</f>
        <v>0</v>
      </c>
      <c r="FXF119" s="1145">
        <f>'2d) Planwerte (Anlage)'!FXF119*$E$15</f>
        <v>0</v>
      </c>
      <c r="FXG119" s="1145">
        <f>'2d) Planwerte (Anlage)'!FXG119*$E$15</f>
        <v>0</v>
      </c>
      <c r="FXH119" s="1145">
        <f>'2d) Planwerte (Anlage)'!FXH119*$E$15</f>
        <v>0</v>
      </c>
      <c r="FXI119" s="1145">
        <f>'2d) Planwerte (Anlage)'!FXI119*$E$15</f>
        <v>0</v>
      </c>
      <c r="FXJ119" s="1145">
        <f>'2d) Planwerte (Anlage)'!FXJ119*$E$15</f>
        <v>0</v>
      </c>
      <c r="FXK119" s="1145">
        <f>'2d) Planwerte (Anlage)'!FXK119*$E$15</f>
        <v>0</v>
      </c>
      <c r="FXL119" s="1145">
        <f>'2d) Planwerte (Anlage)'!FXL119*$E$15</f>
        <v>0</v>
      </c>
      <c r="FXM119" s="1145">
        <f>'2d) Planwerte (Anlage)'!FXM119*$E$15</f>
        <v>0</v>
      </c>
      <c r="FXN119" s="1145">
        <f>'2d) Planwerte (Anlage)'!FXN119*$E$15</f>
        <v>0</v>
      </c>
      <c r="FXO119" s="1145">
        <f>'2d) Planwerte (Anlage)'!FXO119*$E$15</f>
        <v>0</v>
      </c>
      <c r="FXP119" s="1145">
        <f>'2d) Planwerte (Anlage)'!FXP119*$E$15</f>
        <v>0</v>
      </c>
      <c r="FXQ119" s="1145">
        <f>'2d) Planwerte (Anlage)'!FXQ119*$E$15</f>
        <v>0</v>
      </c>
      <c r="FXR119" s="1145">
        <f>'2d) Planwerte (Anlage)'!FXR119*$E$15</f>
        <v>0</v>
      </c>
      <c r="FXS119" s="1145">
        <f>'2d) Planwerte (Anlage)'!FXS119*$E$15</f>
        <v>0</v>
      </c>
      <c r="FXT119" s="1145">
        <f>'2d) Planwerte (Anlage)'!FXT119*$E$15</f>
        <v>0</v>
      </c>
      <c r="FXU119" s="1145">
        <f>'2d) Planwerte (Anlage)'!FXU119*$E$15</f>
        <v>0</v>
      </c>
      <c r="FXV119" s="1145">
        <f>'2d) Planwerte (Anlage)'!FXV119*$E$15</f>
        <v>0</v>
      </c>
      <c r="FXW119" s="1145">
        <f>'2d) Planwerte (Anlage)'!FXW119*$E$15</f>
        <v>0</v>
      </c>
      <c r="FXX119" s="1145">
        <f>'2d) Planwerte (Anlage)'!FXX119*$E$15</f>
        <v>0</v>
      </c>
      <c r="FXY119" s="1145">
        <f>'2d) Planwerte (Anlage)'!FXY119*$E$15</f>
        <v>0</v>
      </c>
      <c r="FXZ119" s="1145">
        <f>'2d) Planwerte (Anlage)'!FXZ119*$E$15</f>
        <v>0</v>
      </c>
      <c r="FYA119" s="1145">
        <f>'2d) Planwerte (Anlage)'!FYA119*$E$15</f>
        <v>0</v>
      </c>
      <c r="FYB119" s="1145">
        <f>'2d) Planwerte (Anlage)'!FYB119*$E$15</f>
        <v>0</v>
      </c>
      <c r="FYC119" s="1145">
        <f>'2d) Planwerte (Anlage)'!FYC119*$E$15</f>
        <v>0</v>
      </c>
      <c r="FYD119" s="1145">
        <f>'2d) Planwerte (Anlage)'!FYD119*$E$15</f>
        <v>0</v>
      </c>
      <c r="FYE119" s="1145">
        <f>'2d) Planwerte (Anlage)'!FYE119*$E$15</f>
        <v>0</v>
      </c>
      <c r="FYF119" s="1145">
        <f>'2d) Planwerte (Anlage)'!FYF119*$E$15</f>
        <v>0</v>
      </c>
      <c r="FYG119" s="1145">
        <f>'2d) Planwerte (Anlage)'!FYG119*$E$15</f>
        <v>0</v>
      </c>
      <c r="FYH119" s="1145">
        <f>'2d) Planwerte (Anlage)'!FYH119*$E$15</f>
        <v>0</v>
      </c>
      <c r="FYI119" s="1145">
        <f>'2d) Planwerte (Anlage)'!FYI119*$E$15</f>
        <v>0</v>
      </c>
      <c r="FYJ119" s="1145">
        <f>'2d) Planwerte (Anlage)'!FYJ119*$E$15</f>
        <v>0</v>
      </c>
      <c r="FYK119" s="1145">
        <f>'2d) Planwerte (Anlage)'!FYK119*$E$15</f>
        <v>0</v>
      </c>
      <c r="FYL119" s="1145">
        <f>'2d) Planwerte (Anlage)'!FYL119*$E$15</f>
        <v>0</v>
      </c>
      <c r="FYM119" s="1145">
        <f>'2d) Planwerte (Anlage)'!FYM119*$E$15</f>
        <v>0</v>
      </c>
      <c r="FYN119" s="1145">
        <f>'2d) Planwerte (Anlage)'!FYN119*$E$15</f>
        <v>0</v>
      </c>
      <c r="FYO119" s="1145">
        <f>'2d) Planwerte (Anlage)'!FYO119*$E$15</f>
        <v>0</v>
      </c>
      <c r="FYP119" s="1145">
        <f>'2d) Planwerte (Anlage)'!FYP119*$E$15</f>
        <v>0</v>
      </c>
      <c r="FYQ119" s="1145">
        <f>'2d) Planwerte (Anlage)'!FYQ119*$E$15</f>
        <v>0</v>
      </c>
      <c r="FYR119" s="1145">
        <f>'2d) Planwerte (Anlage)'!FYR119*$E$15</f>
        <v>0</v>
      </c>
      <c r="FYS119" s="1145">
        <f>'2d) Planwerte (Anlage)'!FYS119*$E$15</f>
        <v>0</v>
      </c>
      <c r="FYT119" s="1145">
        <f>'2d) Planwerte (Anlage)'!FYT119*$E$15</f>
        <v>0</v>
      </c>
      <c r="FYU119" s="1145">
        <f>'2d) Planwerte (Anlage)'!FYU119*$E$15</f>
        <v>0</v>
      </c>
      <c r="FYV119" s="1145">
        <f>'2d) Planwerte (Anlage)'!FYV119*$E$15</f>
        <v>0</v>
      </c>
      <c r="FYW119" s="1145">
        <f>'2d) Planwerte (Anlage)'!FYW119*$E$15</f>
        <v>0</v>
      </c>
      <c r="FYX119" s="1145">
        <f>'2d) Planwerte (Anlage)'!FYX119*$E$15</f>
        <v>0</v>
      </c>
      <c r="FYY119" s="1145">
        <f>'2d) Planwerte (Anlage)'!FYY119*$E$15</f>
        <v>0</v>
      </c>
      <c r="FYZ119" s="1145">
        <f>'2d) Planwerte (Anlage)'!FYZ119*$E$15</f>
        <v>0</v>
      </c>
      <c r="FZA119" s="1145">
        <f>'2d) Planwerte (Anlage)'!FZA119*$E$15</f>
        <v>0</v>
      </c>
      <c r="FZB119" s="1145">
        <f>'2d) Planwerte (Anlage)'!FZB119*$E$15</f>
        <v>0</v>
      </c>
      <c r="FZC119" s="1145">
        <f>'2d) Planwerte (Anlage)'!FZC119*$E$15</f>
        <v>0</v>
      </c>
      <c r="FZD119" s="1145">
        <f>'2d) Planwerte (Anlage)'!FZD119*$E$15</f>
        <v>0</v>
      </c>
      <c r="FZE119" s="1145">
        <f>'2d) Planwerte (Anlage)'!FZE119*$E$15</f>
        <v>0</v>
      </c>
      <c r="FZF119" s="1145">
        <f>'2d) Planwerte (Anlage)'!FZF119*$E$15</f>
        <v>0</v>
      </c>
      <c r="FZG119" s="1145">
        <f>'2d) Planwerte (Anlage)'!FZG119*$E$15</f>
        <v>0</v>
      </c>
      <c r="FZH119" s="1145">
        <f>'2d) Planwerte (Anlage)'!FZH119*$E$15</f>
        <v>0</v>
      </c>
      <c r="FZI119" s="1145">
        <f>'2d) Planwerte (Anlage)'!FZI119*$E$15</f>
        <v>0</v>
      </c>
      <c r="FZJ119" s="1145">
        <f>'2d) Planwerte (Anlage)'!FZJ119*$E$15</f>
        <v>0</v>
      </c>
      <c r="FZK119" s="1145">
        <f>'2d) Planwerte (Anlage)'!FZK119*$E$15</f>
        <v>0</v>
      </c>
      <c r="FZL119" s="1145">
        <f>'2d) Planwerte (Anlage)'!FZL119*$E$15</f>
        <v>0</v>
      </c>
      <c r="FZM119" s="1145">
        <f>'2d) Planwerte (Anlage)'!FZM119*$E$15</f>
        <v>0</v>
      </c>
      <c r="FZN119" s="1145">
        <f>'2d) Planwerte (Anlage)'!FZN119*$E$15</f>
        <v>0</v>
      </c>
      <c r="FZO119" s="1145">
        <f>'2d) Planwerte (Anlage)'!FZO119*$E$15</f>
        <v>0</v>
      </c>
      <c r="FZP119" s="1145">
        <f>'2d) Planwerte (Anlage)'!FZP119*$E$15</f>
        <v>0</v>
      </c>
      <c r="FZQ119" s="1145">
        <f>'2d) Planwerte (Anlage)'!FZQ119*$E$15</f>
        <v>0</v>
      </c>
      <c r="FZR119" s="1145">
        <f>'2d) Planwerte (Anlage)'!FZR119*$E$15</f>
        <v>0</v>
      </c>
      <c r="FZS119" s="1145">
        <f>'2d) Planwerte (Anlage)'!FZS119*$E$15</f>
        <v>0</v>
      </c>
      <c r="FZT119" s="1145">
        <f>'2d) Planwerte (Anlage)'!FZT119*$E$15</f>
        <v>0</v>
      </c>
      <c r="FZU119" s="1145">
        <f>'2d) Planwerte (Anlage)'!FZU119*$E$15</f>
        <v>0</v>
      </c>
      <c r="FZV119" s="1145">
        <f>'2d) Planwerte (Anlage)'!FZV119*$E$15</f>
        <v>0</v>
      </c>
      <c r="FZW119" s="1145">
        <f>'2d) Planwerte (Anlage)'!FZW119*$E$15</f>
        <v>0</v>
      </c>
      <c r="FZX119" s="1145">
        <f>'2d) Planwerte (Anlage)'!FZX119*$E$15</f>
        <v>0</v>
      </c>
      <c r="FZY119" s="1145">
        <f>'2d) Planwerte (Anlage)'!FZY119*$E$15</f>
        <v>0</v>
      </c>
      <c r="FZZ119" s="1145">
        <f>'2d) Planwerte (Anlage)'!FZZ119*$E$15</f>
        <v>0</v>
      </c>
      <c r="GAA119" s="1145">
        <f>'2d) Planwerte (Anlage)'!GAA119*$E$15</f>
        <v>0</v>
      </c>
      <c r="GAB119" s="1145">
        <f>'2d) Planwerte (Anlage)'!GAB119*$E$15</f>
        <v>0</v>
      </c>
      <c r="GAC119" s="1145">
        <f>'2d) Planwerte (Anlage)'!GAC119*$E$15</f>
        <v>0</v>
      </c>
      <c r="GAD119" s="1145">
        <f>'2d) Planwerte (Anlage)'!GAD119*$E$15</f>
        <v>0</v>
      </c>
      <c r="GAE119" s="1145">
        <f>'2d) Planwerte (Anlage)'!GAE119*$E$15</f>
        <v>0</v>
      </c>
      <c r="GAF119" s="1145">
        <f>'2d) Planwerte (Anlage)'!GAF119*$E$15</f>
        <v>0</v>
      </c>
      <c r="GAG119" s="1145">
        <f>'2d) Planwerte (Anlage)'!GAG119*$E$15</f>
        <v>0</v>
      </c>
      <c r="GAH119" s="1145">
        <f>'2d) Planwerte (Anlage)'!GAH119*$E$15</f>
        <v>0</v>
      </c>
      <c r="GAI119" s="1145">
        <f>'2d) Planwerte (Anlage)'!GAI119*$E$15</f>
        <v>0</v>
      </c>
      <c r="GAJ119" s="1145">
        <f>'2d) Planwerte (Anlage)'!GAJ119*$E$15</f>
        <v>0</v>
      </c>
      <c r="GAK119" s="1145">
        <f>'2d) Planwerte (Anlage)'!GAK119*$E$15</f>
        <v>0</v>
      </c>
      <c r="GAL119" s="1145">
        <f>'2d) Planwerte (Anlage)'!GAL119*$E$15</f>
        <v>0</v>
      </c>
      <c r="GAM119" s="1145">
        <f>'2d) Planwerte (Anlage)'!GAM119*$E$15</f>
        <v>0</v>
      </c>
      <c r="GAN119" s="1145">
        <f>'2d) Planwerte (Anlage)'!GAN119*$E$15</f>
        <v>0</v>
      </c>
      <c r="GAO119" s="1145">
        <f>'2d) Planwerte (Anlage)'!GAO119*$E$15</f>
        <v>0</v>
      </c>
      <c r="GAP119" s="1145">
        <f>'2d) Planwerte (Anlage)'!GAP119*$E$15</f>
        <v>0</v>
      </c>
      <c r="GAQ119" s="1145">
        <f>'2d) Planwerte (Anlage)'!GAQ119*$E$15</f>
        <v>0</v>
      </c>
      <c r="GAR119" s="1145">
        <f>'2d) Planwerte (Anlage)'!GAR119*$E$15</f>
        <v>0</v>
      </c>
      <c r="GAS119" s="1145">
        <f>'2d) Planwerte (Anlage)'!GAS119*$E$15</f>
        <v>0</v>
      </c>
      <c r="GAT119" s="1145">
        <f>'2d) Planwerte (Anlage)'!GAT119*$E$15</f>
        <v>0</v>
      </c>
      <c r="GAU119" s="1145">
        <f>'2d) Planwerte (Anlage)'!GAU119*$E$15</f>
        <v>0</v>
      </c>
      <c r="GAV119" s="1145">
        <f>'2d) Planwerte (Anlage)'!GAV119*$E$15</f>
        <v>0</v>
      </c>
      <c r="GAW119" s="1145">
        <f>'2d) Planwerte (Anlage)'!GAW119*$E$15</f>
        <v>0</v>
      </c>
      <c r="GAX119" s="1145">
        <f>'2d) Planwerte (Anlage)'!GAX119*$E$15</f>
        <v>0</v>
      </c>
      <c r="GAY119" s="1145">
        <f>'2d) Planwerte (Anlage)'!GAY119*$E$15</f>
        <v>0</v>
      </c>
      <c r="GAZ119" s="1145">
        <f>'2d) Planwerte (Anlage)'!GAZ119*$E$15</f>
        <v>0</v>
      </c>
      <c r="GBA119" s="1145">
        <f>'2d) Planwerte (Anlage)'!GBA119*$E$15</f>
        <v>0</v>
      </c>
      <c r="GBB119" s="1145">
        <f>'2d) Planwerte (Anlage)'!GBB119*$E$15</f>
        <v>0</v>
      </c>
      <c r="GBC119" s="1145">
        <f>'2d) Planwerte (Anlage)'!GBC119*$E$15</f>
        <v>0</v>
      </c>
      <c r="GBD119" s="1145">
        <f>'2d) Planwerte (Anlage)'!GBD119*$E$15</f>
        <v>0</v>
      </c>
      <c r="GBE119" s="1145">
        <f>'2d) Planwerte (Anlage)'!GBE119*$E$15</f>
        <v>0</v>
      </c>
      <c r="GBF119" s="1145">
        <f>'2d) Planwerte (Anlage)'!GBF119*$E$15</f>
        <v>0</v>
      </c>
      <c r="GBG119" s="1145">
        <f>'2d) Planwerte (Anlage)'!GBG119*$E$15</f>
        <v>0</v>
      </c>
      <c r="GBH119" s="1145">
        <f>'2d) Planwerte (Anlage)'!GBH119*$E$15</f>
        <v>0</v>
      </c>
      <c r="GBI119" s="1145">
        <f>'2d) Planwerte (Anlage)'!GBI119*$E$15</f>
        <v>0</v>
      </c>
      <c r="GBJ119" s="1145">
        <f>'2d) Planwerte (Anlage)'!GBJ119*$E$15</f>
        <v>0</v>
      </c>
      <c r="GBK119" s="1145">
        <f>'2d) Planwerte (Anlage)'!GBK119*$E$15</f>
        <v>0</v>
      </c>
      <c r="GBL119" s="1145">
        <f>'2d) Planwerte (Anlage)'!GBL119*$E$15</f>
        <v>0</v>
      </c>
      <c r="GBM119" s="1145">
        <f>'2d) Planwerte (Anlage)'!GBM119*$E$15</f>
        <v>0</v>
      </c>
      <c r="GBN119" s="1145">
        <f>'2d) Planwerte (Anlage)'!GBN119*$E$15</f>
        <v>0</v>
      </c>
      <c r="GBO119" s="1145">
        <f>'2d) Planwerte (Anlage)'!GBO119*$E$15</f>
        <v>0</v>
      </c>
      <c r="GBP119" s="1145">
        <f>'2d) Planwerte (Anlage)'!GBP119*$E$15</f>
        <v>0</v>
      </c>
      <c r="GBQ119" s="1145">
        <f>'2d) Planwerte (Anlage)'!GBQ119*$E$15</f>
        <v>0</v>
      </c>
      <c r="GBR119" s="1145">
        <f>'2d) Planwerte (Anlage)'!GBR119*$E$15</f>
        <v>0</v>
      </c>
      <c r="GBS119" s="1145">
        <f>'2d) Planwerte (Anlage)'!GBS119*$E$15</f>
        <v>0</v>
      </c>
      <c r="GBT119" s="1145">
        <f>'2d) Planwerte (Anlage)'!GBT119*$E$15</f>
        <v>0</v>
      </c>
      <c r="GBU119" s="1145">
        <f>'2d) Planwerte (Anlage)'!GBU119*$E$15</f>
        <v>0</v>
      </c>
      <c r="GBV119" s="1145">
        <f>'2d) Planwerte (Anlage)'!GBV119*$E$15</f>
        <v>0</v>
      </c>
      <c r="GBW119" s="1145">
        <f>'2d) Planwerte (Anlage)'!GBW119*$E$15</f>
        <v>0</v>
      </c>
      <c r="GBX119" s="1145">
        <f>'2d) Planwerte (Anlage)'!GBX119*$E$15</f>
        <v>0</v>
      </c>
      <c r="GBY119" s="1145">
        <f>'2d) Planwerte (Anlage)'!GBY119*$E$15</f>
        <v>0</v>
      </c>
      <c r="GBZ119" s="1145">
        <f>'2d) Planwerte (Anlage)'!GBZ119*$E$15</f>
        <v>0</v>
      </c>
      <c r="GCA119" s="1145">
        <f>'2d) Planwerte (Anlage)'!GCA119*$E$15</f>
        <v>0</v>
      </c>
      <c r="GCB119" s="1145">
        <f>'2d) Planwerte (Anlage)'!GCB119*$E$15</f>
        <v>0</v>
      </c>
      <c r="GCC119" s="1145">
        <f>'2d) Planwerte (Anlage)'!GCC119*$E$15</f>
        <v>0</v>
      </c>
      <c r="GCD119" s="1145">
        <f>'2d) Planwerte (Anlage)'!GCD119*$E$15</f>
        <v>0</v>
      </c>
      <c r="GCE119" s="1145">
        <f>'2d) Planwerte (Anlage)'!GCE119*$E$15</f>
        <v>0</v>
      </c>
      <c r="GCF119" s="1145">
        <f>'2d) Planwerte (Anlage)'!GCF119*$E$15</f>
        <v>0</v>
      </c>
      <c r="GCG119" s="1145">
        <f>'2d) Planwerte (Anlage)'!GCG119*$E$15</f>
        <v>0</v>
      </c>
      <c r="GCH119" s="1145">
        <f>'2d) Planwerte (Anlage)'!GCH119*$E$15</f>
        <v>0</v>
      </c>
      <c r="GCI119" s="1145">
        <f>'2d) Planwerte (Anlage)'!GCI119*$E$15</f>
        <v>0</v>
      </c>
      <c r="GCJ119" s="1145">
        <f>'2d) Planwerte (Anlage)'!GCJ119*$E$15</f>
        <v>0</v>
      </c>
      <c r="GCK119" s="1145">
        <f>'2d) Planwerte (Anlage)'!GCK119*$E$15</f>
        <v>0</v>
      </c>
      <c r="GCL119" s="1145">
        <f>'2d) Planwerte (Anlage)'!GCL119*$E$15</f>
        <v>0</v>
      </c>
      <c r="GCM119" s="1145">
        <f>'2d) Planwerte (Anlage)'!GCM119*$E$15</f>
        <v>0</v>
      </c>
      <c r="GCN119" s="1145">
        <f>'2d) Planwerte (Anlage)'!GCN119*$E$15</f>
        <v>0</v>
      </c>
      <c r="GCO119" s="1145">
        <f>'2d) Planwerte (Anlage)'!GCO119*$E$15</f>
        <v>0</v>
      </c>
      <c r="GCP119" s="1145">
        <f>'2d) Planwerte (Anlage)'!GCP119*$E$15</f>
        <v>0</v>
      </c>
      <c r="GCQ119" s="1145">
        <f>'2d) Planwerte (Anlage)'!GCQ119*$E$15</f>
        <v>0</v>
      </c>
      <c r="GCR119" s="1145">
        <f>'2d) Planwerte (Anlage)'!GCR119*$E$15</f>
        <v>0</v>
      </c>
      <c r="GCS119" s="1145">
        <f>'2d) Planwerte (Anlage)'!GCS119*$E$15</f>
        <v>0</v>
      </c>
      <c r="GCT119" s="1145">
        <f>'2d) Planwerte (Anlage)'!GCT119*$E$15</f>
        <v>0</v>
      </c>
      <c r="GCU119" s="1145">
        <f>'2d) Planwerte (Anlage)'!GCU119*$E$15</f>
        <v>0</v>
      </c>
      <c r="GCV119" s="1145">
        <f>'2d) Planwerte (Anlage)'!GCV119*$E$15</f>
        <v>0</v>
      </c>
      <c r="GCW119" s="1145">
        <f>'2d) Planwerte (Anlage)'!GCW119*$E$15</f>
        <v>0</v>
      </c>
      <c r="GCX119" s="1145">
        <f>'2d) Planwerte (Anlage)'!GCX119*$E$15</f>
        <v>0</v>
      </c>
      <c r="GCY119" s="1145">
        <f>'2d) Planwerte (Anlage)'!GCY119*$E$15</f>
        <v>0</v>
      </c>
      <c r="GCZ119" s="1145">
        <f>'2d) Planwerte (Anlage)'!GCZ119*$E$15</f>
        <v>0</v>
      </c>
      <c r="GDA119" s="1145">
        <f>'2d) Planwerte (Anlage)'!GDA119*$E$15</f>
        <v>0</v>
      </c>
      <c r="GDB119" s="1145">
        <f>'2d) Planwerte (Anlage)'!GDB119*$E$15</f>
        <v>0</v>
      </c>
      <c r="GDC119" s="1145">
        <f>'2d) Planwerte (Anlage)'!GDC119*$E$15</f>
        <v>0</v>
      </c>
      <c r="GDD119" s="1145">
        <f>'2d) Planwerte (Anlage)'!GDD119*$E$15</f>
        <v>0</v>
      </c>
      <c r="GDE119" s="1145">
        <f>'2d) Planwerte (Anlage)'!GDE119*$E$15</f>
        <v>0</v>
      </c>
      <c r="GDF119" s="1145">
        <f>'2d) Planwerte (Anlage)'!GDF119*$E$15</f>
        <v>0</v>
      </c>
      <c r="GDG119" s="1145">
        <f>'2d) Planwerte (Anlage)'!GDG119*$E$15</f>
        <v>0</v>
      </c>
      <c r="GDH119" s="1145">
        <f>'2d) Planwerte (Anlage)'!GDH119*$E$15</f>
        <v>0</v>
      </c>
      <c r="GDI119" s="1145">
        <f>'2d) Planwerte (Anlage)'!GDI119*$E$15</f>
        <v>0</v>
      </c>
      <c r="GDJ119" s="1145">
        <f>'2d) Planwerte (Anlage)'!GDJ119*$E$15</f>
        <v>0</v>
      </c>
      <c r="GDK119" s="1145">
        <f>'2d) Planwerte (Anlage)'!GDK119*$E$15</f>
        <v>0</v>
      </c>
      <c r="GDL119" s="1145">
        <f>'2d) Planwerte (Anlage)'!GDL119*$E$15</f>
        <v>0</v>
      </c>
      <c r="GDM119" s="1145">
        <f>'2d) Planwerte (Anlage)'!GDM119*$E$15</f>
        <v>0</v>
      </c>
      <c r="GDN119" s="1145">
        <f>'2d) Planwerte (Anlage)'!GDN119*$E$15</f>
        <v>0</v>
      </c>
      <c r="GDO119" s="1145">
        <f>'2d) Planwerte (Anlage)'!GDO119*$E$15</f>
        <v>0</v>
      </c>
      <c r="GDP119" s="1145">
        <f>'2d) Planwerte (Anlage)'!GDP119*$E$15</f>
        <v>0</v>
      </c>
      <c r="GDQ119" s="1145">
        <f>'2d) Planwerte (Anlage)'!GDQ119*$E$15</f>
        <v>0</v>
      </c>
      <c r="GDR119" s="1145">
        <f>'2d) Planwerte (Anlage)'!GDR119*$E$15</f>
        <v>0</v>
      </c>
      <c r="GDS119" s="1145">
        <f>'2d) Planwerte (Anlage)'!GDS119*$E$15</f>
        <v>0</v>
      </c>
      <c r="GDT119" s="1145">
        <f>'2d) Planwerte (Anlage)'!GDT119*$E$15</f>
        <v>0</v>
      </c>
      <c r="GDU119" s="1145">
        <f>'2d) Planwerte (Anlage)'!GDU119*$E$15</f>
        <v>0</v>
      </c>
      <c r="GDV119" s="1145">
        <f>'2d) Planwerte (Anlage)'!GDV119*$E$15</f>
        <v>0</v>
      </c>
      <c r="GDW119" s="1145">
        <f>'2d) Planwerte (Anlage)'!GDW119*$E$15</f>
        <v>0</v>
      </c>
      <c r="GDX119" s="1145">
        <f>'2d) Planwerte (Anlage)'!GDX119*$E$15</f>
        <v>0</v>
      </c>
      <c r="GDY119" s="1145">
        <f>'2d) Planwerte (Anlage)'!GDY119*$E$15</f>
        <v>0</v>
      </c>
      <c r="GDZ119" s="1145">
        <f>'2d) Planwerte (Anlage)'!GDZ119*$E$15</f>
        <v>0</v>
      </c>
      <c r="GEA119" s="1145">
        <f>'2d) Planwerte (Anlage)'!GEA119*$E$15</f>
        <v>0</v>
      </c>
      <c r="GEB119" s="1145">
        <f>'2d) Planwerte (Anlage)'!GEB119*$E$15</f>
        <v>0</v>
      </c>
      <c r="GEC119" s="1145">
        <f>'2d) Planwerte (Anlage)'!GEC119*$E$15</f>
        <v>0</v>
      </c>
      <c r="GED119" s="1145">
        <f>'2d) Planwerte (Anlage)'!GED119*$E$15</f>
        <v>0</v>
      </c>
      <c r="GEE119" s="1145">
        <f>'2d) Planwerte (Anlage)'!GEE119*$E$15</f>
        <v>0</v>
      </c>
      <c r="GEF119" s="1145">
        <f>'2d) Planwerte (Anlage)'!GEF119*$E$15</f>
        <v>0</v>
      </c>
      <c r="GEG119" s="1145">
        <f>'2d) Planwerte (Anlage)'!GEG119*$E$15</f>
        <v>0</v>
      </c>
      <c r="GEH119" s="1145">
        <f>'2d) Planwerte (Anlage)'!GEH119*$E$15</f>
        <v>0</v>
      </c>
      <c r="GEI119" s="1145">
        <f>'2d) Planwerte (Anlage)'!GEI119*$E$15</f>
        <v>0</v>
      </c>
      <c r="GEJ119" s="1145">
        <f>'2d) Planwerte (Anlage)'!GEJ119*$E$15</f>
        <v>0</v>
      </c>
      <c r="GEK119" s="1145">
        <f>'2d) Planwerte (Anlage)'!GEK119*$E$15</f>
        <v>0</v>
      </c>
      <c r="GEL119" s="1145">
        <f>'2d) Planwerte (Anlage)'!GEL119*$E$15</f>
        <v>0</v>
      </c>
      <c r="GEM119" s="1145">
        <f>'2d) Planwerte (Anlage)'!GEM119*$E$15</f>
        <v>0</v>
      </c>
      <c r="GEN119" s="1145">
        <f>'2d) Planwerte (Anlage)'!GEN119*$E$15</f>
        <v>0</v>
      </c>
      <c r="GEO119" s="1145">
        <f>'2d) Planwerte (Anlage)'!GEO119*$E$15</f>
        <v>0</v>
      </c>
      <c r="GEP119" s="1145">
        <f>'2d) Planwerte (Anlage)'!GEP119*$E$15</f>
        <v>0</v>
      </c>
      <c r="GEQ119" s="1145">
        <f>'2d) Planwerte (Anlage)'!GEQ119*$E$15</f>
        <v>0</v>
      </c>
      <c r="GER119" s="1145">
        <f>'2d) Planwerte (Anlage)'!GER119*$E$15</f>
        <v>0</v>
      </c>
      <c r="GES119" s="1145">
        <f>'2d) Planwerte (Anlage)'!GES119*$E$15</f>
        <v>0</v>
      </c>
      <c r="GET119" s="1145">
        <f>'2d) Planwerte (Anlage)'!GET119*$E$15</f>
        <v>0</v>
      </c>
      <c r="GEU119" s="1145">
        <f>'2d) Planwerte (Anlage)'!GEU119*$E$15</f>
        <v>0</v>
      </c>
      <c r="GEV119" s="1145">
        <f>'2d) Planwerte (Anlage)'!GEV119*$E$15</f>
        <v>0</v>
      </c>
      <c r="GEW119" s="1145">
        <f>'2d) Planwerte (Anlage)'!GEW119*$E$15</f>
        <v>0</v>
      </c>
      <c r="GEX119" s="1145">
        <f>'2d) Planwerte (Anlage)'!GEX119*$E$15</f>
        <v>0</v>
      </c>
      <c r="GEY119" s="1145">
        <f>'2d) Planwerte (Anlage)'!GEY119*$E$15</f>
        <v>0</v>
      </c>
      <c r="GEZ119" s="1145">
        <f>'2d) Planwerte (Anlage)'!GEZ119*$E$15</f>
        <v>0</v>
      </c>
      <c r="GFA119" s="1145">
        <f>'2d) Planwerte (Anlage)'!GFA119*$E$15</f>
        <v>0</v>
      </c>
      <c r="GFB119" s="1145">
        <f>'2d) Planwerte (Anlage)'!GFB119*$E$15</f>
        <v>0</v>
      </c>
      <c r="GFC119" s="1145">
        <f>'2d) Planwerte (Anlage)'!GFC119*$E$15</f>
        <v>0</v>
      </c>
      <c r="GFD119" s="1145">
        <f>'2d) Planwerte (Anlage)'!GFD119*$E$15</f>
        <v>0</v>
      </c>
      <c r="GFE119" s="1145">
        <f>'2d) Planwerte (Anlage)'!GFE119*$E$15</f>
        <v>0</v>
      </c>
      <c r="GFF119" s="1145">
        <f>'2d) Planwerte (Anlage)'!GFF119*$E$15</f>
        <v>0</v>
      </c>
      <c r="GFG119" s="1145">
        <f>'2d) Planwerte (Anlage)'!GFG119*$E$15</f>
        <v>0</v>
      </c>
      <c r="GFH119" s="1145">
        <f>'2d) Planwerte (Anlage)'!GFH119*$E$15</f>
        <v>0</v>
      </c>
      <c r="GFI119" s="1145">
        <f>'2d) Planwerte (Anlage)'!GFI119*$E$15</f>
        <v>0</v>
      </c>
      <c r="GFJ119" s="1145">
        <f>'2d) Planwerte (Anlage)'!GFJ119*$E$15</f>
        <v>0</v>
      </c>
      <c r="GFK119" s="1145">
        <f>'2d) Planwerte (Anlage)'!GFK119*$E$15</f>
        <v>0</v>
      </c>
      <c r="GFL119" s="1145">
        <f>'2d) Planwerte (Anlage)'!GFL119*$E$15</f>
        <v>0</v>
      </c>
      <c r="GFM119" s="1145">
        <f>'2d) Planwerte (Anlage)'!GFM119*$E$15</f>
        <v>0</v>
      </c>
      <c r="GFN119" s="1145">
        <f>'2d) Planwerte (Anlage)'!GFN119*$E$15</f>
        <v>0</v>
      </c>
      <c r="GFO119" s="1145">
        <f>'2d) Planwerte (Anlage)'!GFO119*$E$15</f>
        <v>0</v>
      </c>
      <c r="GFP119" s="1145">
        <f>'2d) Planwerte (Anlage)'!GFP119*$E$15</f>
        <v>0</v>
      </c>
      <c r="GFQ119" s="1145">
        <f>'2d) Planwerte (Anlage)'!GFQ119*$E$15</f>
        <v>0</v>
      </c>
      <c r="GFR119" s="1145">
        <f>'2d) Planwerte (Anlage)'!GFR119*$E$15</f>
        <v>0</v>
      </c>
      <c r="GFS119" s="1145">
        <f>'2d) Planwerte (Anlage)'!GFS119*$E$15</f>
        <v>0</v>
      </c>
      <c r="GFT119" s="1145">
        <f>'2d) Planwerte (Anlage)'!GFT119*$E$15</f>
        <v>0</v>
      </c>
      <c r="GFU119" s="1145">
        <f>'2d) Planwerte (Anlage)'!GFU119*$E$15</f>
        <v>0</v>
      </c>
      <c r="GFV119" s="1145">
        <f>'2d) Planwerte (Anlage)'!GFV119*$E$15</f>
        <v>0</v>
      </c>
      <c r="GFW119" s="1145">
        <f>'2d) Planwerte (Anlage)'!GFW119*$E$15</f>
        <v>0</v>
      </c>
      <c r="GFX119" s="1145">
        <f>'2d) Planwerte (Anlage)'!GFX119*$E$15</f>
        <v>0</v>
      </c>
      <c r="GFY119" s="1145">
        <f>'2d) Planwerte (Anlage)'!GFY119*$E$15</f>
        <v>0</v>
      </c>
      <c r="GFZ119" s="1145">
        <f>'2d) Planwerte (Anlage)'!GFZ119*$E$15</f>
        <v>0</v>
      </c>
      <c r="GGA119" s="1145">
        <f>'2d) Planwerte (Anlage)'!GGA119*$E$15</f>
        <v>0</v>
      </c>
      <c r="GGB119" s="1145">
        <f>'2d) Planwerte (Anlage)'!GGB119*$E$15</f>
        <v>0</v>
      </c>
      <c r="GGC119" s="1145">
        <f>'2d) Planwerte (Anlage)'!GGC119*$E$15</f>
        <v>0</v>
      </c>
      <c r="GGD119" s="1145">
        <f>'2d) Planwerte (Anlage)'!GGD119*$E$15</f>
        <v>0</v>
      </c>
      <c r="GGE119" s="1145">
        <f>'2d) Planwerte (Anlage)'!GGE119*$E$15</f>
        <v>0</v>
      </c>
      <c r="GGF119" s="1145">
        <f>'2d) Planwerte (Anlage)'!GGF119*$E$15</f>
        <v>0</v>
      </c>
      <c r="GGG119" s="1145">
        <f>'2d) Planwerte (Anlage)'!GGG119*$E$15</f>
        <v>0</v>
      </c>
      <c r="GGH119" s="1145">
        <f>'2d) Planwerte (Anlage)'!GGH119*$E$15</f>
        <v>0</v>
      </c>
      <c r="GGI119" s="1145">
        <f>'2d) Planwerte (Anlage)'!GGI119*$E$15</f>
        <v>0</v>
      </c>
      <c r="GGJ119" s="1145">
        <f>'2d) Planwerte (Anlage)'!GGJ119*$E$15</f>
        <v>0</v>
      </c>
      <c r="GGK119" s="1145">
        <f>'2d) Planwerte (Anlage)'!GGK119*$E$15</f>
        <v>0</v>
      </c>
      <c r="GGL119" s="1145">
        <f>'2d) Planwerte (Anlage)'!GGL119*$E$15</f>
        <v>0</v>
      </c>
      <c r="GGM119" s="1145">
        <f>'2d) Planwerte (Anlage)'!GGM119*$E$15</f>
        <v>0</v>
      </c>
      <c r="GGN119" s="1145">
        <f>'2d) Planwerte (Anlage)'!GGN119*$E$15</f>
        <v>0</v>
      </c>
      <c r="GGO119" s="1145">
        <f>'2d) Planwerte (Anlage)'!GGO119*$E$15</f>
        <v>0</v>
      </c>
      <c r="GGP119" s="1145">
        <f>'2d) Planwerte (Anlage)'!GGP119*$E$15</f>
        <v>0</v>
      </c>
      <c r="GGQ119" s="1145">
        <f>'2d) Planwerte (Anlage)'!GGQ119*$E$15</f>
        <v>0</v>
      </c>
      <c r="GGR119" s="1145">
        <f>'2d) Planwerte (Anlage)'!GGR119*$E$15</f>
        <v>0</v>
      </c>
      <c r="GGS119" s="1145">
        <f>'2d) Planwerte (Anlage)'!GGS119*$E$15</f>
        <v>0</v>
      </c>
      <c r="GGT119" s="1145">
        <f>'2d) Planwerte (Anlage)'!GGT119*$E$15</f>
        <v>0</v>
      </c>
      <c r="GGU119" s="1145">
        <f>'2d) Planwerte (Anlage)'!GGU119*$E$15</f>
        <v>0</v>
      </c>
      <c r="GGV119" s="1145">
        <f>'2d) Planwerte (Anlage)'!GGV119*$E$15</f>
        <v>0</v>
      </c>
      <c r="GGW119" s="1145">
        <f>'2d) Planwerte (Anlage)'!GGW119*$E$15</f>
        <v>0</v>
      </c>
      <c r="GGX119" s="1145">
        <f>'2d) Planwerte (Anlage)'!GGX119*$E$15</f>
        <v>0</v>
      </c>
      <c r="GGY119" s="1145">
        <f>'2d) Planwerte (Anlage)'!GGY119*$E$15</f>
        <v>0</v>
      </c>
      <c r="GGZ119" s="1145">
        <f>'2d) Planwerte (Anlage)'!GGZ119*$E$15</f>
        <v>0</v>
      </c>
      <c r="GHA119" s="1145">
        <f>'2d) Planwerte (Anlage)'!GHA119*$E$15</f>
        <v>0</v>
      </c>
      <c r="GHB119" s="1145">
        <f>'2d) Planwerte (Anlage)'!GHB119*$E$15</f>
        <v>0</v>
      </c>
      <c r="GHC119" s="1145">
        <f>'2d) Planwerte (Anlage)'!GHC119*$E$15</f>
        <v>0</v>
      </c>
      <c r="GHD119" s="1145">
        <f>'2d) Planwerte (Anlage)'!GHD119*$E$15</f>
        <v>0</v>
      </c>
      <c r="GHE119" s="1145">
        <f>'2d) Planwerte (Anlage)'!GHE119*$E$15</f>
        <v>0</v>
      </c>
      <c r="GHF119" s="1145">
        <f>'2d) Planwerte (Anlage)'!GHF119*$E$15</f>
        <v>0</v>
      </c>
      <c r="GHG119" s="1145">
        <f>'2d) Planwerte (Anlage)'!GHG119*$E$15</f>
        <v>0</v>
      </c>
      <c r="GHH119" s="1145">
        <f>'2d) Planwerte (Anlage)'!GHH119*$E$15</f>
        <v>0</v>
      </c>
      <c r="GHI119" s="1145">
        <f>'2d) Planwerte (Anlage)'!GHI119*$E$15</f>
        <v>0</v>
      </c>
      <c r="GHJ119" s="1145">
        <f>'2d) Planwerte (Anlage)'!GHJ119*$E$15</f>
        <v>0</v>
      </c>
      <c r="GHK119" s="1145">
        <f>'2d) Planwerte (Anlage)'!GHK119*$E$15</f>
        <v>0</v>
      </c>
      <c r="GHL119" s="1145">
        <f>'2d) Planwerte (Anlage)'!GHL119*$E$15</f>
        <v>0</v>
      </c>
      <c r="GHM119" s="1145">
        <f>'2d) Planwerte (Anlage)'!GHM119*$E$15</f>
        <v>0</v>
      </c>
      <c r="GHN119" s="1145">
        <f>'2d) Planwerte (Anlage)'!GHN119*$E$15</f>
        <v>0</v>
      </c>
      <c r="GHO119" s="1145">
        <f>'2d) Planwerte (Anlage)'!GHO119*$E$15</f>
        <v>0</v>
      </c>
      <c r="GHP119" s="1145">
        <f>'2d) Planwerte (Anlage)'!GHP119*$E$15</f>
        <v>0</v>
      </c>
      <c r="GHQ119" s="1145">
        <f>'2d) Planwerte (Anlage)'!GHQ119*$E$15</f>
        <v>0</v>
      </c>
      <c r="GHR119" s="1145">
        <f>'2d) Planwerte (Anlage)'!GHR119*$E$15</f>
        <v>0</v>
      </c>
      <c r="GHS119" s="1145">
        <f>'2d) Planwerte (Anlage)'!GHS119*$E$15</f>
        <v>0</v>
      </c>
      <c r="GHT119" s="1145">
        <f>'2d) Planwerte (Anlage)'!GHT119*$E$15</f>
        <v>0</v>
      </c>
      <c r="GHU119" s="1145">
        <f>'2d) Planwerte (Anlage)'!GHU119*$E$15</f>
        <v>0</v>
      </c>
      <c r="GHV119" s="1145">
        <f>'2d) Planwerte (Anlage)'!GHV119*$E$15</f>
        <v>0</v>
      </c>
      <c r="GHW119" s="1145">
        <f>'2d) Planwerte (Anlage)'!GHW119*$E$15</f>
        <v>0</v>
      </c>
      <c r="GHX119" s="1145">
        <f>'2d) Planwerte (Anlage)'!GHX119*$E$15</f>
        <v>0</v>
      </c>
      <c r="GHY119" s="1145">
        <f>'2d) Planwerte (Anlage)'!GHY119*$E$15</f>
        <v>0</v>
      </c>
      <c r="GHZ119" s="1145">
        <f>'2d) Planwerte (Anlage)'!GHZ119*$E$15</f>
        <v>0</v>
      </c>
      <c r="GIA119" s="1145">
        <f>'2d) Planwerte (Anlage)'!GIA119*$E$15</f>
        <v>0</v>
      </c>
      <c r="GIB119" s="1145">
        <f>'2d) Planwerte (Anlage)'!GIB119*$E$15</f>
        <v>0</v>
      </c>
      <c r="GIC119" s="1145">
        <f>'2d) Planwerte (Anlage)'!GIC119*$E$15</f>
        <v>0</v>
      </c>
      <c r="GID119" s="1145">
        <f>'2d) Planwerte (Anlage)'!GID119*$E$15</f>
        <v>0</v>
      </c>
      <c r="GIE119" s="1145">
        <f>'2d) Planwerte (Anlage)'!GIE119*$E$15</f>
        <v>0</v>
      </c>
      <c r="GIF119" s="1145">
        <f>'2d) Planwerte (Anlage)'!GIF119*$E$15</f>
        <v>0</v>
      </c>
      <c r="GIG119" s="1145">
        <f>'2d) Planwerte (Anlage)'!GIG119*$E$15</f>
        <v>0</v>
      </c>
      <c r="GIH119" s="1145">
        <f>'2d) Planwerte (Anlage)'!GIH119*$E$15</f>
        <v>0</v>
      </c>
      <c r="GII119" s="1145">
        <f>'2d) Planwerte (Anlage)'!GII119*$E$15</f>
        <v>0</v>
      </c>
      <c r="GIJ119" s="1145">
        <f>'2d) Planwerte (Anlage)'!GIJ119*$E$15</f>
        <v>0</v>
      </c>
      <c r="GIK119" s="1145">
        <f>'2d) Planwerte (Anlage)'!GIK119*$E$15</f>
        <v>0</v>
      </c>
      <c r="GIL119" s="1145">
        <f>'2d) Planwerte (Anlage)'!GIL119*$E$15</f>
        <v>0</v>
      </c>
      <c r="GIM119" s="1145">
        <f>'2d) Planwerte (Anlage)'!GIM119*$E$15</f>
        <v>0</v>
      </c>
      <c r="GIN119" s="1145">
        <f>'2d) Planwerte (Anlage)'!GIN119*$E$15</f>
        <v>0</v>
      </c>
      <c r="GIO119" s="1145">
        <f>'2d) Planwerte (Anlage)'!GIO119*$E$15</f>
        <v>0</v>
      </c>
      <c r="GIP119" s="1145">
        <f>'2d) Planwerte (Anlage)'!GIP119*$E$15</f>
        <v>0</v>
      </c>
      <c r="GIQ119" s="1145">
        <f>'2d) Planwerte (Anlage)'!GIQ119*$E$15</f>
        <v>0</v>
      </c>
      <c r="GIR119" s="1145">
        <f>'2d) Planwerte (Anlage)'!GIR119*$E$15</f>
        <v>0</v>
      </c>
      <c r="GIS119" s="1145">
        <f>'2d) Planwerte (Anlage)'!GIS119*$E$15</f>
        <v>0</v>
      </c>
      <c r="GIT119" s="1145">
        <f>'2d) Planwerte (Anlage)'!GIT119*$E$15</f>
        <v>0</v>
      </c>
      <c r="GIU119" s="1145">
        <f>'2d) Planwerte (Anlage)'!GIU119*$E$15</f>
        <v>0</v>
      </c>
      <c r="GIV119" s="1145">
        <f>'2d) Planwerte (Anlage)'!GIV119*$E$15</f>
        <v>0</v>
      </c>
      <c r="GIW119" s="1145">
        <f>'2d) Planwerte (Anlage)'!GIW119*$E$15</f>
        <v>0</v>
      </c>
      <c r="GIX119" s="1145">
        <f>'2d) Planwerte (Anlage)'!GIX119*$E$15</f>
        <v>0</v>
      </c>
      <c r="GIY119" s="1145">
        <f>'2d) Planwerte (Anlage)'!GIY119*$E$15</f>
        <v>0</v>
      </c>
      <c r="GIZ119" s="1145">
        <f>'2d) Planwerte (Anlage)'!GIZ119*$E$15</f>
        <v>0</v>
      </c>
      <c r="GJA119" s="1145">
        <f>'2d) Planwerte (Anlage)'!GJA119*$E$15</f>
        <v>0</v>
      </c>
      <c r="GJB119" s="1145">
        <f>'2d) Planwerte (Anlage)'!GJB119*$E$15</f>
        <v>0</v>
      </c>
      <c r="GJC119" s="1145">
        <f>'2d) Planwerte (Anlage)'!GJC119*$E$15</f>
        <v>0</v>
      </c>
      <c r="GJD119" s="1145">
        <f>'2d) Planwerte (Anlage)'!GJD119*$E$15</f>
        <v>0</v>
      </c>
      <c r="GJE119" s="1145">
        <f>'2d) Planwerte (Anlage)'!GJE119*$E$15</f>
        <v>0</v>
      </c>
      <c r="GJF119" s="1145">
        <f>'2d) Planwerte (Anlage)'!GJF119*$E$15</f>
        <v>0</v>
      </c>
      <c r="GJG119" s="1145">
        <f>'2d) Planwerte (Anlage)'!GJG119*$E$15</f>
        <v>0</v>
      </c>
      <c r="GJH119" s="1145">
        <f>'2d) Planwerte (Anlage)'!GJH119*$E$15</f>
        <v>0</v>
      </c>
      <c r="GJI119" s="1145">
        <f>'2d) Planwerte (Anlage)'!GJI119*$E$15</f>
        <v>0</v>
      </c>
      <c r="GJJ119" s="1145">
        <f>'2d) Planwerte (Anlage)'!GJJ119*$E$15</f>
        <v>0</v>
      </c>
      <c r="GJK119" s="1145">
        <f>'2d) Planwerte (Anlage)'!GJK119*$E$15</f>
        <v>0</v>
      </c>
      <c r="GJL119" s="1145">
        <f>'2d) Planwerte (Anlage)'!GJL119*$E$15</f>
        <v>0</v>
      </c>
      <c r="GJM119" s="1145">
        <f>'2d) Planwerte (Anlage)'!GJM119*$E$15</f>
        <v>0</v>
      </c>
      <c r="GJN119" s="1145">
        <f>'2d) Planwerte (Anlage)'!GJN119*$E$15</f>
        <v>0</v>
      </c>
      <c r="GJO119" s="1145">
        <f>'2d) Planwerte (Anlage)'!GJO119*$E$15</f>
        <v>0</v>
      </c>
      <c r="GJP119" s="1145">
        <f>'2d) Planwerte (Anlage)'!GJP119*$E$15</f>
        <v>0</v>
      </c>
      <c r="GJQ119" s="1145">
        <f>'2d) Planwerte (Anlage)'!GJQ119*$E$15</f>
        <v>0</v>
      </c>
      <c r="GJR119" s="1145">
        <f>'2d) Planwerte (Anlage)'!GJR119*$E$15</f>
        <v>0</v>
      </c>
      <c r="GJS119" s="1145">
        <f>'2d) Planwerte (Anlage)'!GJS119*$E$15</f>
        <v>0</v>
      </c>
      <c r="GJT119" s="1145">
        <f>'2d) Planwerte (Anlage)'!GJT119*$E$15</f>
        <v>0</v>
      </c>
      <c r="GJU119" s="1145">
        <f>'2d) Planwerte (Anlage)'!GJU119*$E$15</f>
        <v>0</v>
      </c>
      <c r="GJV119" s="1145">
        <f>'2d) Planwerte (Anlage)'!GJV119*$E$15</f>
        <v>0</v>
      </c>
      <c r="GJW119" s="1145">
        <f>'2d) Planwerte (Anlage)'!GJW119*$E$15</f>
        <v>0</v>
      </c>
      <c r="GJX119" s="1145">
        <f>'2d) Planwerte (Anlage)'!GJX119*$E$15</f>
        <v>0</v>
      </c>
      <c r="GJY119" s="1145">
        <f>'2d) Planwerte (Anlage)'!GJY119*$E$15</f>
        <v>0</v>
      </c>
      <c r="GJZ119" s="1145">
        <f>'2d) Planwerte (Anlage)'!GJZ119*$E$15</f>
        <v>0</v>
      </c>
      <c r="GKA119" s="1145">
        <f>'2d) Planwerte (Anlage)'!GKA119*$E$15</f>
        <v>0</v>
      </c>
      <c r="GKB119" s="1145">
        <f>'2d) Planwerte (Anlage)'!GKB119*$E$15</f>
        <v>0</v>
      </c>
      <c r="GKC119" s="1145">
        <f>'2d) Planwerte (Anlage)'!GKC119*$E$15</f>
        <v>0</v>
      </c>
      <c r="GKD119" s="1145">
        <f>'2d) Planwerte (Anlage)'!GKD119*$E$15</f>
        <v>0</v>
      </c>
      <c r="GKE119" s="1145">
        <f>'2d) Planwerte (Anlage)'!GKE119*$E$15</f>
        <v>0</v>
      </c>
      <c r="GKF119" s="1145">
        <f>'2d) Planwerte (Anlage)'!GKF119*$E$15</f>
        <v>0</v>
      </c>
      <c r="GKG119" s="1145">
        <f>'2d) Planwerte (Anlage)'!GKG119*$E$15</f>
        <v>0</v>
      </c>
      <c r="GKH119" s="1145">
        <f>'2d) Planwerte (Anlage)'!GKH119*$E$15</f>
        <v>0</v>
      </c>
      <c r="GKI119" s="1145">
        <f>'2d) Planwerte (Anlage)'!GKI119*$E$15</f>
        <v>0</v>
      </c>
      <c r="GKJ119" s="1145">
        <f>'2d) Planwerte (Anlage)'!GKJ119*$E$15</f>
        <v>0</v>
      </c>
      <c r="GKK119" s="1145">
        <f>'2d) Planwerte (Anlage)'!GKK119*$E$15</f>
        <v>0</v>
      </c>
      <c r="GKL119" s="1145">
        <f>'2d) Planwerte (Anlage)'!GKL119*$E$15</f>
        <v>0</v>
      </c>
      <c r="GKM119" s="1145">
        <f>'2d) Planwerte (Anlage)'!GKM119*$E$15</f>
        <v>0</v>
      </c>
      <c r="GKN119" s="1145">
        <f>'2d) Planwerte (Anlage)'!GKN119*$E$15</f>
        <v>0</v>
      </c>
      <c r="GKO119" s="1145">
        <f>'2d) Planwerte (Anlage)'!GKO119*$E$15</f>
        <v>0</v>
      </c>
      <c r="GKP119" s="1145">
        <f>'2d) Planwerte (Anlage)'!GKP119*$E$15</f>
        <v>0</v>
      </c>
      <c r="GKQ119" s="1145">
        <f>'2d) Planwerte (Anlage)'!GKQ119*$E$15</f>
        <v>0</v>
      </c>
      <c r="GKR119" s="1145">
        <f>'2d) Planwerte (Anlage)'!GKR119*$E$15</f>
        <v>0</v>
      </c>
      <c r="GKS119" s="1145">
        <f>'2d) Planwerte (Anlage)'!GKS119*$E$15</f>
        <v>0</v>
      </c>
      <c r="GKT119" s="1145">
        <f>'2d) Planwerte (Anlage)'!GKT119*$E$15</f>
        <v>0</v>
      </c>
      <c r="GKU119" s="1145">
        <f>'2d) Planwerte (Anlage)'!GKU119*$E$15</f>
        <v>0</v>
      </c>
      <c r="GKV119" s="1145">
        <f>'2d) Planwerte (Anlage)'!GKV119*$E$15</f>
        <v>0</v>
      </c>
      <c r="GKW119" s="1145">
        <f>'2d) Planwerte (Anlage)'!GKW119*$E$15</f>
        <v>0</v>
      </c>
      <c r="GKX119" s="1145">
        <f>'2d) Planwerte (Anlage)'!GKX119*$E$15</f>
        <v>0</v>
      </c>
      <c r="GKY119" s="1145">
        <f>'2d) Planwerte (Anlage)'!GKY119*$E$15</f>
        <v>0</v>
      </c>
      <c r="GKZ119" s="1145">
        <f>'2d) Planwerte (Anlage)'!GKZ119*$E$15</f>
        <v>0</v>
      </c>
      <c r="GLA119" s="1145">
        <f>'2d) Planwerte (Anlage)'!GLA119*$E$15</f>
        <v>0</v>
      </c>
      <c r="GLB119" s="1145">
        <f>'2d) Planwerte (Anlage)'!GLB119*$E$15</f>
        <v>0</v>
      </c>
      <c r="GLC119" s="1145">
        <f>'2d) Planwerte (Anlage)'!GLC119*$E$15</f>
        <v>0</v>
      </c>
      <c r="GLD119" s="1145">
        <f>'2d) Planwerte (Anlage)'!GLD119*$E$15</f>
        <v>0</v>
      </c>
      <c r="GLE119" s="1145">
        <f>'2d) Planwerte (Anlage)'!GLE119*$E$15</f>
        <v>0</v>
      </c>
      <c r="GLF119" s="1145">
        <f>'2d) Planwerte (Anlage)'!GLF119*$E$15</f>
        <v>0</v>
      </c>
      <c r="GLG119" s="1145">
        <f>'2d) Planwerte (Anlage)'!GLG119*$E$15</f>
        <v>0</v>
      </c>
      <c r="GLH119" s="1145">
        <f>'2d) Planwerte (Anlage)'!GLH119*$E$15</f>
        <v>0</v>
      </c>
      <c r="GLI119" s="1145">
        <f>'2d) Planwerte (Anlage)'!GLI119*$E$15</f>
        <v>0</v>
      </c>
      <c r="GLJ119" s="1145">
        <f>'2d) Planwerte (Anlage)'!GLJ119*$E$15</f>
        <v>0</v>
      </c>
      <c r="GLK119" s="1145">
        <f>'2d) Planwerte (Anlage)'!GLK119*$E$15</f>
        <v>0</v>
      </c>
      <c r="GLL119" s="1145">
        <f>'2d) Planwerte (Anlage)'!GLL119*$E$15</f>
        <v>0</v>
      </c>
      <c r="GLM119" s="1145">
        <f>'2d) Planwerte (Anlage)'!GLM119*$E$15</f>
        <v>0</v>
      </c>
      <c r="GLN119" s="1145">
        <f>'2d) Planwerte (Anlage)'!GLN119*$E$15</f>
        <v>0</v>
      </c>
      <c r="GLO119" s="1145">
        <f>'2d) Planwerte (Anlage)'!GLO119*$E$15</f>
        <v>0</v>
      </c>
      <c r="GLP119" s="1145">
        <f>'2d) Planwerte (Anlage)'!GLP119*$E$15</f>
        <v>0</v>
      </c>
      <c r="GLQ119" s="1145">
        <f>'2d) Planwerte (Anlage)'!GLQ119*$E$15</f>
        <v>0</v>
      </c>
      <c r="GLR119" s="1145">
        <f>'2d) Planwerte (Anlage)'!GLR119*$E$15</f>
        <v>0</v>
      </c>
      <c r="GLS119" s="1145">
        <f>'2d) Planwerte (Anlage)'!GLS119*$E$15</f>
        <v>0</v>
      </c>
      <c r="GLT119" s="1145">
        <f>'2d) Planwerte (Anlage)'!GLT119*$E$15</f>
        <v>0</v>
      </c>
      <c r="GLU119" s="1145">
        <f>'2d) Planwerte (Anlage)'!GLU119*$E$15</f>
        <v>0</v>
      </c>
      <c r="GLV119" s="1145">
        <f>'2d) Planwerte (Anlage)'!GLV119*$E$15</f>
        <v>0</v>
      </c>
      <c r="GLW119" s="1145">
        <f>'2d) Planwerte (Anlage)'!GLW119*$E$15</f>
        <v>0</v>
      </c>
      <c r="GLX119" s="1145">
        <f>'2d) Planwerte (Anlage)'!GLX119*$E$15</f>
        <v>0</v>
      </c>
      <c r="GLY119" s="1145">
        <f>'2d) Planwerte (Anlage)'!GLY119*$E$15</f>
        <v>0</v>
      </c>
      <c r="GLZ119" s="1145">
        <f>'2d) Planwerte (Anlage)'!GLZ119*$E$15</f>
        <v>0</v>
      </c>
      <c r="GMA119" s="1145">
        <f>'2d) Planwerte (Anlage)'!GMA119*$E$15</f>
        <v>0</v>
      </c>
      <c r="GMB119" s="1145">
        <f>'2d) Planwerte (Anlage)'!GMB119*$E$15</f>
        <v>0</v>
      </c>
      <c r="GMC119" s="1145">
        <f>'2d) Planwerte (Anlage)'!GMC119*$E$15</f>
        <v>0</v>
      </c>
      <c r="GMD119" s="1145">
        <f>'2d) Planwerte (Anlage)'!GMD119*$E$15</f>
        <v>0</v>
      </c>
      <c r="GME119" s="1145">
        <f>'2d) Planwerte (Anlage)'!GME119*$E$15</f>
        <v>0</v>
      </c>
      <c r="GMF119" s="1145">
        <f>'2d) Planwerte (Anlage)'!GMF119*$E$15</f>
        <v>0</v>
      </c>
      <c r="GMG119" s="1145">
        <f>'2d) Planwerte (Anlage)'!GMG119*$E$15</f>
        <v>0</v>
      </c>
      <c r="GMH119" s="1145">
        <f>'2d) Planwerte (Anlage)'!GMH119*$E$15</f>
        <v>0</v>
      </c>
      <c r="GMI119" s="1145">
        <f>'2d) Planwerte (Anlage)'!GMI119*$E$15</f>
        <v>0</v>
      </c>
      <c r="GMJ119" s="1145">
        <f>'2d) Planwerte (Anlage)'!GMJ119*$E$15</f>
        <v>0</v>
      </c>
      <c r="GMK119" s="1145">
        <f>'2d) Planwerte (Anlage)'!GMK119*$E$15</f>
        <v>0</v>
      </c>
      <c r="GML119" s="1145">
        <f>'2d) Planwerte (Anlage)'!GML119*$E$15</f>
        <v>0</v>
      </c>
      <c r="GMM119" s="1145">
        <f>'2d) Planwerte (Anlage)'!GMM119*$E$15</f>
        <v>0</v>
      </c>
      <c r="GMN119" s="1145">
        <f>'2d) Planwerte (Anlage)'!GMN119*$E$15</f>
        <v>0</v>
      </c>
      <c r="GMO119" s="1145">
        <f>'2d) Planwerte (Anlage)'!GMO119*$E$15</f>
        <v>0</v>
      </c>
      <c r="GMP119" s="1145">
        <f>'2d) Planwerte (Anlage)'!GMP119*$E$15</f>
        <v>0</v>
      </c>
      <c r="GMQ119" s="1145">
        <f>'2d) Planwerte (Anlage)'!GMQ119*$E$15</f>
        <v>0</v>
      </c>
      <c r="GMR119" s="1145">
        <f>'2d) Planwerte (Anlage)'!GMR119*$E$15</f>
        <v>0</v>
      </c>
      <c r="GMS119" s="1145">
        <f>'2d) Planwerte (Anlage)'!GMS119*$E$15</f>
        <v>0</v>
      </c>
      <c r="GMT119" s="1145">
        <f>'2d) Planwerte (Anlage)'!GMT119*$E$15</f>
        <v>0</v>
      </c>
      <c r="GMU119" s="1145">
        <f>'2d) Planwerte (Anlage)'!GMU119*$E$15</f>
        <v>0</v>
      </c>
      <c r="GMV119" s="1145">
        <f>'2d) Planwerte (Anlage)'!GMV119*$E$15</f>
        <v>0</v>
      </c>
      <c r="GMW119" s="1145">
        <f>'2d) Planwerte (Anlage)'!GMW119*$E$15</f>
        <v>0</v>
      </c>
      <c r="GMX119" s="1145">
        <f>'2d) Planwerte (Anlage)'!GMX119*$E$15</f>
        <v>0</v>
      </c>
      <c r="GMY119" s="1145">
        <f>'2d) Planwerte (Anlage)'!GMY119*$E$15</f>
        <v>0</v>
      </c>
      <c r="GMZ119" s="1145">
        <f>'2d) Planwerte (Anlage)'!GMZ119*$E$15</f>
        <v>0</v>
      </c>
      <c r="GNA119" s="1145">
        <f>'2d) Planwerte (Anlage)'!GNA119*$E$15</f>
        <v>0</v>
      </c>
      <c r="GNB119" s="1145">
        <f>'2d) Planwerte (Anlage)'!GNB119*$E$15</f>
        <v>0</v>
      </c>
      <c r="GNC119" s="1145">
        <f>'2d) Planwerte (Anlage)'!GNC119*$E$15</f>
        <v>0</v>
      </c>
      <c r="GND119" s="1145">
        <f>'2d) Planwerte (Anlage)'!GND119*$E$15</f>
        <v>0</v>
      </c>
      <c r="GNE119" s="1145">
        <f>'2d) Planwerte (Anlage)'!GNE119*$E$15</f>
        <v>0</v>
      </c>
      <c r="GNF119" s="1145">
        <f>'2d) Planwerte (Anlage)'!GNF119*$E$15</f>
        <v>0</v>
      </c>
      <c r="GNG119" s="1145">
        <f>'2d) Planwerte (Anlage)'!GNG119*$E$15</f>
        <v>0</v>
      </c>
      <c r="GNH119" s="1145">
        <f>'2d) Planwerte (Anlage)'!GNH119*$E$15</f>
        <v>0</v>
      </c>
      <c r="GNI119" s="1145">
        <f>'2d) Planwerte (Anlage)'!GNI119*$E$15</f>
        <v>0</v>
      </c>
      <c r="GNJ119" s="1145">
        <f>'2d) Planwerte (Anlage)'!GNJ119*$E$15</f>
        <v>0</v>
      </c>
      <c r="GNK119" s="1145">
        <f>'2d) Planwerte (Anlage)'!GNK119*$E$15</f>
        <v>0</v>
      </c>
      <c r="GNL119" s="1145">
        <f>'2d) Planwerte (Anlage)'!GNL119*$E$15</f>
        <v>0</v>
      </c>
      <c r="GNM119" s="1145">
        <f>'2d) Planwerte (Anlage)'!GNM119*$E$15</f>
        <v>0</v>
      </c>
      <c r="GNN119" s="1145">
        <f>'2d) Planwerte (Anlage)'!GNN119*$E$15</f>
        <v>0</v>
      </c>
      <c r="GNO119" s="1145">
        <f>'2d) Planwerte (Anlage)'!GNO119*$E$15</f>
        <v>0</v>
      </c>
      <c r="GNP119" s="1145">
        <f>'2d) Planwerte (Anlage)'!GNP119*$E$15</f>
        <v>0</v>
      </c>
      <c r="GNQ119" s="1145">
        <f>'2d) Planwerte (Anlage)'!GNQ119*$E$15</f>
        <v>0</v>
      </c>
      <c r="GNR119" s="1145">
        <f>'2d) Planwerte (Anlage)'!GNR119*$E$15</f>
        <v>0</v>
      </c>
      <c r="GNS119" s="1145">
        <f>'2d) Planwerte (Anlage)'!GNS119*$E$15</f>
        <v>0</v>
      </c>
      <c r="GNT119" s="1145">
        <f>'2d) Planwerte (Anlage)'!GNT119*$E$15</f>
        <v>0</v>
      </c>
      <c r="GNU119" s="1145">
        <f>'2d) Planwerte (Anlage)'!GNU119*$E$15</f>
        <v>0</v>
      </c>
      <c r="GNV119" s="1145">
        <f>'2d) Planwerte (Anlage)'!GNV119*$E$15</f>
        <v>0</v>
      </c>
      <c r="GNW119" s="1145">
        <f>'2d) Planwerte (Anlage)'!GNW119*$E$15</f>
        <v>0</v>
      </c>
      <c r="GNX119" s="1145">
        <f>'2d) Planwerte (Anlage)'!GNX119*$E$15</f>
        <v>0</v>
      </c>
      <c r="GNY119" s="1145">
        <f>'2d) Planwerte (Anlage)'!GNY119*$E$15</f>
        <v>0</v>
      </c>
      <c r="GNZ119" s="1145">
        <f>'2d) Planwerte (Anlage)'!GNZ119*$E$15</f>
        <v>0</v>
      </c>
      <c r="GOA119" s="1145">
        <f>'2d) Planwerte (Anlage)'!GOA119*$E$15</f>
        <v>0</v>
      </c>
      <c r="GOB119" s="1145">
        <f>'2d) Planwerte (Anlage)'!GOB119*$E$15</f>
        <v>0</v>
      </c>
      <c r="GOC119" s="1145">
        <f>'2d) Planwerte (Anlage)'!GOC119*$E$15</f>
        <v>0</v>
      </c>
      <c r="GOD119" s="1145">
        <f>'2d) Planwerte (Anlage)'!GOD119*$E$15</f>
        <v>0</v>
      </c>
      <c r="GOE119" s="1145">
        <f>'2d) Planwerte (Anlage)'!GOE119*$E$15</f>
        <v>0</v>
      </c>
      <c r="GOF119" s="1145">
        <f>'2d) Planwerte (Anlage)'!GOF119*$E$15</f>
        <v>0</v>
      </c>
      <c r="GOG119" s="1145">
        <f>'2d) Planwerte (Anlage)'!GOG119*$E$15</f>
        <v>0</v>
      </c>
      <c r="GOH119" s="1145">
        <f>'2d) Planwerte (Anlage)'!GOH119*$E$15</f>
        <v>0</v>
      </c>
      <c r="GOI119" s="1145">
        <f>'2d) Planwerte (Anlage)'!GOI119*$E$15</f>
        <v>0</v>
      </c>
      <c r="GOJ119" s="1145">
        <f>'2d) Planwerte (Anlage)'!GOJ119*$E$15</f>
        <v>0</v>
      </c>
      <c r="GOK119" s="1145">
        <f>'2d) Planwerte (Anlage)'!GOK119*$E$15</f>
        <v>0</v>
      </c>
      <c r="GOL119" s="1145">
        <f>'2d) Planwerte (Anlage)'!GOL119*$E$15</f>
        <v>0</v>
      </c>
      <c r="GOM119" s="1145">
        <f>'2d) Planwerte (Anlage)'!GOM119*$E$15</f>
        <v>0</v>
      </c>
      <c r="GON119" s="1145">
        <f>'2d) Planwerte (Anlage)'!GON119*$E$15</f>
        <v>0</v>
      </c>
      <c r="GOO119" s="1145">
        <f>'2d) Planwerte (Anlage)'!GOO119*$E$15</f>
        <v>0</v>
      </c>
      <c r="GOP119" s="1145">
        <f>'2d) Planwerte (Anlage)'!GOP119*$E$15</f>
        <v>0</v>
      </c>
      <c r="GOQ119" s="1145">
        <f>'2d) Planwerte (Anlage)'!GOQ119*$E$15</f>
        <v>0</v>
      </c>
      <c r="GOR119" s="1145">
        <f>'2d) Planwerte (Anlage)'!GOR119*$E$15</f>
        <v>0</v>
      </c>
      <c r="GOS119" s="1145">
        <f>'2d) Planwerte (Anlage)'!GOS119*$E$15</f>
        <v>0</v>
      </c>
      <c r="GOT119" s="1145">
        <f>'2d) Planwerte (Anlage)'!GOT119*$E$15</f>
        <v>0</v>
      </c>
      <c r="GOU119" s="1145">
        <f>'2d) Planwerte (Anlage)'!GOU119*$E$15</f>
        <v>0</v>
      </c>
      <c r="GOV119" s="1145">
        <f>'2d) Planwerte (Anlage)'!GOV119*$E$15</f>
        <v>0</v>
      </c>
      <c r="GOW119" s="1145">
        <f>'2d) Planwerte (Anlage)'!GOW119*$E$15</f>
        <v>0</v>
      </c>
      <c r="GOX119" s="1145">
        <f>'2d) Planwerte (Anlage)'!GOX119*$E$15</f>
        <v>0</v>
      </c>
      <c r="GOY119" s="1145">
        <f>'2d) Planwerte (Anlage)'!GOY119*$E$15</f>
        <v>0</v>
      </c>
      <c r="GOZ119" s="1145">
        <f>'2d) Planwerte (Anlage)'!GOZ119*$E$15</f>
        <v>0</v>
      </c>
      <c r="GPA119" s="1145">
        <f>'2d) Planwerte (Anlage)'!GPA119*$E$15</f>
        <v>0</v>
      </c>
      <c r="GPB119" s="1145">
        <f>'2d) Planwerte (Anlage)'!GPB119*$E$15</f>
        <v>0</v>
      </c>
      <c r="GPC119" s="1145">
        <f>'2d) Planwerte (Anlage)'!GPC119*$E$15</f>
        <v>0</v>
      </c>
      <c r="GPD119" s="1145">
        <f>'2d) Planwerte (Anlage)'!GPD119*$E$15</f>
        <v>0</v>
      </c>
      <c r="GPE119" s="1145">
        <f>'2d) Planwerte (Anlage)'!GPE119*$E$15</f>
        <v>0</v>
      </c>
      <c r="GPF119" s="1145">
        <f>'2d) Planwerte (Anlage)'!GPF119*$E$15</f>
        <v>0</v>
      </c>
      <c r="GPG119" s="1145">
        <f>'2d) Planwerte (Anlage)'!GPG119*$E$15</f>
        <v>0</v>
      </c>
      <c r="GPH119" s="1145">
        <f>'2d) Planwerte (Anlage)'!GPH119*$E$15</f>
        <v>0</v>
      </c>
      <c r="GPI119" s="1145">
        <f>'2d) Planwerte (Anlage)'!GPI119*$E$15</f>
        <v>0</v>
      </c>
      <c r="GPJ119" s="1145">
        <f>'2d) Planwerte (Anlage)'!GPJ119*$E$15</f>
        <v>0</v>
      </c>
      <c r="GPK119" s="1145">
        <f>'2d) Planwerte (Anlage)'!GPK119*$E$15</f>
        <v>0</v>
      </c>
      <c r="GPL119" s="1145">
        <f>'2d) Planwerte (Anlage)'!GPL119*$E$15</f>
        <v>0</v>
      </c>
      <c r="GPM119" s="1145">
        <f>'2d) Planwerte (Anlage)'!GPM119*$E$15</f>
        <v>0</v>
      </c>
      <c r="GPN119" s="1145">
        <f>'2d) Planwerte (Anlage)'!GPN119*$E$15</f>
        <v>0</v>
      </c>
      <c r="GPO119" s="1145">
        <f>'2d) Planwerte (Anlage)'!GPO119*$E$15</f>
        <v>0</v>
      </c>
      <c r="GPP119" s="1145">
        <f>'2d) Planwerte (Anlage)'!GPP119*$E$15</f>
        <v>0</v>
      </c>
      <c r="GPQ119" s="1145">
        <f>'2d) Planwerte (Anlage)'!GPQ119*$E$15</f>
        <v>0</v>
      </c>
      <c r="GPR119" s="1145">
        <f>'2d) Planwerte (Anlage)'!GPR119*$E$15</f>
        <v>0</v>
      </c>
      <c r="GPS119" s="1145">
        <f>'2d) Planwerte (Anlage)'!GPS119*$E$15</f>
        <v>0</v>
      </c>
      <c r="GPT119" s="1145">
        <f>'2d) Planwerte (Anlage)'!GPT119*$E$15</f>
        <v>0</v>
      </c>
      <c r="GPU119" s="1145">
        <f>'2d) Planwerte (Anlage)'!GPU119*$E$15</f>
        <v>0</v>
      </c>
      <c r="GPV119" s="1145">
        <f>'2d) Planwerte (Anlage)'!GPV119*$E$15</f>
        <v>0</v>
      </c>
      <c r="GPW119" s="1145">
        <f>'2d) Planwerte (Anlage)'!GPW119*$E$15</f>
        <v>0</v>
      </c>
      <c r="GPX119" s="1145">
        <f>'2d) Planwerte (Anlage)'!GPX119*$E$15</f>
        <v>0</v>
      </c>
      <c r="GPY119" s="1145">
        <f>'2d) Planwerte (Anlage)'!GPY119*$E$15</f>
        <v>0</v>
      </c>
      <c r="GPZ119" s="1145">
        <f>'2d) Planwerte (Anlage)'!GPZ119*$E$15</f>
        <v>0</v>
      </c>
      <c r="GQA119" s="1145">
        <f>'2d) Planwerte (Anlage)'!GQA119*$E$15</f>
        <v>0</v>
      </c>
      <c r="GQB119" s="1145">
        <f>'2d) Planwerte (Anlage)'!GQB119*$E$15</f>
        <v>0</v>
      </c>
      <c r="GQC119" s="1145">
        <f>'2d) Planwerte (Anlage)'!GQC119*$E$15</f>
        <v>0</v>
      </c>
      <c r="GQD119" s="1145">
        <f>'2d) Planwerte (Anlage)'!GQD119*$E$15</f>
        <v>0</v>
      </c>
      <c r="GQE119" s="1145">
        <f>'2d) Planwerte (Anlage)'!GQE119*$E$15</f>
        <v>0</v>
      </c>
      <c r="GQF119" s="1145">
        <f>'2d) Planwerte (Anlage)'!GQF119*$E$15</f>
        <v>0</v>
      </c>
      <c r="GQG119" s="1145">
        <f>'2d) Planwerte (Anlage)'!GQG119*$E$15</f>
        <v>0</v>
      </c>
      <c r="GQH119" s="1145">
        <f>'2d) Planwerte (Anlage)'!GQH119*$E$15</f>
        <v>0</v>
      </c>
      <c r="GQI119" s="1145">
        <f>'2d) Planwerte (Anlage)'!GQI119*$E$15</f>
        <v>0</v>
      </c>
      <c r="GQJ119" s="1145">
        <f>'2d) Planwerte (Anlage)'!GQJ119*$E$15</f>
        <v>0</v>
      </c>
      <c r="GQK119" s="1145">
        <f>'2d) Planwerte (Anlage)'!GQK119*$E$15</f>
        <v>0</v>
      </c>
      <c r="GQL119" s="1145">
        <f>'2d) Planwerte (Anlage)'!GQL119*$E$15</f>
        <v>0</v>
      </c>
      <c r="GQM119" s="1145">
        <f>'2d) Planwerte (Anlage)'!GQM119*$E$15</f>
        <v>0</v>
      </c>
      <c r="GQN119" s="1145">
        <f>'2d) Planwerte (Anlage)'!GQN119*$E$15</f>
        <v>0</v>
      </c>
      <c r="GQO119" s="1145">
        <f>'2d) Planwerte (Anlage)'!GQO119*$E$15</f>
        <v>0</v>
      </c>
      <c r="GQP119" s="1145">
        <f>'2d) Planwerte (Anlage)'!GQP119*$E$15</f>
        <v>0</v>
      </c>
      <c r="GQQ119" s="1145">
        <f>'2d) Planwerte (Anlage)'!GQQ119*$E$15</f>
        <v>0</v>
      </c>
      <c r="GQR119" s="1145">
        <f>'2d) Planwerte (Anlage)'!GQR119*$E$15</f>
        <v>0</v>
      </c>
      <c r="GQS119" s="1145">
        <f>'2d) Planwerte (Anlage)'!GQS119*$E$15</f>
        <v>0</v>
      </c>
      <c r="GQT119" s="1145">
        <f>'2d) Planwerte (Anlage)'!GQT119*$E$15</f>
        <v>0</v>
      </c>
      <c r="GQU119" s="1145">
        <f>'2d) Planwerte (Anlage)'!GQU119*$E$15</f>
        <v>0</v>
      </c>
      <c r="GQV119" s="1145">
        <f>'2d) Planwerte (Anlage)'!GQV119*$E$15</f>
        <v>0</v>
      </c>
      <c r="GQW119" s="1145">
        <f>'2d) Planwerte (Anlage)'!GQW119*$E$15</f>
        <v>0</v>
      </c>
      <c r="GQX119" s="1145">
        <f>'2d) Planwerte (Anlage)'!GQX119*$E$15</f>
        <v>0</v>
      </c>
      <c r="GQY119" s="1145">
        <f>'2d) Planwerte (Anlage)'!GQY119*$E$15</f>
        <v>0</v>
      </c>
      <c r="GQZ119" s="1145">
        <f>'2d) Planwerte (Anlage)'!GQZ119*$E$15</f>
        <v>0</v>
      </c>
      <c r="GRA119" s="1145">
        <f>'2d) Planwerte (Anlage)'!GRA119*$E$15</f>
        <v>0</v>
      </c>
      <c r="GRB119" s="1145">
        <f>'2d) Planwerte (Anlage)'!GRB119*$E$15</f>
        <v>0</v>
      </c>
      <c r="GRC119" s="1145">
        <f>'2d) Planwerte (Anlage)'!GRC119*$E$15</f>
        <v>0</v>
      </c>
      <c r="GRD119" s="1145">
        <f>'2d) Planwerte (Anlage)'!GRD119*$E$15</f>
        <v>0</v>
      </c>
      <c r="GRE119" s="1145">
        <f>'2d) Planwerte (Anlage)'!GRE119*$E$15</f>
        <v>0</v>
      </c>
      <c r="GRF119" s="1145">
        <f>'2d) Planwerte (Anlage)'!GRF119*$E$15</f>
        <v>0</v>
      </c>
      <c r="GRG119" s="1145">
        <f>'2d) Planwerte (Anlage)'!GRG119*$E$15</f>
        <v>0</v>
      </c>
      <c r="GRH119" s="1145">
        <f>'2d) Planwerte (Anlage)'!GRH119*$E$15</f>
        <v>0</v>
      </c>
      <c r="GRI119" s="1145">
        <f>'2d) Planwerte (Anlage)'!GRI119*$E$15</f>
        <v>0</v>
      </c>
      <c r="GRJ119" s="1145">
        <f>'2d) Planwerte (Anlage)'!GRJ119*$E$15</f>
        <v>0</v>
      </c>
      <c r="GRK119" s="1145">
        <f>'2d) Planwerte (Anlage)'!GRK119*$E$15</f>
        <v>0</v>
      </c>
      <c r="GRL119" s="1145">
        <f>'2d) Planwerte (Anlage)'!GRL119*$E$15</f>
        <v>0</v>
      </c>
      <c r="GRM119" s="1145">
        <f>'2d) Planwerte (Anlage)'!GRM119*$E$15</f>
        <v>0</v>
      </c>
      <c r="GRN119" s="1145">
        <f>'2d) Planwerte (Anlage)'!GRN119*$E$15</f>
        <v>0</v>
      </c>
      <c r="GRO119" s="1145">
        <f>'2d) Planwerte (Anlage)'!GRO119*$E$15</f>
        <v>0</v>
      </c>
      <c r="GRP119" s="1145">
        <f>'2d) Planwerte (Anlage)'!GRP119*$E$15</f>
        <v>0</v>
      </c>
      <c r="GRQ119" s="1145">
        <f>'2d) Planwerte (Anlage)'!GRQ119*$E$15</f>
        <v>0</v>
      </c>
      <c r="GRR119" s="1145">
        <f>'2d) Planwerte (Anlage)'!GRR119*$E$15</f>
        <v>0</v>
      </c>
      <c r="GRS119" s="1145">
        <f>'2d) Planwerte (Anlage)'!GRS119*$E$15</f>
        <v>0</v>
      </c>
      <c r="GRT119" s="1145">
        <f>'2d) Planwerte (Anlage)'!GRT119*$E$15</f>
        <v>0</v>
      </c>
      <c r="GRU119" s="1145">
        <f>'2d) Planwerte (Anlage)'!GRU119*$E$15</f>
        <v>0</v>
      </c>
      <c r="GRV119" s="1145">
        <f>'2d) Planwerte (Anlage)'!GRV119*$E$15</f>
        <v>0</v>
      </c>
      <c r="GRW119" s="1145">
        <f>'2d) Planwerte (Anlage)'!GRW119*$E$15</f>
        <v>0</v>
      </c>
      <c r="GRX119" s="1145">
        <f>'2d) Planwerte (Anlage)'!GRX119*$E$15</f>
        <v>0</v>
      </c>
      <c r="GRY119" s="1145">
        <f>'2d) Planwerte (Anlage)'!GRY119*$E$15</f>
        <v>0</v>
      </c>
      <c r="GRZ119" s="1145">
        <f>'2d) Planwerte (Anlage)'!GRZ119*$E$15</f>
        <v>0</v>
      </c>
      <c r="GSA119" s="1145">
        <f>'2d) Planwerte (Anlage)'!GSA119*$E$15</f>
        <v>0</v>
      </c>
      <c r="GSB119" s="1145">
        <f>'2d) Planwerte (Anlage)'!GSB119*$E$15</f>
        <v>0</v>
      </c>
      <c r="GSC119" s="1145">
        <f>'2d) Planwerte (Anlage)'!GSC119*$E$15</f>
        <v>0</v>
      </c>
      <c r="GSD119" s="1145">
        <f>'2d) Planwerte (Anlage)'!GSD119*$E$15</f>
        <v>0</v>
      </c>
      <c r="GSE119" s="1145">
        <f>'2d) Planwerte (Anlage)'!GSE119*$E$15</f>
        <v>0</v>
      </c>
      <c r="GSF119" s="1145">
        <f>'2d) Planwerte (Anlage)'!GSF119*$E$15</f>
        <v>0</v>
      </c>
      <c r="GSG119" s="1145">
        <f>'2d) Planwerte (Anlage)'!GSG119*$E$15</f>
        <v>0</v>
      </c>
      <c r="GSH119" s="1145">
        <f>'2d) Planwerte (Anlage)'!GSH119*$E$15</f>
        <v>0</v>
      </c>
      <c r="GSI119" s="1145">
        <f>'2d) Planwerte (Anlage)'!GSI119*$E$15</f>
        <v>0</v>
      </c>
      <c r="GSJ119" s="1145">
        <f>'2d) Planwerte (Anlage)'!GSJ119*$E$15</f>
        <v>0</v>
      </c>
      <c r="GSK119" s="1145">
        <f>'2d) Planwerte (Anlage)'!GSK119*$E$15</f>
        <v>0</v>
      </c>
      <c r="GSL119" s="1145">
        <f>'2d) Planwerte (Anlage)'!GSL119*$E$15</f>
        <v>0</v>
      </c>
      <c r="GSM119" s="1145">
        <f>'2d) Planwerte (Anlage)'!GSM119*$E$15</f>
        <v>0</v>
      </c>
      <c r="GSN119" s="1145">
        <f>'2d) Planwerte (Anlage)'!GSN119*$E$15</f>
        <v>0</v>
      </c>
      <c r="GSO119" s="1145">
        <f>'2d) Planwerte (Anlage)'!GSO119*$E$15</f>
        <v>0</v>
      </c>
      <c r="GSP119" s="1145">
        <f>'2d) Planwerte (Anlage)'!GSP119*$E$15</f>
        <v>0</v>
      </c>
      <c r="GSQ119" s="1145">
        <f>'2d) Planwerte (Anlage)'!GSQ119*$E$15</f>
        <v>0</v>
      </c>
      <c r="GSR119" s="1145">
        <f>'2d) Planwerte (Anlage)'!GSR119*$E$15</f>
        <v>0</v>
      </c>
      <c r="GSS119" s="1145">
        <f>'2d) Planwerte (Anlage)'!GSS119*$E$15</f>
        <v>0</v>
      </c>
      <c r="GST119" s="1145">
        <f>'2d) Planwerte (Anlage)'!GST119*$E$15</f>
        <v>0</v>
      </c>
      <c r="GSU119" s="1145">
        <f>'2d) Planwerte (Anlage)'!GSU119*$E$15</f>
        <v>0</v>
      </c>
      <c r="GSV119" s="1145">
        <f>'2d) Planwerte (Anlage)'!GSV119*$E$15</f>
        <v>0</v>
      </c>
      <c r="GSW119" s="1145">
        <f>'2d) Planwerte (Anlage)'!GSW119*$E$15</f>
        <v>0</v>
      </c>
      <c r="GSX119" s="1145">
        <f>'2d) Planwerte (Anlage)'!GSX119*$E$15</f>
        <v>0</v>
      </c>
      <c r="GSY119" s="1145">
        <f>'2d) Planwerte (Anlage)'!GSY119*$E$15</f>
        <v>0</v>
      </c>
      <c r="GSZ119" s="1145">
        <f>'2d) Planwerte (Anlage)'!GSZ119*$E$15</f>
        <v>0</v>
      </c>
      <c r="GTA119" s="1145">
        <f>'2d) Planwerte (Anlage)'!GTA119*$E$15</f>
        <v>0</v>
      </c>
      <c r="GTB119" s="1145">
        <f>'2d) Planwerte (Anlage)'!GTB119*$E$15</f>
        <v>0</v>
      </c>
      <c r="GTC119" s="1145">
        <f>'2d) Planwerte (Anlage)'!GTC119*$E$15</f>
        <v>0</v>
      </c>
      <c r="GTD119" s="1145">
        <f>'2d) Planwerte (Anlage)'!GTD119*$E$15</f>
        <v>0</v>
      </c>
      <c r="GTE119" s="1145">
        <f>'2d) Planwerte (Anlage)'!GTE119*$E$15</f>
        <v>0</v>
      </c>
      <c r="GTF119" s="1145">
        <f>'2d) Planwerte (Anlage)'!GTF119*$E$15</f>
        <v>0</v>
      </c>
      <c r="GTG119" s="1145">
        <f>'2d) Planwerte (Anlage)'!GTG119*$E$15</f>
        <v>0</v>
      </c>
      <c r="GTH119" s="1145">
        <f>'2d) Planwerte (Anlage)'!GTH119*$E$15</f>
        <v>0</v>
      </c>
      <c r="GTI119" s="1145">
        <f>'2d) Planwerte (Anlage)'!GTI119*$E$15</f>
        <v>0</v>
      </c>
      <c r="GTJ119" s="1145">
        <f>'2d) Planwerte (Anlage)'!GTJ119*$E$15</f>
        <v>0</v>
      </c>
      <c r="GTK119" s="1145">
        <f>'2d) Planwerte (Anlage)'!GTK119*$E$15</f>
        <v>0</v>
      </c>
      <c r="GTL119" s="1145">
        <f>'2d) Planwerte (Anlage)'!GTL119*$E$15</f>
        <v>0</v>
      </c>
      <c r="GTM119" s="1145">
        <f>'2d) Planwerte (Anlage)'!GTM119*$E$15</f>
        <v>0</v>
      </c>
      <c r="GTN119" s="1145">
        <f>'2d) Planwerte (Anlage)'!GTN119*$E$15</f>
        <v>0</v>
      </c>
      <c r="GTO119" s="1145">
        <f>'2d) Planwerte (Anlage)'!GTO119*$E$15</f>
        <v>0</v>
      </c>
      <c r="GTP119" s="1145">
        <f>'2d) Planwerte (Anlage)'!GTP119*$E$15</f>
        <v>0</v>
      </c>
      <c r="GTQ119" s="1145">
        <f>'2d) Planwerte (Anlage)'!GTQ119*$E$15</f>
        <v>0</v>
      </c>
      <c r="GTR119" s="1145">
        <f>'2d) Planwerte (Anlage)'!GTR119*$E$15</f>
        <v>0</v>
      </c>
      <c r="GTS119" s="1145">
        <f>'2d) Planwerte (Anlage)'!GTS119*$E$15</f>
        <v>0</v>
      </c>
      <c r="GTT119" s="1145">
        <f>'2d) Planwerte (Anlage)'!GTT119*$E$15</f>
        <v>0</v>
      </c>
      <c r="GTU119" s="1145">
        <f>'2d) Planwerte (Anlage)'!GTU119*$E$15</f>
        <v>0</v>
      </c>
      <c r="GTV119" s="1145">
        <f>'2d) Planwerte (Anlage)'!GTV119*$E$15</f>
        <v>0</v>
      </c>
      <c r="GTW119" s="1145">
        <f>'2d) Planwerte (Anlage)'!GTW119*$E$15</f>
        <v>0</v>
      </c>
      <c r="GTX119" s="1145">
        <f>'2d) Planwerte (Anlage)'!GTX119*$E$15</f>
        <v>0</v>
      </c>
      <c r="GTY119" s="1145">
        <f>'2d) Planwerte (Anlage)'!GTY119*$E$15</f>
        <v>0</v>
      </c>
      <c r="GTZ119" s="1145">
        <f>'2d) Planwerte (Anlage)'!GTZ119*$E$15</f>
        <v>0</v>
      </c>
      <c r="GUA119" s="1145">
        <f>'2d) Planwerte (Anlage)'!GUA119*$E$15</f>
        <v>0</v>
      </c>
      <c r="GUB119" s="1145">
        <f>'2d) Planwerte (Anlage)'!GUB119*$E$15</f>
        <v>0</v>
      </c>
      <c r="GUC119" s="1145">
        <f>'2d) Planwerte (Anlage)'!GUC119*$E$15</f>
        <v>0</v>
      </c>
      <c r="GUD119" s="1145">
        <f>'2d) Planwerte (Anlage)'!GUD119*$E$15</f>
        <v>0</v>
      </c>
      <c r="GUE119" s="1145">
        <f>'2d) Planwerte (Anlage)'!GUE119*$E$15</f>
        <v>0</v>
      </c>
      <c r="GUF119" s="1145">
        <f>'2d) Planwerte (Anlage)'!GUF119*$E$15</f>
        <v>0</v>
      </c>
      <c r="GUG119" s="1145">
        <f>'2d) Planwerte (Anlage)'!GUG119*$E$15</f>
        <v>0</v>
      </c>
      <c r="GUH119" s="1145">
        <f>'2d) Planwerte (Anlage)'!GUH119*$E$15</f>
        <v>0</v>
      </c>
      <c r="GUI119" s="1145">
        <f>'2d) Planwerte (Anlage)'!GUI119*$E$15</f>
        <v>0</v>
      </c>
      <c r="GUJ119" s="1145">
        <f>'2d) Planwerte (Anlage)'!GUJ119*$E$15</f>
        <v>0</v>
      </c>
      <c r="GUK119" s="1145">
        <f>'2d) Planwerte (Anlage)'!GUK119*$E$15</f>
        <v>0</v>
      </c>
      <c r="GUL119" s="1145">
        <f>'2d) Planwerte (Anlage)'!GUL119*$E$15</f>
        <v>0</v>
      </c>
      <c r="GUM119" s="1145">
        <f>'2d) Planwerte (Anlage)'!GUM119*$E$15</f>
        <v>0</v>
      </c>
      <c r="GUN119" s="1145">
        <f>'2d) Planwerte (Anlage)'!GUN119*$E$15</f>
        <v>0</v>
      </c>
      <c r="GUO119" s="1145">
        <f>'2d) Planwerte (Anlage)'!GUO119*$E$15</f>
        <v>0</v>
      </c>
      <c r="GUP119" s="1145">
        <f>'2d) Planwerte (Anlage)'!GUP119*$E$15</f>
        <v>0</v>
      </c>
      <c r="GUQ119" s="1145">
        <f>'2d) Planwerte (Anlage)'!GUQ119*$E$15</f>
        <v>0</v>
      </c>
      <c r="GUR119" s="1145">
        <f>'2d) Planwerte (Anlage)'!GUR119*$E$15</f>
        <v>0</v>
      </c>
      <c r="GUS119" s="1145">
        <f>'2d) Planwerte (Anlage)'!GUS119*$E$15</f>
        <v>0</v>
      </c>
      <c r="GUT119" s="1145">
        <f>'2d) Planwerte (Anlage)'!GUT119*$E$15</f>
        <v>0</v>
      </c>
      <c r="GUU119" s="1145">
        <f>'2d) Planwerte (Anlage)'!GUU119*$E$15</f>
        <v>0</v>
      </c>
      <c r="GUV119" s="1145">
        <f>'2d) Planwerte (Anlage)'!GUV119*$E$15</f>
        <v>0</v>
      </c>
      <c r="GUW119" s="1145">
        <f>'2d) Planwerte (Anlage)'!GUW119*$E$15</f>
        <v>0</v>
      </c>
      <c r="GUX119" s="1145">
        <f>'2d) Planwerte (Anlage)'!GUX119*$E$15</f>
        <v>0</v>
      </c>
      <c r="GUY119" s="1145">
        <f>'2d) Planwerte (Anlage)'!GUY119*$E$15</f>
        <v>0</v>
      </c>
      <c r="GUZ119" s="1145">
        <f>'2d) Planwerte (Anlage)'!GUZ119*$E$15</f>
        <v>0</v>
      </c>
      <c r="GVA119" s="1145">
        <f>'2d) Planwerte (Anlage)'!GVA119*$E$15</f>
        <v>0</v>
      </c>
      <c r="GVB119" s="1145">
        <f>'2d) Planwerte (Anlage)'!GVB119*$E$15</f>
        <v>0</v>
      </c>
      <c r="GVC119" s="1145">
        <f>'2d) Planwerte (Anlage)'!GVC119*$E$15</f>
        <v>0</v>
      </c>
      <c r="GVD119" s="1145">
        <f>'2d) Planwerte (Anlage)'!GVD119*$E$15</f>
        <v>0</v>
      </c>
      <c r="GVE119" s="1145">
        <f>'2d) Planwerte (Anlage)'!GVE119*$E$15</f>
        <v>0</v>
      </c>
      <c r="GVF119" s="1145">
        <f>'2d) Planwerte (Anlage)'!GVF119*$E$15</f>
        <v>0</v>
      </c>
      <c r="GVG119" s="1145">
        <f>'2d) Planwerte (Anlage)'!GVG119*$E$15</f>
        <v>0</v>
      </c>
      <c r="GVH119" s="1145">
        <f>'2d) Planwerte (Anlage)'!GVH119*$E$15</f>
        <v>0</v>
      </c>
      <c r="GVI119" s="1145">
        <f>'2d) Planwerte (Anlage)'!GVI119*$E$15</f>
        <v>0</v>
      </c>
      <c r="GVJ119" s="1145">
        <f>'2d) Planwerte (Anlage)'!GVJ119*$E$15</f>
        <v>0</v>
      </c>
      <c r="GVK119" s="1145">
        <f>'2d) Planwerte (Anlage)'!GVK119*$E$15</f>
        <v>0</v>
      </c>
      <c r="GVL119" s="1145">
        <f>'2d) Planwerte (Anlage)'!GVL119*$E$15</f>
        <v>0</v>
      </c>
      <c r="GVM119" s="1145">
        <f>'2d) Planwerte (Anlage)'!GVM119*$E$15</f>
        <v>0</v>
      </c>
      <c r="GVN119" s="1145">
        <f>'2d) Planwerte (Anlage)'!GVN119*$E$15</f>
        <v>0</v>
      </c>
      <c r="GVO119" s="1145">
        <f>'2d) Planwerte (Anlage)'!GVO119*$E$15</f>
        <v>0</v>
      </c>
      <c r="GVP119" s="1145">
        <f>'2d) Planwerte (Anlage)'!GVP119*$E$15</f>
        <v>0</v>
      </c>
      <c r="GVQ119" s="1145">
        <f>'2d) Planwerte (Anlage)'!GVQ119*$E$15</f>
        <v>0</v>
      </c>
      <c r="GVR119" s="1145">
        <f>'2d) Planwerte (Anlage)'!GVR119*$E$15</f>
        <v>0</v>
      </c>
      <c r="GVS119" s="1145">
        <f>'2d) Planwerte (Anlage)'!GVS119*$E$15</f>
        <v>0</v>
      </c>
      <c r="GVT119" s="1145">
        <f>'2d) Planwerte (Anlage)'!GVT119*$E$15</f>
        <v>0</v>
      </c>
      <c r="GVU119" s="1145">
        <f>'2d) Planwerte (Anlage)'!GVU119*$E$15</f>
        <v>0</v>
      </c>
      <c r="GVV119" s="1145">
        <f>'2d) Planwerte (Anlage)'!GVV119*$E$15</f>
        <v>0</v>
      </c>
      <c r="GVW119" s="1145">
        <f>'2d) Planwerte (Anlage)'!GVW119*$E$15</f>
        <v>0</v>
      </c>
      <c r="GVX119" s="1145">
        <f>'2d) Planwerte (Anlage)'!GVX119*$E$15</f>
        <v>0</v>
      </c>
      <c r="GVY119" s="1145">
        <f>'2d) Planwerte (Anlage)'!GVY119*$E$15</f>
        <v>0</v>
      </c>
      <c r="GVZ119" s="1145">
        <f>'2d) Planwerte (Anlage)'!GVZ119*$E$15</f>
        <v>0</v>
      </c>
      <c r="GWA119" s="1145">
        <f>'2d) Planwerte (Anlage)'!GWA119*$E$15</f>
        <v>0</v>
      </c>
      <c r="GWB119" s="1145">
        <f>'2d) Planwerte (Anlage)'!GWB119*$E$15</f>
        <v>0</v>
      </c>
      <c r="GWC119" s="1145">
        <f>'2d) Planwerte (Anlage)'!GWC119*$E$15</f>
        <v>0</v>
      </c>
      <c r="GWD119" s="1145">
        <f>'2d) Planwerte (Anlage)'!GWD119*$E$15</f>
        <v>0</v>
      </c>
      <c r="GWE119" s="1145">
        <f>'2d) Planwerte (Anlage)'!GWE119*$E$15</f>
        <v>0</v>
      </c>
      <c r="GWF119" s="1145">
        <f>'2d) Planwerte (Anlage)'!GWF119*$E$15</f>
        <v>0</v>
      </c>
      <c r="GWG119" s="1145">
        <f>'2d) Planwerte (Anlage)'!GWG119*$E$15</f>
        <v>0</v>
      </c>
      <c r="GWH119" s="1145">
        <f>'2d) Planwerte (Anlage)'!GWH119*$E$15</f>
        <v>0</v>
      </c>
      <c r="GWI119" s="1145">
        <f>'2d) Planwerte (Anlage)'!GWI119*$E$15</f>
        <v>0</v>
      </c>
      <c r="GWJ119" s="1145">
        <f>'2d) Planwerte (Anlage)'!GWJ119*$E$15</f>
        <v>0</v>
      </c>
      <c r="GWK119" s="1145">
        <f>'2d) Planwerte (Anlage)'!GWK119*$E$15</f>
        <v>0</v>
      </c>
      <c r="GWL119" s="1145">
        <f>'2d) Planwerte (Anlage)'!GWL119*$E$15</f>
        <v>0</v>
      </c>
      <c r="GWM119" s="1145">
        <f>'2d) Planwerte (Anlage)'!GWM119*$E$15</f>
        <v>0</v>
      </c>
      <c r="GWN119" s="1145">
        <f>'2d) Planwerte (Anlage)'!GWN119*$E$15</f>
        <v>0</v>
      </c>
      <c r="GWO119" s="1145">
        <f>'2d) Planwerte (Anlage)'!GWO119*$E$15</f>
        <v>0</v>
      </c>
      <c r="GWP119" s="1145">
        <f>'2d) Planwerte (Anlage)'!GWP119*$E$15</f>
        <v>0</v>
      </c>
      <c r="GWQ119" s="1145">
        <f>'2d) Planwerte (Anlage)'!GWQ119*$E$15</f>
        <v>0</v>
      </c>
      <c r="GWR119" s="1145">
        <f>'2d) Planwerte (Anlage)'!GWR119*$E$15</f>
        <v>0</v>
      </c>
      <c r="GWS119" s="1145">
        <f>'2d) Planwerte (Anlage)'!GWS119*$E$15</f>
        <v>0</v>
      </c>
      <c r="GWT119" s="1145">
        <f>'2d) Planwerte (Anlage)'!GWT119*$E$15</f>
        <v>0</v>
      </c>
      <c r="GWU119" s="1145">
        <f>'2d) Planwerte (Anlage)'!GWU119*$E$15</f>
        <v>0</v>
      </c>
      <c r="GWV119" s="1145">
        <f>'2d) Planwerte (Anlage)'!GWV119*$E$15</f>
        <v>0</v>
      </c>
      <c r="GWW119" s="1145">
        <f>'2d) Planwerte (Anlage)'!GWW119*$E$15</f>
        <v>0</v>
      </c>
      <c r="GWX119" s="1145">
        <f>'2d) Planwerte (Anlage)'!GWX119*$E$15</f>
        <v>0</v>
      </c>
      <c r="GWY119" s="1145">
        <f>'2d) Planwerte (Anlage)'!GWY119*$E$15</f>
        <v>0</v>
      </c>
      <c r="GWZ119" s="1145">
        <f>'2d) Planwerte (Anlage)'!GWZ119*$E$15</f>
        <v>0</v>
      </c>
      <c r="GXA119" s="1145">
        <f>'2d) Planwerte (Anlage)'!GXA119*$E$15</f>
        <v>0</v>
      </c>
      <c r="GXB119" s="1145">
        <f>'2d) Planwerte (Anlage)'!GXB119*$E$15</f>
        <v>0</v>
      </c>
      <c r="GXC119" s="1145">
        <f>'2d) Planwerte (Anlage)'!GXC119*$E$15</f>
        <v>0</v>
      </c>
      <c r="GXD119" s="1145">
        <f>'2d) Planwerte (Anlage)'!GXD119*$E$15</f>
        <v>0</v>
      </c>
      <c r="GXE119" s="1145">
        <f>'2d) Planwerte (Anlage)'!GXE119*$E$15</f>
        <v>0</v>
      </c>
      <c r="GXF119" s="1145">
        <f>'2d) Planwerte (Anlage)'!GXF119*$E$15</f>
        <v>0</v>
      </c>
      <c r="GXG119" s="1145">
        <f>'2d) Planwerte (Anlage)'!GXG119*$E$15</f>
        <v>0</v>
      </c>
      <c r="GXH119" s="1145">
        <f>'2d) Planwerte (Anlage)'!GXH119*$E$15</f>
        <v>0</v>
      </c>
      <c r="GXI119" s="1145">
        <f>'2d) Planwerte (Anlage)'!GXI119*$E$15</f>
        <v>0</v>
      </c>
      <c r="GXJ119" s="1145">
        <f>'2d) Planwerte (Anlage)'!GXJ119*$E$15</f>
        <v>0</v>
      </c>
      <c r="GXK119" s="1145">
        <f>'2d) Planwerte (Anlage)'!GXK119*$E$15</f>
        <v>0</v>
      </c>
      <c r="GXL119" s="1145">
        <f>'2d) Planwerte (Anlage)'!GXL119*$E$15</f>
        <v>0</v>
      </c>
      <c r="GXM119" s="1145">
        <f>'2d) Planwerte (Anlage)'!GXM119*$E$15</f>
        <v>0</v>
      </c>
      <c r="GXN119" s="1145">
        <f>'2d) Planwerte (Anlage)'!GXN119*$E$15</f>
        <v>0</v>
      </c>
      <c r="GXO119" s="1145">
        <f>'2d) Planwerte (Anlage)'!GXO119*$E$15</f>
        <v>0</v>
      </c>
      <c r="GXP119" s="1145">
        <f>'2d) Planwerte (Anlage)'!GXP119*$E$15</f>
        <v>0</v>
      </c>
      <c r="GXQ119" s="1145">
        <f>'2d) Planwerte (Anlage)'!GXQ119*$E$15</f>
        <v>0</v>
      </c>
      <c r="GXR119" s="1145">
        <f>'2d) Planwerte (Anlage)'!GXR119*$E$15</f>
        <v>0</v>
      </c>
      <c r="GXS119" s="1145">
        <f>'2d) Planwerte (Anlage)'!GXS119*$E$15</f>
        <v>0</v>
      </c>
      <c r="GXT119" s="1145">
        <f>'2d) Planwerte (Anlage)'!GXT119*$E$15</f>
        <v>0</v>
      </c>
      <c r="GXU119" s="1145">
        <f>'2d) Planwerte (Anlage)'!GXU119*$E$15</f>
        <v>0</v>
      </c>
      <c r="GXV119" s="1145">
        <f>'2d) Planwerte (Anlage)'!GXV119*$E$15</f>
        <v>0</v>
      </c>
      <c r="GXW119" s="1145">
        <f>'2d) Planwerte (Anlage)'!GXW119*$E$15</f>
        <v>0</v>
      </c>
      <c r="GXX119" s="1145">
        <f>'2d) Planwerte (Anlage)'!GXX119*$E$15</f>
        <v>0</v>
      </c>
      <c r="GXY119" s="1145">
        <f>'2d) Planwerte (Anlage)'!GXY119*$E$15</f>
        <v>0</v>
      </c>
      <c r="GXZ119" s="1145">
        <f>'2d) Planwerte (Anlage)'!GXZ119*$E$15</f>
        <v>0</v>
      </c>
      <c r="GYA119" s="1145">
        <f>'2d) Planwerte (Anlage)'!GYA119*$E$15</f>
        <v>0</v>
      </c>
      <c r="GYB119" s="1145">
        <f>'2d) Planwerte (Anlage)'!GYB119*$E$15</f>
        <v>0</v>
      </c>
      <c r="GYC119" s="1145">
        <f>'2d) Planwerte (Anlage)'!GYC119*$E$15</f>
        <v>0</v>
      </c>
      <c r="GYD119" s="1145">
        <f>'2d) Planwerte (Anlage)'!GYD119*$E$15</f>
        <v>0</v>
      </c>
      <c r="GYE119" s="1145">
        <f>'2d) Planwerte (Anlage)'!GYE119*$E$15</f>
        <v>0</v>
      </c>
      <c r="GYF119" s="1145">
        <f>'2d) Planwerte (Anlage)'!GYF119*$E$15</f>
        <v>0</v>
      </c>
      <c r="GYG119" s="1145">
        <f>'2d) Planwerte (Anlage)'!GYG119*$E$15</f>
        <v>0</v>
      </c>
      <c r="GYH119" s="1145">
        <f>'2d) Planwerte (Anlage)'!GYH119*$E$15</f>
        <v>0</v>
      </c>
      <c r="GYI119" s="1145">
        <f>'2d) Planwerte (Anlage)'!GYI119*$E$15</f>
        <v>0</v>
      </c>
      <c r="GYJ119" s="1145">
        <f>'2d) Planwerte (Anlage)'!GYJ119*$E$15</f>
        <v>0</v>
      </c>
      <c r="GYK119" s="1145">
        <f>'2d) Planwerte (Anlage)'!GYK119*$E$15</f>
        <v>0</v>
      </c>
      <c r="GYL119" s="1145">
        <f>'2d) Planwerte (Anlage)'!GYL119*$E$15</f>
        <v>0</v>
      </c>
      <c r="GYM119" s="1145">
        <f>'2d) Planwerte (Anlage)'!GYM119*$E$15</f>
        <v>0</v>
      </c>
      <c r="GYN119" s="1145">
        <f>'2d) Planwerte (Anlage)'!GYN119*$E$15</f>
        <v>0</v>
      </c>
      <c r="GYO119" s="1145">
        <f>'2d) Planwerte (Anlage)'!GYO119*$E$15</f>
        <v>0</v>
      </c>
      <c r="GYP119" s="1145">
        <f>'2d) Planwerte (Anlage)'!GYP119*$E$15</f>
        <v>0</v>
      </c>
      <c r="GYQ119" s="1145">
        <f>'2d) Planwerte (Anlage)'!GYQ119*$E$15</f>
        <v>0</v>
      </c>
      <c r="GYR119" s="1145">
        <f>'2d) Planwerte (Anlage)'!GYR119*$E$15</f>
        <v>0</v>
      </c>
      <c r="GYS119" s="1145">
        <f>'2d) Planwerte (Anlage)'!GYS119*$E$15</f>
        <v>0</v>
      </c>
      <c r="GYT119" s="1145">
        <f>'2d) Planwerte (Anlage)'!GYT119*$E$15</f>
        <v>0</v>
      </c>
      <c r="GYU119" s="1145">
        <f>'2d) Planwerte (Anlage)'!GYU119*$E$15</f>
        <v>0</v>
      </c>
      <c r="GYV119" s="1145">
        <f>'2d) Planwerte (Anlage)'!GYV119*$E$15</f>
        <v>0</v>
      </c>
      <c r="GYW119" s="1145">
        <f>'2d) Planwerte (Anlage)'!GYW119*$E$15</f>
        <v>0</v>
      </c>
      <c r="GYX119" s="1145">
        <f>'2d) Planwerte (Anlage)'!GYX119*$E$15</f>
        <v>0</v>
      </c>
      <c r="GYY119" s="1145">
        <f>'2d) Planwerte (Anlage)'!GYY119*$E$15</f>
        <v>0</v>
      </c>
      <c r="GYZ119" s="1145">
        <f>'2d) Planwerte (Anlage)'!GYZ119*$E$15</f>
        <v>0</v>
      </c>
      <c r="GZA119" s="1145">
        <f>'2d) Planwerte (Anlage)'!GZA119*$E$15</f>
        <v>0</v>
      </c>
      <c r="GZB119" s="1145">
        <f>'2d) Planwerte (Anlage)'!GZB119*$E$15</f>
        <v>0</v>
      </c>
      <c r="GZC119" s="1145">
        <f>'2d) Planwerte (Anlage)'!GZC119*$E$15</f>
        <v>0</v>
      </c>
      <c r="GZD119" s="1145">
        <f>'2d) Planwerte (Anlage)'!GZD119*$E$15</f>
        <v>0</v>
      </c>
      <c r="GZE119" s="1145">
        <f>'2d) Planwerte (Anlage)'!GZE119*$E$15</f>
        <v>0</v>
      </c>
      <c r="GZF119" s="1145">
        <f>'2d) Planwerte (Anlage)'!GZF119*$E$15</f>
        <v>0</v>
      </c>
      <c r="GZG119" s="1145">
        <f>'2d) Planwerte (Anlage)'!GZG119*$E$15</f>
        <v>0</v>
      </c>
      <c r="GZH119" s="1145">
        <f>'2d) Planwerte (Anlage)'!GZH119*$E$15</f>
        <v>0</v>
      </c>
      <c r="GZI119" s="1145">
        <f>'2d) Planwerte (Anlage)'!GZI119*$E$15</f>
        <v>0</v>
      </c>
      <c r="GZJ119" s="1145">
        <f>'2d) Planwerte (Anlage)'!GZJ119*$E$15</f>
        <v>0</v>
      </c>
      <c r="GZK119" s="1145">
        <f>'2d) Planwerte (Anlage)'!GZK119*$E$15</f>
        <v>0</v>
      </c>
      <c r="GZL119" s="1145">
        <f>'2d) Planwerte (Anlage)'!GZL119*$E$15</f>
        <v>0</v>
      </c>
      <c r="GZM119" s="1145">
        <f>'2d) Planwerte (Anlage)'!GZM119*$E$15</f>
        <v>0</v>
      </c>
      <c r="GZN119" s="1145">
        <f>'2d) Planwerte (Anlage)'!GZN119*$E$15</f>
        <v>0</v>
      </c>
      <c r="GZO119" s="1145">
        <f>'2d) Planwerte (Anlage)'!GZO119*$E$15</f>
        <v>0</v>
      </c>
      <c r="GZP119" s="1145">
        <f>'2d) Planwerte (Anlage)'!GZP119*$E$15</f>
        <v>0</v>
      </c>
      <c r="GZQ119" s="1145">
        <f>'2d) Planwerte (Anlage)'!GZQ119*$E$15</f>
        <v>0</v>
      </c>
      <c r="GZR119" s="1145">
        <f>'2d) Planwerte (Anlage)'!GZR119*$E$15</f>
        <v>0</v>
      </c>
      <c r="GZS119" s="1145">
        <f>'2d) Planwerte (Anlage)'!GZS119*$E$15</f>
        <v>0</v>
      </c>
      <c r="GZT119" s="1145">
        <f>'2d) Planwerte (Anlage)'!GZT119*$E$15</f>
        <v>0</v>
      </c>
      <c r="GZU119" s="1145">
        <f>'2d) Planwerte (Anlage)'!GZU119*$E$15</f>
        <v>0</v>
      </c>
      <c r="GZV119" s="1145">
        <f>'2d) Planwerte (Anlage)'!GZV119*$E$15</f>
        <v>0</v>
      </c>
      <c r="GZW119" s="1145">
        <f>'2d) Planwerte (Anlage)'!GZW119*$E$15</f>
        <v>0</v>
      </c>
      <c r="GZX119" s="1145">
        <f>'2d) Planwerte (Anlage)'!GZX119*$E$15</f>
        <v>0</v>
      </c>
      <c r="GZY119" s="1145">
        <f>'2d) Planwerte (Anlage)'!GZY119*$E$15</f>
        <v>0</v>
      </c>
      <c r="GZZ119" s="1145">
        <f>'2d) Planwerte (Anlage)'!GZZ119*$E$15</f>
        <v>0</v>
      </c>
      <c r="HAA119" s="1145">
        <f>'2d) Planwerte (Anlage)'!HAA119*$E$15</f>
        <v>0</v>
      </c>
      <c r="HAB119" s="1145">
        <f>'2d) Planwerte (Anlage)'!HAB119*$E$15</f>
        <v>0</v>
      </c>
      <c r="HAC119" s="1145">
        <f>'2d) Planwerte (Anlage)'!HAC119*$E$15</f>
        <v>0</v>
      </c>
      <c r="HAD119" s="1145">
        <f>'2d) Planwerte (Anlage)'!HAD119*$E$15</f>
        <v>0</v>
      </c>
      <c r="HAE119" s="1145">
        <f>'2d) Planwerte (Anlage)'!HAE119*$E$15</f>
        <v>0</v>
      </c>
      <c r="HAF119" s="1145">
        <f>'2d) Planwerte (Anlage)'!HAF119*$E$15</f>
        <v>0</v>
      </c>
      <c r="HAG119" s="1145">
        <f>'2d) Planwerte (Anlage)'!HAG119*$E$15</f>
        <v>0</v>
      </c>
      <c r="HAH119" s="1145">
        <f>'2d) Planwerte (Anlage)'!HAH119*$E$15</f>
        <v>0</v>
      </c>
      <c r="HAI119" s="1145">
        <f>'2d) Planwerte (Anlage)'!HAI119*$E$15</f>
        <v>0</v>
      </c>
      <c r="HAJ119" s="1145">
        <f>'2d) Planwerte (Anlage)'!HAJ119*$E$15</f>
        <v>0</v>
      </c>
      <c r="HAK119" s="1145">
        <f>'2d) Planwerte (Anlage)'!HAK119*$E$15</f>
        <v>0</v>
      </c>
      <c r="HAL119" s="1145">
        <f>'2d) Planwerte (Anlage)'!HAL119*$E$15</f>
        <v>0</v>
      </c>
      <c r="HAM119" s="1145">
        <f>'2d) Planwerte (Anlage)'!HAM119*$E$15</f>
        <v>0</v>
      </c>
      <c r="HAN119" s="1145">
        <f>'2d) Planwerte (Anlage)'!HAN119*$E$15</f>
        <v>0</v>
      </c>
      <c r="HAO119" s="1145">
        <f>'2d) Planwerte (Anlage)'!HAO119*$E$15</f>
        <v>0</v>
      </c>
      <c r="HAP119" s="1145">
        <f>'2d) Planwerte (Anlage)'!HAP119*$E$15</f>
        <v>0</v>
      </c>
      <c r="HAQ119" s="1145">
        <f>'2d) Planwerte (Anlage)'!HAQ119*$E$15</f>
        <v>0</v>
      </c>
      <c r="HAR119" s="1145">
        <f>'2d) Planwerte (Anlage)'!HAR119*$E$15</f>
        <v>0</v>
      </c>
      <c r="HAS119" s="1145">
        <f>'2d) Planwerte (Anlage)'!HAS119*$E$15</f>
        <v>0</v>
      </c>
      <c r="HAT119" s="1145">
        <f>'2d) Planwerte (Anlage)'!HAT119*$E$15</f>
        <v>0</v>
      </c>
      <c r="HAU119" s="1145">
        <f>'2d) Planwerte (Anlage)'!HAU119*$E$15</f>
        <v>0</v>
      </c>
      <c r="HAV119" s="1145">
        <f>'2d) Planwerte (Anlage)'!HAV119*$E$15</f>
        <v>0</v>
      </c>
      <c r="HAW119" s="1145">
        <f>'2d) Planwerte (Anlage)'!HAW119*$E$15</f>
        <v>0</v>
      </c>
      <c r="HAX119" s="1145">
        <f>'2d) Planwerte (Anlage)'!HAX119*$E$15</f>
        <v>0</v>
      </c>
      <c r="HAY119" s="1145">
        <f>'2d) Planwerte (Anlage)'!HAY119*$E$15</f>
        <v>0</v>
      </c>
      <c r="HAZ119" s="1145">
        <f>'2d) Planwerte (Anlage)'!HAZ119*$E$15</f>
        <v>0</v>
      </c>
      <c r="HBA119" s="1145">
        <f>'2d) Planwerte (Anlage)'!HBA119*$E$15</f>
        <v>0</v>
      </c>
      <c r="HBB119" s="1145">
        <f>'2d) Planwerte (Anlage)'!HBB119*$E$15</f>
        <v>0</v>
      </c>
      <c r="HBC119" s="1145">
        <f>'2d) Planwerte (Anlage)'!HBC119*$E$15</f>
        <v>0</v>
      </c>
      <c r="HBD119" s="1145">
        <f>'2d) Planwerte (Anlage)'!HBD119*$E$15</f>
        <v>0</v>
      </c>
      <c r="HBE119" s="1145">
        <f>'2d) Planwerte (Anlage)'!HBE119*$E$15</f>
        <v>0</v>
      </c>
      <c r="HBF119" s="1145">
        <f>'2d) Planwerte (Anlage)'!HBF119*$E$15</f>
        <v>0</v>
      </c>
      <c r="HBG119" s="1145">
        <f>'2d) Planwerte (Anlage)'!HBG119*$E$15</f>
        <v>0</v>
      </c>
      <c r="HBH119" s="1145">
        <f>'2d) Planwerte (Anlage)'!HBH119*$E$15</f>
        <v>0</v>
      </c>
      <c r="HBI119" s="1145">
        <f>'2d) Planwerte (Anlage)'!HBI119*$E$15</f>
        <v>0</v>
      </c>
      <c r="HBJ119" s="1145">
        <f>'2d) Planwerte (Anlage)'!HBJ119*$E$15</f>
        <v>0</v>
      </c>
      <c r="HBK119" s="1145">
        <f>'2d) Planwerte (Anlage)'!HBK119*$E$15</f>
        <v>0</v>
      </c>
      <c r="HBL119" s="1145">
        <f>'2d) Planwerte (Anlage)'!HBL119*$E$15</f>
        <v>0</v>
      </c>
      <c r="HBM119" s="1145">
        <f>'2d) Planwerte (Anlage)'!HBM119*$E$15</f>
        <v>0</v>
      </c>
      <c r="HBN119" s="1145">
        <f>'2d) Planwerte (Anlage)'!HBN119*$E$15</f>
        <v>0</v>
      </c>
      <c r="HBO119" s="1145">
        <f>'2d) Planwerte (Anlage)'!HBO119*$E$15</f>
        <v>0</v>
      </c>
      <c r="HBP119" s="1145">
        <f>'2d) Planwerte (Anlage)'!HBP119*$E$15</f>
        <v>0</v>
      </c>
      <c r="HBQ119" s="1145">
        <f>'2d) Planwerte (Anlage)'!HBQ119*$E$15</f>
        <v>0</v>
      </c>
      <c r="HBR119" s="1145">
        <f>'2d) Planwerte (Anlage)'!HBR119*$E$15</f>
        <v>0</v>
      </c>
      <c r="HBS119" s="1145">
        <f>'2d) Planwerte (Anlage)'!HBS119*$E$15</f>
        <v>0</v>
      </c>
      <c r="HBT119" s="1145">
        <f>'2d) Planwerte (Anlage)'!HBT119*$E$15</f>
        <v>0</v>
      </c>
      <c r="HBU119" s="1145">
        <f>'2d) Planwerte (Anlage)'!HBU119*$E$15</f>
        <v>0</v>
      </c>
      <c r="HBV119" s="1145">
        <f>'2d) Planwerte (Anlage)'!HBV119*$E$15</f>
        <v>0</v>
      </c>
      <c r="HBW119" s="1145">
        <f>'2d) Planwerte (Anlage)'!HBW119*$E$15</f>
        <v>0</v>
      </c>
      <c r="HBX119" s="1145">
        <f>'2d) Planwerte (Anlage)'!HBX119*$E$15</f>
        <v>0</v>
      </c>
      <c r="HBY119" s="1145">
        <f>'2d) Planwerte (Anlage)'!HBY119*$E$15</f>
        <v>0</v>
      </c>
      <c r="HBZ119" s="1145">
        <f>'2d) Planwerte (Anlage)'!HBZ119*$E$15</f>
        <v>0</v>
      </c>
      <c r="HCA119" s="1145">
        <f>'2d) Planwerte (Anlage)'!HCA119*$E$15</f>
        <v>0</v>
      </c>
      <c r="HCB119" s="1145">
        <f>'2d) Planwerte (Anlage)'!HCB119*$E$15</f>
        <v>0</v>
      </c>
      <c r="HCC119" s="1145">
        <f>'2d) Planwerte (Anlage)'!HCC119*$E$15</f>
        <v>0</v>
      </c>
      <c r="HCD119" s="1145">
        <f>'2d) Planwerte (Anlage)'!HCD119*$E$15</f>
        <v>0</v>
      </c>
      <c r="HCE119" s="1145">
        <f>'2d) Planwerte (Anlage)'!HCE119*$E$15</f>
        <v>0</v>
      </c>
      <c r="HCF119" s="1145">
        <f>'2d) Planwerte (Anlage)'!HCF119*$E$15</f>
        <v>0</v>
      </c>
      <c r="HCG119" s="1145">
        <f>'2d) Planwerte (Anlage)'!HCG119*$E$15</f>
        <v>0</v>
      </c>
      <c r="HCH119" s="1145">
        <f>'2d) Planwerte (Anlage)'!HCH119*$E$15</f>
        <v>0</v>
      </c>
      <c r="HCI119" s="1145">
        <f>'2d) Planwerte (Anlage)'!HCI119*$E$15</f>
        <v>0</v>
      </c>
      <c r="HCJ119" s="1145">
        <f>'2d) Planwerte (Anlage)'!HCJ119*$E$15</f>
        <v>0</v>
      </c>
      <c r="HCK119" s="1145">
        <f>'2d) Planwerte (Anlage)'!HCK119*$E$15</f>
        <v>0</v>
      </c>
      <c r="HCL119" s="1145">
        <f>'2d) Planwerte (Anlage)'!HCL119*$E$15</f>
        <v>0</v>
      </c>
      <c r="HCM119" s="1145">
        <f>'2d) Planwerte (Anlage)'!HCM119*$E$15</f>
        <v>0</v>
      </c>
      <c r="HCN119" s="1145">
        <f>'2d) Planwerte (Anlage)'!HCN119*$E$15</f>
        <v>0</v>
      </c>
      <c r="HCO119" s="1145">
        <f>'2d) Planwerte (Anlage)'!HCO119*$E$15</f>
        <v>0</v>
      </c>
      <c r="HCP119" s="1145">
        <f>'2d) Planwerte (Anlage)'!HCP119*$E$15</f>
        <v>0</v>
      </c>
      <c r="HCQ119" s="1145">
        <f>'2d) Planwerte (Anlage)'!HCQ119*$E$15</f>
        <v>0</v>
      </c>
      <c r="HCR119" s="1145">
        <f>'2d) Planwerte (Anlage)'!HCR119*$E$15</f>
        <v>0</v>
      </c>
      <c r="HCS119" s="1145">
        <f>'2d) Planwerte (Anlage)'!HCS119*$E$15</f>
        <v>0</v>
      </c>
      <c r="HCT119" s="1145">
        <f>'2d) Planwerte (Anlage)'!HCT119*$E$15</f>
        <v>0</v>
      </c>
      <c r="HCU119" s="1145">
        <f>'2d) Planwerte (Anlage)'!HCU119*$E$15</f>
        <v>0</v>
      </c>
      <c r="HCV119" s="1145">
        <f>'2d) Planwerte (Anlage)'!HCV119*$E$15</f>
        <v>0</v>
      </c>
      <c r="HCW119" s="1145">
        <f>'2d) Planwerte (Anlage)'!HCW119*$E$15</f>
        <v>0</v>
      </c>
      <c r="HCX119" s="1145">
        <f>'2d) Planwerte (Anlage)'!HCX119*$E$15</f>
        <v>0</v>
      </c>
      <c r="HCY119" s="1145">
        <f>'2d) Planwerte (Anlage)'!HCY119*$E$15</f>
        <v>0</v>
      </c>
      <c r="HCZ119" s="1145">
        <f>'2d) Planwerte (Anlage)'!HCZ119*$E$15</f>
        <v>0</v>
      </c>
      <c r="HDA119" s="1145">
        <f>'2d) Planwerte (Anlage)'!HDA119*$E$15</f>
        <v>0</v>
      </c>
      <c r="HDB119" s="1145">
        <f>'2d) Planwerte (Anlage)'!HDB119*$E$15</f>
        <v>0</v>
      </c>
      <c r="HDC119" s="1145">
        <f>'2d) Planwerte (Anlage)'!HDC119*$E$15</f>
        <v>0</v>
      </c>
      <c r="HDD119" s="1145">
        <f>'2d) Planwerte (Anlage)'!HDD119*$E$15</f>
        <v>0</v>
      </c>
      <c r="HDE119" s="1145">
        <f>'2d) Planwerte (Anlage)'!HDE119*$E$15</f>
        <v>0</v>
      </c>
      <c r="HDF119" s="1145">
        <f>'2d) Planwerte (Anlage)'!HDF119*$E$15</f>
        <v>0</v>
      </c>
      <c r="HDG119" s="1145">
        <f>'2d) Planwerte (Anlage)'!HDG119*$E$15</f>
        <v>0</v>
      </c>
      <c r="HDH119" s="1145">
        <f>'2d) Planwerte (Anlage)'!HDH119*$E$15</f>
        <v>0</v>
      </c>
      <c r="HDI119" s="1145">
        <f>'2d) Planwerte (Anlage)'!HDI119*$E$15</f>
        <v>0</v>
      </c>
      <c r="HDJ119" s="1145">
        <f>'2d) Planwerte (Anlage)'!HDJ119*$E$15</f>
        <v>0</v>
      </c>
      <c r="HDK119" s="1145">
        <f>'2d) Planwerte (Anlage)'!HDK119*$E$15</f>
        <v>0</v>
      </c>
      <c r="HDL119" s="1145">
        <f>'2d) Planwerte (Anlage)'!HDL119*$E$15</f>
        <v>0</v>
      </c>
      <c r="HDM119" s="1145">
        <f>'2d) Planwerte (Anlage)'!HDM119*$E$15</f>
        <v>0</v>
      </c>
      <c r="HDN119" s="1145">
        <f>'2d) Planwerte (Anlage)'!HDN119*$E$15</f>
        <v>0</v>
      </c>
      <c r="HDO119" s="1145">
        <f>'2d) Planwerte (Anlage)'!HDO119*$E$15</f>
        <v>0</v>
      </c>
      <c r="HDP119" s="1145">
        <f>'2d) Planwerte (Anlage)'!HDP119*$E$15</f>
        <v>0</v>
      </c>
      <c r="HDQ119" s="1145">
        <f>'2d) Planwerte (Anlage)'!HDQ119*$E$15</f>
        <v>0</v>
      </c>
      <c r="HDR119" s="1145">
        <f>'2d) Planwerte (Anlage)'!HDR119*$E$15</f>
        <v>0</v>
      </c>
      <c r="HDS119" s="1145">
        <f>'2d) Planwerte (Anlage)'!HDS119*$E$15</f>
        <v>0</v>
      </c>
      <c r="HDT119" s="1145">
        <f>'2d) Planwerte (Anlage)'!HDT119*$E$15</f>
        <v>0</v>
      </c>
      <c r="HDU119" s="1145">
        <f>'2d) Planwerte (Anlage)'!HDU119*$E$15</f>
        <v>0</v>
      </c>
      <c r="HDV119" s="1145">
        <f>'2d) Planwerte (Anlage)'!HDV119*$E$15</f>
        <v>0</v>
      </c>
      <c r="HDW119" s="1145">
        <f>'2d) Planwerte (Anlage)'!HDW119*$E$15</f>
        <v>0</v>
      </c>
      <c r="HDX119" s="1145">
        <f>'2d) Planwerte (Anlage)'!HDX119*$E$15</f>
        <v>0</v>
      </c>
      <c r="HDY119" s="1145">
        <f>'2d) Planwerte (Anlage)'!HDY119*$E$15</f>
        <v>0</v>
      </c>
      <c r="HDZ119" s="1145">
        <f>'2d) Planwerte (Anlage)'!HDZ119*$E$15</f>
        <v>0</v>
      </c>
      <c r="HEA119" s="1145">
        <f>'2d) Planwerte (Anlage)'!HEA119*$E$15</f>
        <v>0</v>
      </c>
      <c r="HEB119" s="1145">
        <f>'2d) Planwerte (Anlage)'!HEB119*$E$15</f>
        <v>0</v>
      </c>
      <c r="HEC119" s="1145">
        <f>'2d) Planwerte (Anlage)'!HEC119*$E$15</f>
        <v>0</v>
      </c>
      <c r="HED119" s="1145">
        <f>'2d) Planwerte (Anlage)'!HED119*$E$15</f>
        <v>0</v>
      </c>
      <c r="HEE119" s="1145">
        <f>'2d) Planwerte (Anlage)'!HEE119*$E$15</f>
        <v>0</v>
      </c>
      <c r="HEF119" s="1145">
        <f>'2d) Planwerte (Anlage)'!HEF119*$E$15</f>
        <v>0</v>
      </c>
      <c r="HEG119" s="1145">
        <f>'2d) Planwerte (Anlage)'!HEG119*$E$15</f>
        <v>0</v>
      </c>
      <c r="HEH119" s="1145">
        <f>'2d) Planwerte (Anlage)'!HEH119*$E$15</f>
        <v>0</v>
      </c>
      <c r="HEI119" s="1145">
        <f>'2d) Planwerte (Anlage)'!HEI119*$E$15</f>
        <v>0</v>
      </c>
      <c r="HEJ119" s="1145">
        <f>'2d) Planwerte (Anlage)'!HEJ119*$E$15</f>
        <v>0</v>
      </c>
      <c r="HEK119" s="1145">
        <f>'2d) Planwerte (Anlage)'!HEK119*$E$15</f>
        <v>0</v>
      </c>
      <c r="HEL119" s="1145">
        <f>'2d) Planwerte (Anlage)'!HEL119*$E$15</f>
        <v>0</v>
      </c>
      <c r="HEM119" s="1145">
        <f>'2d) Planwerte (Anlage)'!HEM119*$E$15</f>
        <v>0</v>
      </c>
      <c r="HEN119" s="1145">
        <f>'2d) Planwerte (Anlage)'!HEN119*$E$15</f>
        <v>0</v>
      </c>
      <c r="HEO119" s="1145">
        <f>'2d) Planwerte (Anlage)'!HEO119*$E$15</f>
        <v>0</v>
      </c>
      <c r="HEP119" s="1145">
        <f>'2d) Planwerte (Anlage)'!HEP119*$E$15</f>
        <v>0</v>
      </c>
      <c r="HEQ119" s="1145">
        <f>'2d) Planwerte (Anlage)'!HEQ119*$E$15</f>
        <v>0</v>
      </c>
      <c r="HER119" s="1145">
        <f>'2d) Planwerte (Anlage)'!HER119*$E$15</f>
        <v>0</v>
      </c>
      <c r="HES119" s="1145">
        <f>'2d) Planwerte (Anlage)'!HES119*$E$15</f>
        <v>0</v>
      </c>
      <c r="HET119" s="1145">
        <f>'2d) Planwerte (Anlage)'!HET119*$E$15</f>
        <v>0</v>
      </c>
      <c r="HEU119" s="1145">
        <f>'2d) Planwerte (Anlage)'!HEU119*$E$15</f>
        <v>0</v>
      </c>
      <c r="HEV119" s="1145">
        <f>'2d) Planwerte (Anlage)'!HEV119*$E$15</f>
        <v>0</v>
      </c>
      <c r="HEW119" s="1145">
        <f>'2d) Planwerte (Anlage)'!HEW119*$E$15</f>
        <v>0</v>
      </c>
      <c r="HEX119" s="1145">
        <f>'2d) Planwerte (Anlage)'!HEX119*$E$15</f>
        <v>0</v>
      </c>
      <c r="HEY119" s="1145">
        <f>'2d) Planwerte (Anlage)'!HEY119*$E$15</f>
        <v>0</v>
      </c>
      <c r="HEZ119" s="1145">
        <f>'2d) Planwerte (Anlage)'!HEZ119*$E$15</f>
        <v>0</v>
      </c>
      <c r="HFA119" s="1145">
        <f>'2d) Planwerte (Anlage)'!HFA119*$E$15</f>
        <v>0</v>
      </c>
      <c r="HFB119" s="1145">
        <f>'2d) Planwerte (Anlage)'!HFB119*$E$15</f>
        <v>0</v>
      </c>
      <c r="HFC119" s="1145">
        <f>'2d) Planwerte (Anlage)'!HFC119*$E$15</f>
        <v>0</v>
      </c>
      <c r="HFD119" s="1145">
        <f>'2d) Planwerte (Anlage)'!HFD119*$E$15</f>
        <v>0</v>
      </c>
      <c r="HFE119" s="1145">
        <f>'2d) Planwerte (Anlage)'!HFE119*$E$15</f>
        <v>0</v>
      </c>
      <c r="HFF119" s="1145">
        <f>'2d) Planwerte (Anlage)'!HFF119*$E$15</f>
        <v>0</v>
      </c>
      <c r="HFG119" s="1145">
        <f>'2d) Planwerte (Anlage)'!HFG119*$E$15</f>
        <v>0</v>
      </c>
      <c r="HFH119" s="1145">
        <f>'2d) Planwerte (Anlage)'!HFH119*$E$15</f>
        <v>0</v>
      </c>
      <c r="HFI119" s="1145">
        <f>'2d) Planwerte (Anlage)'!HFI119*$E$15</f>
        <v>0</v>
      </c>
      <c r="HFJ119" s="1145">
        <f>'2d) Planwerte (Anlage)'!HFJ119*$E$15</f>
        <v>0</v>
      </c>
      <c r="HFK119" s="1145">
        <f>'2d) Planwerte (Anlage)'!HFK119*$E$15</f>
        <v>0</v>
      </c>
      <c r="HFL119" s="1145">
        <f>'2d) Planwerte (Anlage)'!HFL119*$E$15</f>
        <v>0</v>
      </c>
      <c r="HFM119" s="1145">
        <f>'2d) Planwerte (Anlage)'!HFM119*$E$15</f>
        <v>0</v>
      </c>
      <c r="HFN119" s="1145">
        <f>'2d) Planwerte (Anlage)'!HFN119*$E$15</f>
        <v>0</v>
      </c>
      <c r="HFO119" s="1145">
        <f>'2d) Planwerte (Anlage)'!HFO119*$E$15</f>
        <v>0</v>
      </c>
      <c r="HFP119" s="1145">
        <f>'2d) Planwerte (Anlage)'!HFP119*$E$15</f>
        <v>0</v>
      </c>
      <c r="HFQ119" s="1145">
        <f>'2d) Planwerte (Anlage)'!HFQ119*$E$15</f>
        <v>0</v>
      </c>
      <c r="HFR119" s="1145">
        <f>'2d) Planwerte (Anlage)'!HFR119*$E$15</f>
        <v>0</v>
      </c>
      <c r="HFS119" s="1145">
        <f>'2d) Planwerte (Anlage)'!HFS119*$E$15</f>
        <v>0</v>
      </c>
      <c r="HFT119" s="1145">
        <f>'2d) Planwerte (Anlage)'!HFT119*$E$15</f>
        <v>0</v>
      </c>
      <c r="HFU119" s="1145">
        <f>'2d) Planwerte (Anlage)'!HFU119*$E$15</f>
        <v>0</v>
      </c>
      <c r="HFV119" s="1145">
        <f>'2d) Planwerte (Anlage)'!HFV119*$E$15</f>
        <v>0</v>
      </c>
      <c r="HFW119" s="1145">
        <f>'2d) Planwerte (Anlage)'!HFW119*$E$15</f>
        <v>0</v>
      </c>
      <c r="HFX119" s="1145">
        <f>'2d) Planwerte (Anlage)'!HFX119*$E$15</f>
        <v>0</v>
      </c>
      <c r="HFY119" s="1145">
        <f>'2d) Planwerte (Anlage)'!HFY119*$E$15</f>
        <v>0</v>
      </c>
      <c r="HFZ119" s="1145">
        <f>'2d) Planwerte (Anlage)'!HFZ119*$E$15</f>
        <v>0</v>
      </c>
      <c r="HGA119" s="1145">
        <f>'2d) Planwerte (Anlage)'!HGA119*$E$15</f>
        <v>0</v>
      </c>
      <c r="HGB119" s="1145">
        <f>'2d) Planwerte (Anlage)'!HGB119*$E$15</f>
        <v>0</v>
      </c>
      <c r="HGC119" s="1145">
        <f>'2d) Planwerte (Anlage)'!HGC119*$E$15</f>
        <v>0</v>
      </c>
      <c r="HGD119" s="1145">
        <f>'2d) Planwerte (Anlage)'!HGD119*$E$15</f>
        <v>0</v>
      </c>
      <c r="HGE119" s="1145">
        <f>'2d) Planwerte (Anlage)'!HGE119*$E$15</f>
        <v>0</v>
      </c>
      <c r="HGF119" s="1145">
        <f>'2d) Planwerte (Anlage)'!HGF119*$E$15</f>
        <v>0</v>
      </c>
      <c r="HGG119" s="1145">
        <f>'2d) Planwerte (Anlage)'!HGG119*$E$15</f>
        <v>0</v>
      </c>
      <c r="HGH119" s="1145">
        <f>'2d) Planwerte (Anlage)'!HGH119*$E$15</f>
        <v>0</v>
      </c>
      <c r="HGI119" s="1145">
        <f>'2d) Planwerte (Anlage)'!HGI119*$E$15</f>
        <v>0</v>
      </c>
      <c r="HGJ119" s="1145">
        <f>'2d) Planwerte (Anlage)'!HGJ119*$E$15</f>
        <v>0</v>
      </c>
      <c r="HGK119" s="1145">
        <f>'2d) Planwerte (Anlage)'!HGK119*$E$15</f>
        <v>0</v>
      </c>
      <c r="HGL119" s="1145">
        <f>'2d) Planwerte (Anlage)'!HGL119*$E$15</f>
        <v>0</v>
      </c>
      <c r="HGM119" s="1145">
        <f>'2d) Planwerte (Anlage)'!HGM119*$E$15</f>
        <v>0</v>
      </c>
      <c r="HGN119" s="1145">
        <f>'2d) Planwerte (Anlage)'!HGN119*$E$15</f>
        <v>0</v>
      </c>
      <c r="HGO119" s="1145">
        <f>'2d) Planwerte (Anlage)'!HGO119*$E$15</f>
        <v>0</v>
      </c>
      <c r="HGP119" s="1145">
        <f>'2d) Planwerte (Anlage)'!HGP119*$E$15</f>
        <v>0</v>
      </c>
      <c r="HGQ119" s="1145">
        <f>'2d) Planwerte (Anlage)'!HGQ119*$E$15</f>
        <v>0</v>
      </c>
      <c r="HGR119" s="1145">
        <f>'2d) Planwerte (Anlage)'!HGR119*$E$15</f>
        <v>0</v>
      </c>
      <c r="HGS119" s="1145">
        <f>'2d) Planwerte (Anlage)'!HGS119*$E$15</f>
        <v>0</v>
      </c>
      <c r="HGT119" s="1145">
        <f>'2d) Planwerte (Anlage)'!HGT119*$E$15</f>
        <v>0</v>
      </c>
      <c r="HGU119" s="1145">
        <f>'2d) Planwerte (Anlage)'!HGU119*$E$15</f>
        <v>0</v>
      </c>
      <c r="HGV119" s="1145">
        <f>'2d) Planwerte (Anlage)'!HGV119*$E$15</f>
        <v>0</v>
      </c>
      <c r="HGW119" s="1145">
        <f>'2d) Planwerte (Anlage)'!HGW119*$E$15</f>
        <v>0</v>
      </c>
      <c r="HGX119" s="1145">
        <f>'2d) Planwerte (Anlage)'!HGX119*$E$15</f>
        <v>0</v>
      </c>
      <c r="HGY119" s="1145">
        <f>'2d) Planwerte (Anlage)'!HGY119*$E$15</f>
        <v>0</v>
      </c>
      <c r="HGZ119" s="1145">
        <f>'2d) Planwerte (Anlage)'!HGZ119*$E$15</f>
        <v>0</v>
      </c>
      <c r="HHA119" s="1145">
        <f>'2d) Planwerte (Anlage)'!HHA119*$E$15</f>
        <v>0</v>
      </c>
      <c r="HHB119" s="1145">
        <f>'2d) Planwerte (Anlage)'!HHB119*$E$15</f>
        <v>0</v>
      </c>
      <c r="HHC119" s="1145">
        <f>'2d) Planwerte (Anlage)'!HHC119*$E$15</f>
        <v>0</v>
      </c>
      <c r="HHD119" s="1145">
        <f>'2d) Planwerte (Anlage)'!HHD119*$E$15</f>
        <v>0</v>
      </c>
      <c r="HHE119" s="1145">
        <f>'2d) Planwerte (Anlage)'!HHE119*$E$15</f>
        <v>0</v>
      </c>
      <c r="HHF119" s="1145">
        <f>'2d) Planwerte (Anlage)'!HHF119*$E$15</f>
        <v>0</v>
      </c>
      <c r="HHG119" s="1145">
        <f>'2d) Planwerte (Anlage)'!HHG119*$E$15</f>
        <v>0</v>
      </c>
      <c r="HHH119" s="1145">
        <f>'2d) Planwerte (Anlage)'!HHH119*$E$15</f>
        <v>0</v>
      </c>
      <c r="HHI119" s="1145">
        <f>'2d) Planwerte (Anlage)'!HHI119*$E$15</f>
        <v>0</v>
      </c>
      <c r="HHJ119" s="1145">
        <f>'2d) Planwerte (Anlage)'!HHJ119*$E$15</f>
        <v>0</v>
      </c>
      <c r="HHK119" s="1145">
        <f>'2d) Planwerte (Anlage)'!HHK119*$E$15</f>
        <v>0</v>
      </c>
      <c r="HHL119" s="1145">
        <f>'2d) Planwerte (Anlage)'!HHL119*$E$15</f>
        <v>0</v>
      </c>
      <c r="HHM119" s="1145">
        <f>'2d) Planwerte (Anlage)'!HHM119*$E$15</f>
        <v>0</v>
      </c>
      <c r="HHN119" s="1145">
        <f>'2d) Planwerte (Anlage)'!HHN119*$E$15</f>
        <v>0</v>
      </c>
      <c r="HHO119" s="1145">
        <f>'2d) Planwerte (Anlage)'!HHO119*$E$15</f>
        <v>0</v>
      </c>
      <c r="HHP119" s="1145">
        <f>'2d) Planwerte (Anlage)'!HHP119*$E$15</f>
        <v>0</v>
      </c>
      <c r="HHQ119" s="1145">
        <f>'2d) Planwerte (Anlage)'!HHQ119*$E$15</f>
        <v>0</v>
      </c>
      <c r="HHR119" s="1145">
        <f>'2d) Planwerte (Anlage)'!HHR119*$E$15</f>
        <v>0</v>
      </c>
      <c r="HHS119" s="1145">
        <f>'2d) Planwerte (Anlage)'!HHS119*$E$15</f>
        <v>0</v>
      </c>
      <c r="HHT119" s="1145">
        <f>'2d) Planwerte (Anlage)'!HHT119*$E$15</f>
        <v>0</v>
      </c>
      <c r="HHU119" s="1145">
        <f>'2d) Planwerte (Anlage)'!HHU119*$E$15</f>
        <v>0</v>
      </c>
      <c r="HHV119" s="1145">
        <f>'2d) Planwerte (Anlage)'!HHV119*$E$15</f>
        <v>0</v>
      </c>
      <c r="HHW119" s="1145">
        <f>'2d) Planwerte (Anlage)'!HHW119*$E$15</f>
        <v>0</v>
      </c>
      <c r="HHX119" s="1145">
        <f>'2d) Planwerte (Anlage)'!HHX119*$E$15</f>
        <v>0</v>
      </c>
      <c r="HHY119" s="1145">
        <f>'2d) Planwerte (Anlage)'!HHY119*$E$15</f>
        <v>0</v>
      </c>
      <c r="HHZ119" s="1145">
        <f>'2d) Planwerte (Anlage)'!HHZ119*$E$15</f>
        <v>0</v>
      </c>
      <c r="HIA119" s="1145">
        <f>'2d) Planwerte (Anlage)'!HIA119*$E$15</f>
        <v>0</v>
      </c>
      <c r="HIB119" s="1145">
        <f>'2d) Planwerte (Anlage)'!HIB119*$E$15</f>
        <v>0</v>
      </c>
      <c r="HIC119" s="1145">
        <f>'2d) Planwerte (Anlage)'!HIC119*$E$15</f>
        <v>0</v>
      </c>
      <c r="HID119" s="1145">
        <f>'2d) Planwerte (Anlage)'!HID119*$E$15</f>
        <v>0</v>
      </c>
      <c r="HIE119" s="1145">
        <f>'2d) Planwerte (Anlage)'!HIE119*$E$15</f>
        <v>0</v>
      </c>
      <c r="HIF119" s="1145">
        <f>'2d) Planwerte (Anlage)'!HIF119*$E$15</f>
        <v>0</v>
      </c>
      <c r="HIG119" s="1145">
        <f>'2d) Planwerte (Anlage)'!HIG119*$E$15</f>
        <v>0</v>
      </c>
      <c r="HIH119" s="1145">
        <f>'2d) Planwerte (Anlage)'!HIH119*$E$15</f>
        <v>0</v>
      </c>
      <c r="HII119" s="1145">
        <f>'2d) Planwerte (Anlage)'!HII119*$E$15</f>
        <v>0</v>
      </c>
      <c r="HIJ119" s="1145">
        <f>'2d) Planwerte (Anlage)'!HIJ119*$E$15</f>
        <v>0</v>
      </c>
      <c r="HIK119" s="1145">
        <f>'2d) Planwerte (Anlage)'!HIK119*$E$15</f>
        <v>0</v>
      </c>
      <c r="HIL119" s="1145">
        <f>'2d) Planwerte (Anlage)'!HIL119*$E$15</f>
        <v>0</v>
      </c>
      <c r="HIM119" s="1145">
        <f>'2d) Planwerte (Anlage)'!HIM119*$E$15</f>
        <v>0</v>
      </c>
      <c r="HIN119" s="1145">
        <f>'2d) Planwerte (Anlage)'!HIN119*$E$15</f>
        <v>0</v>
      </c>
      <c r="HIO119" s="1145">
        <f>'2d) Planwerte (Anlage)'!HIO119*$E$15</f>
        <v>0</v>
      </c>
      <c r="HIP119" s="1145">
        <f>'2d) Planwerte (Anlage)'!HIP119*$E$15</f>
        <v>0</v>
      </c>
      <c r="HIQ119" s="1145">
        <f>'2d) Planwerte (Anlage)'!HIQ119*$E$15</f>
        <v>0</v>
      </c>
      <c r="HIR119" s="1145">
        <f>'2d) Planwerte (Anlage)'!HIR119*$E$15</f>
        <v>0</v>
      </c>
      <c r="HIS119" s="1145">
        <f>'2d) Planwerte (Anlage)'!HIS119*$E$15</f>
        <v>0</v>
      </c>
      <c r="HIT119" s="1145">
        <f>'2d) Planwerte (Anlage)'!HIT119*$E$15</f>
        <v>0</v>
      </c>
      <c r="HIU119" s="1145">
        <f>'2d) Planwerte (Anlage)'!HIU119*$E$15</f>
        <v>0</v>
      </c>
      <c r="HIV119" s="1145">
        <f>'2d) Planwerte (Anlage)'!HIV119*$E$15</f>
        <v>0</v>
      </c>
      <c r="HIW119" s="1145">
        <f>'2d) Planwerte (Anlage)'!HIW119*$E$15</f>
        <v>0</v>
      </c>
      <c r="HIX119" s="1145">
        <f>'2d) Planwerte (Anlage)'!HIX119*$E$15</f>
        <v>0</v>
      </c>
      <c r="HIY119" s="1145">
        <f>'2d) Planwerte (Anlage)'!HIY119*$E$15</f>
        <v>0</v>
      </c>
      <c r="HIZ119" s="1145">
        <f>'2d) Planwerte (Anlage)'!HIZ119*$E$15</f>
        <v>0</v>
      </c>
      <c r="HJA119" s="1145">
        <f>'2d) Planwerte (Anlage)'!HJA119*$E$15</f>
        <v>0</v>
      </c>
      <c r="HJB119" s="1145">
        <f>'2d) Planwerte (Anlage)'!HJB119*$E$15</f>
        <v>0</v>
      </c>
      <c r="HJC119" s="1145">
        <f>'2d) Planwerte (Anlage)'!HJC119*$E$15</f>
        <v>0</v>
      </c>
      <c r="HJD119" s="1145">
        <f>'2d) Planwerte (Anlage)'!HJD119*$E$15</f>
        <v>0</v>
      </c>
      <c r="HJE119" s="1145">
        <f>'2d) Planwerte (Anlage)'!HJE119*$E$15</f>
        <v>0</v>
      </c>
      <c r="HJF119" s="1145">
        <f>'2d) Planwerte (Anlage)'!HJF119*$E$15</f>
        <v>0</v>
      </c>
      <c r="HJG119" s="1145">
        <f>'2d) Planwerte (Anlage)'!HJG119*$E$15</f>
        <v>0</v>
      </c>
      <c r="HJH119" s="1145">
        <f>'2d) Planwerte (Anlage)'!HJH119*$E$15</f>
        <v>0</v>
      </c>
      <c r="HJI119" s="1145">
        <f>'2d) Planwerte (Anlage)'!HJI119*$E$15</f>
        <v>0</v>
      </c>
      <c r="HJJ119" s="1145">
        <f>'2d) Planwerte (Anlage)'!HJJ119*$E$15</f>
        <v>0</v>
      </c>
      <c r="HJK119" s="1145">
        <f>'2d) Planwerte (Anlage)'!HJK119*$E$15</f>
        <v>0</v>
      </c>
      <c r="HJL119" s="1145">
        <f>'2d) Planwerte (Anlage)'!HJL119*$E$15</f>
        <v>0</v>
      </c>
      <c r="HJM119" s="1145">
        <f>'2d) Planwerte (Anlage)'!HJM119*$E$15</f>
        <v>0</v>
      </c>
      <c r="HJN119" s="1145">
        <f>'2d) Planwerte (Anlage)'!HJN119*$E$15</f>
        <v>0</v>
      </c>
      <c r="HJO119" s="1145">
        <f>'2d) Planwerte (Anlage)'!HJO119*$E$15</f>
        <v>0</v>
      </c>
      <c r="HJP119" s="1145">
        <f>'2d) Planwerte (Anlage)'!HJP119*$E$15</f>
        <v>0</v>
      </c>
      <c r="HJQ119" s="1145">
        <f>'2d) Planwerte (Anlage)'!HJQ119*$E$15</f>
        <v>0</v>
      </c>
      <c r="HJR119" s="1145">
        <f>'2d) Planwerte (Anlage)'!HJR119*$E$15</f>
        <v>0</v>
      </c>
      <c r="HJS119" s="1145">
        <f>'2d) Planwerte (Anlage)'!HJS119*$E$15</f>
        <v>0</v>
      </c>
      <c r="HJT119" s="1145">
        <f>'2d) Planwerte (Anlage)'!HJT119*$E$15</f>
        <v>0</v>
      </c>
      <c r="HJU119" s="1145">
        <f>'2d) Planwerte (Anlage)'!HJU119*$E$15</f>
        <v>0</v>
      </c>
      <c r="HJV119" s="1145">
        <f>'2d) Planwerte (Anlage)'!HJV119*$E$15</f>
        <v>0</v>
      </c>
      <c r="HJW119" s="1145">
        <f>'2d) Planwerte (Anlage)'!HJW119*$E$15</f>
        <v>0</v>
      </c>
      <c r="HJX119" s="1145">
        <f>'2d) Planwerte (Anlage)'!HJX119*$E$15</f>
        <v>0</v>
      </c>
      <c r="HJY119" s="1145">
        <f>'2d) Planwerte (Anlage)'!HJY119*$E$15</f>
        <v>0</v>
      </c>
      <c r="HJZ119" s="1145">
        <f>'2d) Planwerte (Anlage)'!HJZ119*$E$15</f>
        <v>0</v>
      </c>
      <c r="HKA119" s="1145">
        <f>'2d) Planwerte (Anlage)'!HKA119*$E$15</f>
        <v>0</v>
      </c>
      <c r="HKB119" s="1145">
        <f>'2d) Planwerte (Anlage)'!HKB119*$E$15</f>
        <v>0</v>
      </c>
      <c r="HKC119" s="1145">
        <f>'2d) Planwerte (Anlage)'!HKC119*$E$15</f>
        <v>0</v>
      </c>
      <c r="HKD119" s="1145">
        <f>'2d) Planwerte (Anlage)'!HKD119*$E$15</f>
        <v>0</v>
      </c>
      <c r="HKE119" s="1145">
        <f>'2d) Planwerte (Anlage)'!HKE119*$E$15</f>
        <v>0</v>
      </c>
      <c r="HKF119" s="1145">
        <f>'2d) Planwerte (Anlage)'!HKF119*$E$15</f>
        <v>0</v>
      </c>
      <c r="HKG119" s="1145">
        <f>'2d) Planwerte (Anlage)'!HKG119*$E$15</f>
        <v>0</v>
      </c>
      <c r="HKH119" s="1145">
        <f>'2d) Planwerte (Anlage)'!HKH119*$E$15</f>
        <v>0</v>
      </c>
      <c r="HKI119" s="1145">
        <f>'2d) Planwerte (Anlage)'!HKI119*$E$15</f>
        <v>0</v>
      </c>
      <c r="HKJ119" s="1145">
        <f>'2d) Planwerte (Anlage)'!HKJ119*$E$15</f>
        <v>0</v>
      </c>
      <c r="HKK119" s="1145">
        <f>'2d) Planwerte (Anlage)'!HKK119*$E$15</f>
        <v>0</v>
      </c>
      <c r="HKL119" s="1145">
        <f>'2d) Planwerte (Anlage)'!HKL119*$E$15</f>
        <v>0</v>
      </c>
      <c r="HKM119" s="1145">
        <f>'2d) Planwerte (Anlage)'!HKM119*$E$15</f>
        <v>0</v>
      </c>
      <c r="HKN119" s="1145">
        <f>'2d) Planwerte (Anlage)'!HKN119*$E$15</f>
        <v>0</v>
      </c>
      <c r="HKO119" s="1145">
        <f>'2d) Planwerte (Anlage)'!HKO119*$E$15</f>
        <v>0</v>
      </c>
      <c r="HKP119" s="1145">
        <f>'2d) Planwerte (Anlage)'!HKP119*$E$15</f>
        <v>0</v>
      </c>
      <c r="HKQ119" s="1145">
        <f>'2d) Planwerte (Anlage)'!HKQ119*$E$15</f>
        <v>0</v>
      </c>
      <c r="HKR119" s="1145">
        <f>'2d) Planwerte (Anlage)'!HKR119*$E$15</f>
        <v>0</v>
      </c>
      <c r="HKS119" s="1145">
        <f>'2d) Planwerte (Anlage)'!HKS119*$E$15</f>
        <v>0</v>
      </c>
      <c r="HKT119" s="1145">
        <f>'2d) Planwerte (Anlage)'!HKT119*$E$15</f>
        <v>0</v>
      </c>
      <c r="HKU119" s="1145">
        <f>'2d) Planwerte (Anlage)'!HKU119*$E$15</f>
        <v>0</v>
      </c>
      <c r="HKV119" s="1145">
        <f>'2d) Planwerte (Anlage)'!HKV119*$E$15</f>
        <v>0</v>
      </c>
      <c r="HKW119" s="1145">
        <f>'2d) Planwerte (Anlage)'!HKW119*$E$15</f>
        <v>0</v>
      </c>
      <c r="HKX119" s="1145">
        <f>'2d) Planwerte (Anlage)'!HKX119*$E$15</f>
        <v>0</v>
      </c>
      <c r="HKY119" s="1145">
        <f>'2d) Planwerte (Anlage)'!HKY119*$E$15</f>
        <v>0</v>
      </c>
      <c r="HKZ119" s="1145">
        <f>'2d) Planwerte (Anlage)'!HKZ119*$E$15</f>
        <v>0</v>
      </c>
      <c r="HLA119" s="1145">
        <f>'2d) Planwerte (Anlage)'!HLA119*$E$15</f>
        <v>0</v>
      </c>
      <c r="HLB119" s="1145">
        <f>'2d) Planwerte (Anlage)'!HLB119*$E$15</f>
        <v>0</v>
      </c>
      <c r="HLC119" s="1145">
        <f>'2d) Planwerte (Anlage)'!HLC119*$E$15</f>
        <v>0</v>
      </c>
      <c r="HLD119" s="1145">
        <f>'2d) Planwerte (Anlage)'!HLD119*$E$15</f>
        <v>0</v>
      </c>
      <c r="HLE119" s="1145">
        <f>'2d) Planwerte (Anlage)'!HLE119*$E$15</f>
        <v>0</v>
      </c>
      <c r="HLF119" s="1145">
        <f>'2d) Planwerte (Anlage)'!HLF119*$E$15</f>
        <v>0</v>
      </c>
      <c r="HLG119" s="1145">
        <f>'2d) Planwerte (Anlage)'!HLG119*$E$15</f>
        <v>0</v>
      </c>
      <c r="HLH119" s="1145">
        <f>'2d) Planwerte (Anlage)'!HLH119*$E$15</f>
        <v>0</v>
      </c>
      <c r="HLI119" s="1145">
        <f>'2d) Planwerte (Anlage)'!HLI119*$E$15</f>
        <v>0</v>
      </c>
      <c r="HLJ119" s="1145">
        <f>'2d) Planwerte (Anlage)'!HLJ119*$E$15</f>
        <v>0</v>
      </c>
      <c r="HLK119" s="1145">
        <f>'2d) Planwerte (Anlage)'!HLK119*$E$15</f>
        <v>0</v>
      </c>
      <c r="HLL119" s="1145">
        <f>'2d) Planwerte (Anlage)'!HLL119*$E$15</f>
        <v>0</v>
      </c>
      <c r="HLM119" s="1145">
        <f>'2d) Planwerte (Anlage)'!HLM119*$E$15</f>
        <v>0</v>
      </c>
      <c r="HLN119" s="1145">
        <f>'2d) Planwerte (Anlage)'!HLN119*$E$15</f>
        <v>0</v>
      </c>
      <c r="HLO119" s="1145">
        <f>'2d) Planwerte (Anlage)'!HLO119*$E$15</f>
        <v>0</v>
      </c>
      <c r="HLP119" s="1145">
        <f>'2d) Planwerte (Anlage)'!HLP119*$E$15</f>
        <v>0</v>
      </c>
      <c r="HLQ119" s="1145">
        <f>'2d) Planwerte (Anlage)'!HLQ119*$E$15</f>
        <v>0</v>
      </c>
      <c r="HLR119" s="1145">
        <f>'2d) Planwerte (Anlage)'!HLR119*$E$15</f>
        <v>0</v>
      </c>
      <c r="HLS119" s="1145">
        <f>'2d) Planwerte (Anlage)'!HLS119*$E$15</f>
        <v>0</v>
      </c>
      <c r="HLT119" s="1145">
        <f>'2d) Planwerte (Anlage)'!HLT119*$E$15</f>
        <v>0</v>
      </c>
      <c r="HLU119" s="1145">
        <f>'2d) Planwerte (Anlage)'!HLU119*$E$15</f>
        <v>0</v>
      </c>
      <c r="HLV119" s="1145">
        <f>'2d) Planwerte (Anlage)'!HLV119*$E$15</f>
        <v>0</v>
      </c>
      <c r="HLW119" s="1145">
        <f>'2d) Planwerte (Anlage)'!HLW119*$E$15</f>
        <v>0</v>
      </c>
      <c r="HLX119" s="1145">
        <f>'2d) Planwerte (Anlage)'!HLX119*$E$15</f>
        <v>0</v>
      </c>
      <c r="HLY119" s="1145">
        <f>'2d) Planwerte (Anlage)'!HLY119*$E$15</f>
        <v>0</v>
      </c>
      <c r="HLZ119" s="1145">
        <f>'2d) Planwerte (Anlage)'!HLZ119*$E$15</f>
        <v>0</v>
      </c>
      <c r="HMA119" s="1145">
        <f>'2d) Planwerte (Anlage)'!HMA119*$E$15</f>
        <v>0</v>
      </c>
      <c r="HMB119" s="1145">
        <f>'2d) Planwerte (Anlage)'!HMB119*$E$15</f>
        <v>0</v>
      </c>
      <c r="HMC119" s="1145">
        <f>'2d) Planwerte (Anlage)'!HMC119*$E$15</f>
        <v>0</v>
      </c>
      <c r="HMD119" s="1145">
        <f>'2d) Planwerte (Anlage)'!HMD119*$E$15</f>
        <v>0</v>
      </c>
      <c r="HME119" s="1145">
        <f>'2d) Planwerte (Anlage)'!HME119*$E$15</f>
        <v>0</v>
      </c>
      <c r="HMF119" s="1145">
        <f>'2d) Planwerte (Anlage)'!HMF119*$E$15</f>
        <v>0</v>
      </c>
      <c r="HMG119" s="1145">
        <f>'2d) Planwerte (Anlage)'!HMG119*$E$15</f>
        <v>0</v>
      </c>
      <c r="HMH119" s="1145">
        <f>'2d) Planwerte (Anlage)'!HMH119*$E$15</f>
        <v>0</v>
      </c>
      <c r="HMI119" s="1145">
        <f>'2d) Planwerte (Anlage)'!HMI119*$E$15</f>
        <v>0</v>
      </c>
      <c r="HMJ119" s="1145">
        <f>'2d) Planwerte (Anlage)'!HMJ119*$E$15</f>
        <v>0</v>
      </c>
      <c r="HMK119" s="1145">
        <f>'2d) Planwerte (Anlage)'!HMK119*$E$15</f>
        <v>0</v>
      </c>
      <c r="HML119" s="1145">
        <f>'2d) Planwerte (Anlage)'!HML119*$E$15</f>
        <v>0</v>
      </c>
      <c r="HMM119" s="1145">
        <f>'2d) Planwerte (Anlage)'!HMM119*$E$15</f>
        <v>0</v>
      </c>
      <c r="HMN119" s="1145">
        <f>'2d) Planwerte (Anlage)'!HMN119*$E$15</f>
        <v>0</v>
      </c>
      <c r="HMO119" s="1145">
        <f>'2d) Planwerte (Anlage)'!HMO119*$E$15</f>
        <v>0</v>
      </c>
      <c r="HMP119" s="1145">
        <f>'2d) Planwerte (Anlage)'!HMP119*$E$15</f>
        <v>0</v>
      </c>
      <c r="HMQ119" s="1145">
        <f>'2d) Planwerte (Anlage)'!HMQ119*$E$15</f>
        <v>0</v>
      </c>
      <c r="HMR119" s="1145">
        <f>'2d) Planwerte (Anlage)'!HMR119*$E$15</f>
        <v>0</v>
      </c>
      <c r="HMS119" s="1145">
        <f>'2d) Planwerte (Anlage)'!HMS119*$E$15</f>
        <v>0</v>
      </c>
      <c r="HMT119" s="1145">
        <f>'2d) Planwerte (Anlage)'!HMT119*$E$15</f>
        <v>0</v>
      </c>
      <c r="HMU119" s="1145">
        <f>'2d) Planwerte (Anlage)'!HMU119*$E$15</f>
        <v>0</v>
      </c>
      <c r="HMV119" s="1145">
        <f>'2d) Planwerte (Anlage)'!HMV119*$E$15</f>
        <v>0</v>
      </c>
      <c r="HMW119" s="1145">
        <f>'2d) Planwerte (Anlage)'!HMW119*$E$15</f>
        <v>0</v>
      </c>
      <c r="HMX119" s="1145">
        <f>'2d) Planwerte (Anlage)'!HMX119*$E$15</f>
        <v>0</v>
      </c>
      <c r="HMY119" s="1145">
        <f>'2d) Planwerte (Anlage)'!HMY119*$E$15</f>
        <v>0</v>
      </c>
      <c r="HMZ119" s="1145">
        <f>'2d) Planwerte (Anlage)'!HMZ119*$E$15</f>
        <v>0</v>
      </c>
      <c r="HNA119" s="1145">
        <f>'2d) Planwerte (Anlage)'!HNA119*$E$15</f>
        <v>0</v>
      </c>
      <c r="HNB119" s="1145">
        <f>'2d) Planwerte (Anlage)'!HNB119*$E$15</f>
        <v>0</v>
      </c>
      <c r="HNC119" s="1145">
        <f>'2d) Planwerte (Anlage)'!HNC119*$E$15</f>
        <v>0</v>
      </c>
      <c r="HND119" s="1145">
        <f>'2d) Planwerte (Anlage)'!HND119*$E$15</f>
        <v>0</v>
      </c>
      <c r="HNE119" s="1145">
        <f>'2d) Planwerte (Anlage)'!HNE119*$E$15</f>
        <v>0</v>
      </c>
      <c r="HNF119" s="1145">
        <f>'2d) Planwerte (Anlage)'!HNF119*$E$15</f>
        <v>0</v>
      </c>
      <c r="HNG119" s="1145">
        <f>'2d) Planwerte (Anlage)'!HNG119*$E$15</f>
        <v>0</v>
      </c>
      <c r="HNH119" s="1145">
        <f>'2d) Planwerte (Anlage)'!HNH119*$E$15</f>
        <v>0</v>
      </c>
      <c r="HNI119" s="1145">
        <f>'2d) Planwerte (Anlage)'!HNI119*$E$15</f>
        <v>0</v>
      </c>
      <c r="HNJ119" s="1145">
        <f>'2d) Planwerte (Anlage)'!HNJ119*$E$15</f>
        <v>0</v>
      </c>
      <c r="HNK119" s="1145">
        <f>'2d) Planwerte (Anlage)'!HNK119*$E$15</f>
        <v>0</v>
      </c>
      <c r="HNL119" s="1145">
        <f>'2d) Planwerte (Anlage)'!HNL119*$E$15</f>
        <v>0</v>
      </c>
      <c r="HNM119" s="1145">
        <f>'2d) Planwerte (Anlage)'!HNM119*$E$15</f>
        <v>0</v>
      </c>
      <c r="HNN119" s="1145">
        <f>'2d) Planwerte (Anlage)'!HNN119*$E$15</f>
        <v>0</v>
      </c>
      <c r="HNO119" s="1145">
        <f>'2d) Planwerte (Anlage)'!HNO119*$E$15</f>
        <v>0</v>
      </c>
      <c r="HNP119" s="1145">
        <f>'2d) Planwerte (Anlage)'!HNP119*$E$15</f>
        <v>0</v>
      </c>
      <c r="HNQ119" s="1145">
        <f>'2d) Planwerte (Anlage)'!HNQ119*$E$15</f>
        <v>0</v>
      </c>
      <c r="HNR119" s="1145">
        <f>'2d) Planwerte (Anlage)'!HNR119*$E$15</f>
        <v>0</v>
      </c>
      <c r="HNS119" s="1145">
        <f>'2d) Planwerte (Anlage)'!HNS119*$E$15</f>
        <v>0</v>
      </c>
      <c r="HNT119" s="1145">
        <f>'2d) Planwerte (Anlage)'!HNT119*$E$15</f>
        <v>0</v>
      </c>
      <c r="HNU119" s="1145">
        <f>'2d) Planwerte (Anlage)'!HNU119*$E$15</f>
        <v>0</v>
      </c>
      <c r="HNV119" s="1145">
        <f>'2d) Planwerte (Anlage)'!HNV119*$E$15</f>
        <v>0</v>
      </c>
      <c r="HNW119" s="1145">
        <f>'2d) Planwerte (Anlage)'!HNW119*$E$15</f>
        <v>0</v>
      </c>
      <c r="HNX119" s="1145">
        <f>'2d) Planwerte (Anlage)'!HNX119*$E$15</f>
        <v>0</v>
      </c>
      <c r="HNY119" s="1145">
        <f>'2d) Planwerte (Anlage)'!HNY119*$E$15</f>
        <v>0</v>
      </c>
      <c r="HNZ119" s="1145">
        <f>'2d) Planwerte (Anlage)'!HNZ119*$E$15</f>
        <v>0</v>
      </c>
      <c r="HOA119" s="1145">
        <f>'2d) Planwerte (Anlage)'!HOA119*$E$15</f>
        <v>0</v>
      </c>
      <c r="HOB119" s="1145">
        <f>'2d) Planwerte (Anlage)'!HOB119*$E$15</f>
        <v>0</v>
      </c>
      <c r="HOC119" s="1145">
        <f>'2d) Planwerte (Anlage)'!HOC119*$E$15</f>
        <v>0</v>
      </c>
      <c r="HOD119" s="1145">
        <f>'2d) Planwerte (Anlage)'!HOD119*$E$15</f>
        <v>0</v>
      </c>
      <c r="HOE119" s="1145">
        <f>'2d) Planwerte (Anlage)'!HOE119*$E$15</f>
        <v>0</v>
      </c>
      <c r="HOF119" s="1145">
        <f>'2d) Planwerte (Anlage)'!HOF119*$E$15</f>
        <v>0</v>
      </c>
      <c r="HOG119" s="1145">
        <f>'2d) Planwerte (Anlage)'!HOG119*$E$15</f>
        <v>0</v>
      </c>
      <c r="HOH119" s="1145">
        <f>'2d) Planwerte (Anlage)'!HOH119*$E$15</f>
        <v>0</v>
      </c>
      <c r="HOI119" s="1145">
        <f>'2d) Planwerte (Anlage)'!HOI119*$E$15</f>
        <v>0</v>
      </c>
      <c r="HOJ119" s="1145">
        <f>'2d) Planwerte (Anlage)'!HOJ119*$E$15</f>
        <v>0</v>
      </c>
      <c r="HOK119" s="1145">
        <f>'2d) Planwerte (Anlage)'!HOK119*$E$15</f>
        <v>0</v>
      </c>
      <c r="HOL119" s="1145">
        <f>'2d) Planwerte (Anlage)'!HOL119*$E$15</f>
        <v>0</v>
      </c>
      <c r="HOM119" s="1145">
        <f>'2d) Planwerte (Anlage)'!HOM119*$E$15</f>
        <v>0</v>
      </c>
      <c r="HON119" s="1145">
        <f>'2d) Planwerte (Anlage)'!HON119*$E$15</f>
        <v>0</v>
      </c>
      <c r="HOO119" s="1145">
        <f>'2d) Planwerte (Anlage)'!HOO119*$E$15</f>
        <v>0</v>
      </c>
      <c r="HOP119" s="1145">
        <f>'2d) Planwerte (Anlage)'!HOP119*$E$15</f>
        <v>0</v>
      </c>
      <c r="HOQ119" s="1145">
        <f>'2d) Planwerte (Anlage)'!HOQ119*$E$15</f>
        <v>0</v>
      </c>
      <c r="HOR119" s="1145">
        <f>'2d) Planwerte (Anlage)'!HOR119*$E$15</f>
        <v>0</v>
      </c>
      <c r="HOS119" s="1145">
        <f>'2d) Planwerte (Anlage)'!HOS119*$E$15</f>
        <v>0</v>
      </c>
      <c r="HOT119" s="1145">
        <f>'2d) Planwerte (Anlage)'!HOT119*$E$15</f>
        <v>0</v>
      </c>
      <c r="HOU119" s="1145">
        <f>'2d) Planwerte (Anlage)'!HOU119*$E$15</f>
        <v>0</v>
      </c>
      <c r="HOV119" s="1145">
        <f>'2d) Planwerte (Anlage)'!HOV119*$E$15</f>
        <v>0</v>
      </c>
      <c r="HOW119" s="1145">
        <f>'2d) Planwerte (Anlage)'!HOW119*$E$15</f>
        <v>0</v>
      </c>
      <c r="HOX119" s="1145">
        <f>'2d) Planwerte (Anlage)'!HOX119*$E$15</f>
        <v>0</v>
      </c>
      <c r="HOY119" s="1145">
        <f>'2d) Planwerte (Anlage)'!HOY119*$E$15</f>
        <v>0</v>
      </c>
      <c r="HOZ119" s="1145">
        <f>'2d) Planwerte (Anlage)'!HOZ119*$E$15</f>
        <v>0</v>
      </c>
      <c r="HPA119" s="1145">
        <f>'2d) Planwerte (Anlage)'!HPA119*$E$15</f>
        <v>0</v>
      </c>
      <c r="HPB119" s="1145">
        <f>'2d) Planwerte (Anlage)'!HPB119*$E$15</f>
        <v>0</v>
      </c>
      <c r="HPC119" s="1145">
        <f>'2d) Planwerte (Anlage)'!HPC119*$E$15</f>
        <v>0</v>
      </c>
      <c r="HPD119" s="1145">
        <f>'2d) Planwerte (Anlage)'!HPD119*$E$15</f>
        <v>0</v>
      </c>
      <c r="HPE119" s="1145">
        <f>'2d) Planwerte (Anlage)'!HPE119*$E$15</f>
        <v>0</v>
      </c>
      <c r="HPF119" s="1145">
        <f>'2d) Planwerte (Anlage)'!HPF119*$E$15</f>
        <v>0</v>
      </c>
      <c r="HPG119" s="1145">
        <f>'2d) Planwerte (Anlage)'!HPG119*$E$15</f>
        <v>0</v>
      </c>
      <c r="HPH119" s="1145">
        <f>'2d) Planwerte (Anlage)'!HPH119*$E$15</f>
        <v>0</v>
      </c>
      <c r="HPI119" s="1145">
        <f>'2d) Planwerte (Anlage)'!HPI119*$E$15</f>
        <v>0</v>
      </c>
      <c r="HPJ119" s="1145">
        <f>'2d) Planwerte (Anlage)'!HPJ119*$E$15</f>
        <v>0</v>
      </c>
      <c r="HPK119" s="1145">
        <f>'2d) Planwerte (Anlage)'!HPK119*$E$15</f>
        <v>0</v>
      </c>
      <c r="HPL119" s="1145">
        <f>'2d) Planwerte (Anlage)'!HPL119*$E$15</f>
        <v>0</v>
      </c>
      <c r="HPM119" s="1145">
        <f>'2d) Planwerte (Anlage)'!HPM119*$E$15</f>
        <v>0</v>
      </c>
      <c r="HPN119" s="1145">
        <f>'2d) Planwerte (Anlage)'!HPN119*$E$15</f>
        <v>0</v>
      </c>
      <c r="HPO119" s="1145">
        <f>'2d) Planwerte (Anlage)'!HPO119*$E$15</f>
        <v>0</v>
      </c>
      <c r="HPP119" s="1145">
        <f>'2d) Planwerte (Anlage)'!HPP119*$E$15</f>
        <v>0</v>
      </c>
      <c r="HPQ119" s="1145">
        <f>'2d) Planwerte (Anlage)'!HPQ119*$E$15</f>
        <v>0</v>
      </c>
      <c r="HPR119" s="1145">
        <f>'2d) Planwerte (Anlage)'!HPR119*$E$15</f>
        <v>0</v>
      </c>
      <c r="HPS119" s="1145">
        <f>'2d) Planwerte (Anlage)'!HPS119*$E$15</f>
        <v>0</v>
      </c>
      <c r="HPT119" s="1145">
        <f>'2d) Planwerte (Anlage)'!HPT119*$E$15</f>
        <v>0</v>
      </c>
      <c r="HPU119" s="1145">
        <f>'2d) Planwerte (Anlage)'!HPU119*$E$15</f>
        <v>0</v>
      </c>
      <c r="HPV119" s="1145">
        <f>'2d) Planwerte (Anlage)'!HPV119*$E$15</f>
        <v>0</v>
      </c>
      <c r="HPW119" s="1145">
        <f>'2d) Planwerte (Anlage)'!HPW119*$E$15</f>
        <v>0</v>
      </c>
      <c r="HPX119" s="1145">
        <f>'2d) Planwerte (Anlage)'!HPX119*$E$15</f>
        <v>0</v>
      </c>
      <c r="HPY119" s="1145">
        <f>'2d) Planwerte (Anlage)'!HPY119*$E$15</f>
        <v>0</v>
      </c>
      <c r="HPZ119" s="1145">
        <f>'2d) Planwerte (Anlage)'!HPZ119*$E$15</f>
        <v>0</v>
      </c>
      <c r="HQA119" s="1145">
        <f>'2d) Planwerte (Anlage)'!HQA119*$E$15</f>
        <v>0</v>
      </c>
      <c r="HQB119" s="1145">
        <f>'2d) Planwerte (Anlage)'!HQB119*$E$15</f>
        <v>0</v>
      </c>
      <c r="HQC119" s="1145">
        <f>'2d) Planwerte (Anlage)'!HQC119*$E$15</f>
        <v>0</v>
      </c>
      <c r="HQD119" s="1145">
        <f>'2d) Planwerte (Anlage)'!HQD119*$E$15</f>
        <v>0</v>
      </c>
      <c r="HQE119" s="1145">
        <f>'2d) Planwerte (Anlage)'!HQE119*$E$15</f>
        <v>0</v>
      </c>
      <c r="HQF119" s="1145">
        <f>'2d) Planwerte (Anlage)'!HQF119*$E$15</f>
        <v>0</v>
      </c>
      <c r="HQG119" s="1145">
        <f>'2d) Planwerte (Anlage)'!HQG119*$E$15</f>
        <v>0</v>
      </c>
      <c r="HQH119" s="1145">
        <f>'2d) Planwerte (Anlage)'!HQH119*$E$15</f>
        <v>0</v>
      </c>
      <c r="HQI119" s="1145">
        <f>'2d) Planwerte (Anlage)'!HQI119*$E$15</f>
        <v>0</v>
      </c>
      <c r="HQJ119" s="1145">
        <f>'2d) Planwerte (Anlage)'!HQJ119*$E$15</f>
        <v>0</v>
      </c>
      <c r="HQK119" s="1145">
        <f>'2d) Planwerte (Anlage)'!HQK119*$E$15</f>
        <v>0</v>
      </c>
      <c r="HQL119" s="1145">
        <f>'2d) Planwerte (Anlage)'!HQL119*$E$15</f>
        <v>0</v>
      </c>
      <c r="HQM119" s="1145">
        <f>'2d) Planwerte (Anlage)'!HQM119*$E$15</f>
        <v>0</v>
      </c>
      <c r="HQN119" s="1145">
        <f>'2d) Planwerte (Anlage)'!HQN119*$E$15</f>
        <v>0</v>
      </c>
      <c r="HQO119" s="1145">
        <f>'2d) Planwerte (Anlage)'!HQO119*$E$15</f>
        <v>0</v>
      </c>
      <c r="HQP119" s="1145">
        <f>'2d) Planwerte (Anlage)'!HQP119*$E$15</f>
        <v>0</v>
      </c>
      <c r="HQQ119" s="1145">
        <f>'2d) Planwerte (Anlage)'!HQQ119*$E$15</f>
        <v>0</v>
      </c>
      <c r="HQR119" s="1145">
        <f>'2d) Planwerte (Anlage)'!HQR119*$E$15</f>
        <v>0</v>
      </c>
      <c r="HQS119" s="1145">
        <f>'2d) Planwerte (Anlage)'!HQS119*$E$15</f>
        <v>0</v>
      </c>
      <c r="HQT119" s="1145">
        <f>'2d) Planwerte (Anlage)'!HQT119*$E$15</f>
        <v>0</v>
      </c>
      <c r="HQU119" s="1145">
        <f>'2d) Planwerte (Anlage)'!HQU119*$E$15</f>
        <v>0</v>
      </c>
      <c r="HQV119" s="1145">
        <f>'2d) Planwerte (Anlage)'!HQV119*$E$15</f>
        <v>0</v>
      </c>
      <c r="HQW119" s="1145">
        <f>'2d) Planwerte (Anlage)'!HQW119*$E$15</f>
        <v>0</v>
      </c>
      <c r="HQX119" s="1145">
        <f>'2d) Planwerte (Anlage)'!HQX119*$E$15</f>
        <v>0</v>
      </c>
      <c r="HQY119" s="1145">
        <f>'2d) Planwerte (Anlage)'!HQY119*$E$15</f>
        <v>0</v>
      </c>
      <c r="HQZ119" s="1145">
        <f>'2d) Planwerte (Anlage)'!HQZ119*$E$15</f>
        <v>0</v>
      </c>
      <c r="HRA119" s="1145">
        <f>'2d) Planwerte (Anlage)'!HRA119*$E$15</f>
        <v>0</v>
      </c>
      <c r="HRB119" s="1145">
        <f>'2d) Planwerte (Anlage)'!HRB119*$E$15</f>
        <v>0</v>
      </c>
      <c r="HRC119" s="1145">
        <f>'2d) Planwerte (Anlage)'!HRC119*$E$15</f>
        <v>0</v>
      </c>
      <c r="HRD119" s="1145">
        <f>'2d) Planwerte (Anlage)'!HRD119*$E$15</f>
        <v>0</v>
      </c>
      <c r="HRE119" s="1145">
        <f>'2d) Planwerte (Anlage)'!HRE119*$E$15</f>
        <v>0</v>
      </c>
      <c r="HRF119" s="1145">
        <f>'2d) Planwerte (Anlage)'!HRF119*$E$15</f>
        <v>0</v>
      </c>
      <c r="HRG119" s="1145">
        <f>'2d) Planwerte (Anlage)'!HRG119*$E$15</f>
        <v>0</v>
      </c>
      <c r="HRH119" s="1145">
        <f>'2d) Planwerte (Anlage)'!HRH119*$E$15</f>
        <v>0</v>
      </c>
      <c r="HRI119" s="1145">
        <f>'2d) Planwerte (Anlage)'!HRI119*$E$15</f>
        <v>0</v>
      </c>
      <c r="HRJ119" s="1145">
        <f>'2d) Planwerte (Anlage)'!HRJ119*$E$15</f>
        <v>0</v>
      </c>
      <c r="HRK119" s="1145">
        <f>'2d) Planwerte (Anlage)'!HRK119*$E$15</f>
        <v>0</v>
      </c>
      <c r="HRL119" s="1145">
        <f>'2d) Planwerte (Anlage)'!HRL119*$E$15</f>
        <v>0</v>
      </c>
      <c r="HRM119" s="1145">
        <f>'2d) Planwerte (Anlage)'!HRM119*$E$15</f>
        <v>0</v>
      </c>
      <c r="HRN119" s="1145">
        <f>'2d) Planwerte (Anlage)'!HRN119*$E$15</f>
        <v>0</v>
      </c>
      <c r="HRO119" s="1145">
        <f>'2d) Planwerte (Anlage)'!HRO119*$E$15</f>
        <v>0</v>
      </c>
      <c r="HRP119" s="1145">
        <f>'2d) Planwerte (Anlage)'!HRP119*$E$15</f>
        <v>0</v>
      </c>
      <c r="HRQ119" s="1145">
        <f>'2d) Planwerte (Anlage)'!HRQ119*$E$15</f>
        <v>0</v>
      </c>
      <c r="HRR119" s="1145">
        <f>'2d) Planwerte (Anlage)'!HRR119*$E$15</f>
        <v>0</v>
      </c>
      <c r="HRS119" s="1145">
        <f>'2d) Planwerte (Anlage)'!HRS119*$E$15</f>
        <v>0</v>
      </c>
      <c r="HRT119" s="1145">
        <f>'2d) Planwerte (Anlage)'!HRT119*$E$15</f>
        <v>0</v>
      </c>
      <c r="HRU119" s="1145">
        <f>'2d) Planwerte (Anlage)'!HRU119*$E$15</f>
        <v>0</v>
      </c>
      <c r="HRV119" s="1145">
        <f>'2d) Planwerte (Anlage)'!HRV119*$E$15</f>
        <v>0</v>
      </c>
      <c r="HRW119" s="1145">
        <f>'2d) Planwerte (Anlage)'!HRW119*$E$15</f>
        <v>0</v>
      </c>
      <c r="HRX119" s="1145">
        <f>'2d) Planwerte (Anlage)'!HRX119*$E$15</f>
        <v>0</v>
      </c>
      <c r="HRY119" s="1145">
        <f>'2d) Planwerte (Anlage)'!HRY119*$E$15</f>
        <v>0</v>
      </c>
      <c r="HRZ119" s="1145">
        <f>'2d) Planwerte (Anlage)'!HRZ119*$E$15</f>
        <v>0</v>
      </c>
      <c r="HSA119" s="1145">
        <f>'2d) Planwerte (Anlage)'!HSA119*$E$15</f>
        <v>0</v>
      </c>
      <c r="HSB119" s="1145">
        <f>'2d) Planwerte (Anlage)'!HSB119*$E$15</f>
        <v>0</v>
      </c>
      <c r="HSC119" s="1145">
        <f>'2d) Planwerte (Anlage)'!HSC119*$E$15</f>
        <v>0</v>
      </c>
      <c r="HSD119" s="1145">
        <f>'2d) Planwerte (Anlage)'!HSD119*$E$15</f>
        <v>0</v>
      </c>
      <c r="HSE119" s="1145">
        <f>'2d) Planwerte (Anlage)'!HSE119*$E$15</f>
        <v>0</v>
      </c>
      <c r="HSF119" s="1145">
        <f>'2d) Planwerte (Anlage)'!HSF119*$E$15</f>
        <v>0</v>
      </c>
      <c r="HSG119" s="1145">
        <f>'2d) Planwerte (Anlage)'!HSG119*$E$15</f>
        <v>0</v>
      </c>
      <c r="HSH119" s="1145">
        <f>'2d) Planwerte (Anlage)'!HSH119*$E$15</f>
        <v>0</v>
      </c>
      <c r="HSI119" s="1145">
        <f>'2d) Planwerte (Anlage)'!HSI119*$E$15</f>
        <v>0</v>
      </c>
      <c r="HSJ119" s="1145">
        <f>'2d) Planwerte (Anlage)'!HSJ119*$E$15</f>
        <v>0</v>
      </c>
      <c r="HSK119" s="1145">
        <f>'2d) Planwerte (Anlage)'!HSK119*$E$15</f>
        <v>0</v>
      </c>
      <c r="HSL119" s="1145">
        <f>'2d) Planwerte (Anlage)'!HSL119*$E$15</f>
        <v>0</v>
      </c>
      <c r="HSM119" s="1145">
        <f>'2d) Planwerte (Anlage)'!HSM119*$E$15</f>
        <v>0</v>
      </c>
      <c r="HSN119" s="1145">
        <f>'2d) Planwerte (Anlage)'!HSN119*$E$15</f>
        <v>0</v>
      </c>
      <c r="HSO119" s="1145">
        <f>'2d) Planwerte (Anlage)'!HSO119*$E$15</f>
        <v>0</v>
      </c>
      <c r="HSP119" s="1145">
        <f>'2d) Planwerte (Anlage)'!HSP119*$E$15</f>
        <v>0</v>
      </c>
      <c r="HSQ119" s="1145">
        <f>'2d) Planwerte (Anlage)'!HSQ119*$E$15</f>
        <v>0</v>
      </c>
      <c r="HSR119" s="1145">
        <f>'2d) Planwerte (Anlage)'!HSR119*$E$15</f>
        <v>0</v>
      </c>
      <c r="HSS119" s="1145">
        <f>'2d) Planwerte (Anlage)'!HSS119*$E$15</f>
        <v>0</v>
      </c>
      <c r="HST119" s="1145">
        <f>'2d) Planwerte (Anlage)'!HST119*$E$15</f>
        <v>0</v>
      </c>
      <c r="HSU119" s="1145">
        <f>'2d) Planwerte (Anlage)'!HSU119*$E$15</f>
        <v>0</v>
      </c>
      <c r="HSV119" s="1145">
        <f>'2d) Planwerte (Anlage)'!HSV119*$E$15</f>
        <v>0</v>
      </c>
      <c r="HSW119" s="1145">
        <f>'2d) Planwerte (Anlage)'!HSW119*$E$15</f>
        <v>0</v>
      </c>
      <c r="HSX119" s="1145">
        <f>'2d) Planwerte (Anlage)'!HSX119*$E$15</f>
        <v>0</v>
      </c>
      <c r="HSY119" s="1145">
        <f>'2d) Planwerte (Anlage)'!HSY119*$E$15</f>
        <v>0</v>
      </c>
      <c r="HSZ119" s="1145">
        <f>'2d) Planwerte (Anlage)'!HSZ119*$E$15</f>
        <v>0</v>
      </c>
      <c r="HTA119" s="1145">
        <f>'2d) Planwerte (Anlage)'!HTA119*$E$15</f>
        <v>0</v>
      </c>
      <c r="HTB119" s="1145">
        <f>'2d) Planwerte (Anlage)'!HTB119*$E$15</f>
        <v>0</v>
      </c>
      <c r="HTC119" s="1145">
        <f>'2d) Planwerte (Anlage)'!HTC119*$E$15</f>
        <v>0</v>
      </c>
      <c r="HTD119" s="1145">
        <f>'2d) Planwerte (Anlage)'!HTD119*$E$15</f>
        <v>0</v>
      </c>
      <c r="HTE119" s="1145">
        <f>'2d) Planwerte (Anlage)'!HTE119*$E$15</f>
        <v>0</v>
      </c>
      <c r="HTF119" s="1145">
        <f>'2d) Planwerte (Anlage)'!HTF119*$E$15</f>
        <v>0</v>
      </c>
      <c r="HTG119" s="1145">
        <f>'2d) Planwerte (Anlage)'!HTG119*$E$15</f>
        <v>0</v>
      </c>
      <c r="HTH119" s="1145">
        <f>'2d) Planwerte (Anlage)'!HTH119*$E$15</f>
        <v>0</v>
      </c>
      <c r="HTI119" s="1145">
        <f>'2d) Planwerte (Anlage)'!HTI119*$E$15</f>
        <v>0</v>
      </c>
      <c r="HTJ119" s="1145">
        <f>'2d) Planwerte (Anlage)'!HTJ119*$E$15</f>
        <v>0</v>
      </c>
      <c r="HTK119" s="1145">
        <f>'2d) Planwerte (Anlage)'!HTK119*$E$15</f>
        <v>0</v>
      </c>
      <c r="HTL119" s="1145">
        <f>'2d) Planwerte (Anlage)'!HTL119*$E$15</f>
        <v>0</v>
      </c>
      <c r="HTM119" s="1145">
        <f>'2d) Planwerte (Anlage)'!HTM119*$E$15</f>
        <v>0</v>
      </c>
      <c r="HTN119" s="1145">
        <f>'2d) Planwerte (Anlage)'!HTN119*$E$15</f>
        <v>0</v>
      </c>
      <c r="HTO119" s="1145">
        <f>'2d) Planwerte (Anlage)'!HTO119*$E$15</f>
        <v>0</v>
      </c>
      <c r="HTP119" s="1145">
        <f>'2d) Planwerte (Anlage)'!HTP119*$E$15</f>
        <v>0</v>
      </c>
      <c r="HTQ119" s="1145">
        <f>'2d) Planwerte (Anlage)'!HTQ119*$E$15</f>
        <v>0</v>
      </c>
      <c r="HTR119" s="1145">
        <f>'2d) Planwerte (Anlage)'!HTR119*$E$15</f>
        <v>0</v>
      </c>
      <c r="HTS119" s="1145">
        <f>'2d) Planwerte (Anlage)'!HTS119*$E$15</f>
        <v>0</v>
      </c>
      <c r="HTT119" s="1145">
        <f>'2d) Planwerte (Anlage)'!HTT119*$E$15</f>
        <v>0</v>
      </c>
      <c r="HTU119" s="1145">
        <f>'2d) Planwerte (Anlage)'!HTU119*$E$15</f>
        <v>0</v>
      </c>
      <c r="HTV119" s="1145">
        <f>'2d) Planwerte (Anlage)'!HTV119*$E$15</f>
        <v>0</v>
      </c>
      <c r="HTW119" s="1145">
        <f>'2d) Planwerte (Anlage)'!HTW119*$E$15</f>
        <v>0</v>
      </c>
      <c r="HTX119" s="1145">
        <f>'2d) Planwerte (Anlage)'!HTX119*$E$15</f>
        <v>0</v>
      </c>
      <c r="HTY119" s="1145">
        <f>'2d) Planwerte (Anlage)'!HTY119*$E$15</f>
        <v>0</v>
      </c>
      <c r="HTZ119" s="1145">
        <f>'2d) Planwerte (Anlage)'!HTZ119*$E$15</f>
        <v>0</v>
      </c>
      <c r="HUA119" s="1145">
        <f>'2d) Planwerte (Anlage)'!HUA119*$E$15</f>
        <v>0</v>
      </c>
      <c r="HUB119" s="1145">
        <f>'2d) Planwerte (Anlage)'!HUB119*$E$15</f>
        <v>0</v>
      </c>
      <c r="HUC119" s="1145">
        <f>'2d) Planwerte (Anlage)'!HUC119*$E$15</f>
        <v>0</v>
      </c>
      <c r="HUD119" s="1145">
        <f>'2d) Planwerte (Anlage)'!HUD119*$E$15</f>
        <v>0</v>
      </c>
      <c r="HUE119" s="1145">
        <f>'2d) Planwerte (Anlage)'!HUE119*$E$15</f>
        <v>0</v>
      </c>
      <c r="HUF119" s="1145">
        <f>'2d) Planwerte (Anlage)'!HUF119*$E$15</f>
        <v>0</v>
      </c>
      <c r="HUG119" s="1145">
        <f>'2d) Planwerte (Anlage)'!HUG119*$E$15</f>
        <v>0</v>
      </c>
      <c r="HUH119" s="1145">
        <f>'2d) Planwerte (Anlage)'!HUH119*$E$15</f>
        <v>0</v>
      </c>
      <c r="HUI119" s="1145">
        <f>'2d) Planwerte (Anlage)'!HUI119*$E$15</f>
        <v>0</v>
      </c>
      <c r="HUJ119" s="1145">
        <f>'2d) Planwerte (Anlage)'!HUJ119*$E$15</f>
        <v>0</v>
      </c>
      <c r="HUK119" s="1145">
        <f>'2d) Planwerte (Anlage)'!HUK119*$E$15</f>
        <v>0</v>
      </c>
      <c r="HUL119" s="1145">
        <f>'2d) Planwerte (Anlage)'!HUL119*$E$15</f>
        <v>0</v>
      </c>
      <c r="HUM119" s="1145">
        <f>'2d) Planwerte (Anlage)'!HUM119*$E$15</f>
        <v>0</v>
      </c>
      <c r="HUN119" s="1145">
        <f>'2d) Planwerte (Anlage)'!HUN119*$E$15</f>
        <v>0</v>
      </c>
      <c r="HUO119" s="1145">
        <f>'2d) Planwerte (Anlage)'!HUO119*$E$15</f>
        <v>0</v>
      </c>
      <c r="HUP119" s="1145">
        <f>'2d) Planwerte (Anlage)'!HUP119*$E$15</f>
        <v>0</v>
      </c>
      <c r="HUQ119" s="1145">
        <f>'2d) Planwerte (Anlage)'!HUQ119*$E$15</f>
        <v>0</v>
      </c>
      <c r="HUR119" s="1145">
        <f>'2d) Planwerte (Anlage)'!HUR119*$E$15</f>
        <v>0</v>
      </c>
      <c r="HUS119" s="1145">
        <f>'2d) Planwerte (Anlage)'!HUS119*$E$15</f>
        <v>0</v>
      </c>
      <c r="HUT119" s="1145">
        <f>'2d) Planwerte (Anlage)'!HUT119*$E$15</f>
        <v>0</v>
      </c>
      <c r="HUU119" s="1145">
        <f>'2d) Planwerte (Anlage)'!HUU119*$E$15</f>
        <v>0</v>
      </c>
      <c r="HUV119" s="1145">
        <f>'2d) Planwerte (Anlage)'!HUV119*$E$15</f>
        <v>0</v>
      </c>
      <c r="HUW119" s="1145">
        <f>'2d) Planwerte (Anlage)'!HUW119*$E$15</f>
        <v>0</v>
      </c>
      <c r="HUX119" s="1145">
        <f>'2d) Planwerte (Anlage)'!HUX119*$E$15</f>
        <v>0</v>
      </c>
      <c r="HUY119" s="1145">
        <f>'2d) Planwerte (Anlage)'!HUY119*$E$15</f>
        <v>0</v>
      </c>
      <c r="HUZ119" s="1145">
        <f>'2d) Planwerte (Anlage)'!HUZ119*$E$15</f>
        <v>0</v>
      </c>
      <c r="HVA119" s="1145">
        <f>'2d) Planwerte (Anlage)'!HVA119*$E$15</f>
        <v>0</v>
      </c>
      <c r="HVB119" s="1145">
        <f>'2d) Planwerte (Anlage)'!HVB119*$E$15</f>
        <v>0</v>
      </c>
      <c r="HVC119" s="1145">
        <f>'2d) Planwerte (Anlage)'!HVC119*$E$15</f>
        <v>0</v>
      </c>
      <c r="HVD119" s="1145">
        <f>'2d) Planwerte (Anlage)'!HVD119*$E$15</f>
        <v>0</v>
      </c>
      <c r="HVE119" s="1145">
        <f>'2d) Planwerte (Anlage)'!HVE119*$E$15</f>
        <v>0</v>
      </c>
      <c r="HVF119" s="1145">
        <f>'2d) Planwerte (Anlage)'!HVF119*$E$15</f>
        <v>0</v>
      </c>
      <c r="HVG119" s="1145">
        <f>'2d) Planwerte (Anlage)'!HVG119*$E$15</f>
        <v>0</v>
      </c>
      <c r="HVH119" s="1145">
        <f>'2d) Planwerte (Anlage)'!HVH119*$E$15</f>
        <v>0</v>
      </c>
      <c r="HVI119" s="1145">
        <f>'2d) Planwerte (Anlage)'!HVI119*$E$15</f>
        <v>0</v>
      </c>
      <c r="HVJ119" s="1145">
        <f>'2d) Planwerte (Anlage)'!HVJ119*$E$15</f>
        <v>0</v>
      </c>
      <c r="HVK119" s="1145">
        <f>'2d) Planwerte (Anlage)'!HVK119*$E$15</f>
        <v>0</v>
      </c>
      <c r="HVL119" s="1145">
        <f>'2d) Planwerte (Anlage)'!HVL119*$E$15</f>
        <v>0</v>
      </c>
      <c r="HVM119" s="1145">
        <f>'2d) Planwerte (Anlage)'!HVM119*$E$15</f>
        <v>0</v>
      </c>
      <c r="HVN119" s="1145">
        <f>'2d) Planwerte (Anlage)'!HVN119*$E$15</f>
        <v>0</v>
      </c>
      <c r="HVO119" s="1145">
        <f>'2d) Planwerte (Anlage)'!HVO119*$E$15</f>
        <v>0</v>
      </c>
      <c r="HVP119" s="1145">
        <f>'2d) Planwerte (Anlage)'!HVP119*$E$15</f>
        <v>0</v>
      </c>
      <c r="HVQ119" s="1145">
        <f>'2d) Planwerte (Anlage)'!HVQ119*$E$15</f>
        <v>0</v>
      </c>
      <c r="HVR119" s="1145">
        <f>'2d) Planwerte (Anlage)'!HVR119*$E$15</f>
        <v>0</v>
      </c>
      <c r="HVS119" s="1145">
        <f>'2d) Planwerte (Anlage)'!HVS119*$E$15</f>
        <v>0</v>
      </c>
      <c r="HVT119" s="1145">
        <f>'2d) Planwerte (Anlage)'!HVT119*$E$15</f>
        <v>0</v>
      </c>
      <c r="HVU119" s="1145">
        <f>'2d) Planwerte (Anlage)'!HVU119*$E$15</f>
        <v>0</v>
      </c>
      <c r="HVV119" s="1145">
        <f>'2d) Planwerte (Anlage)'!HVV119*$E$15</f>
        <v>0</v>
      </c>
      <c r="HVW119" s="1145">
        <f>'2d) Planwerte (Anlage)'!HVW119*$E$15</f>
        <v>0</v>
      </c>
      <c r="HVX119" s="1145">
        <f>'2d) Planwerte (Anlage)'!HVX119*$E$15</f>
        <v>0</v>
      </c>
      <c r="HVY119" s="1145">
        <f>'2d) Planwerte (Anlage)'!HVY119*$E$15</f>
        <v>0</v>
      </c>
      <c r="HVZ119" s="1145">
        <f>'2d) Planwerte (Anlage)'!HVZ119*$E$15</f>
        <v>0</v>
      </c>
      <c r="HWA119" s="1145">
        <f>'2d) Planwerte (Anlage)'!HWA119*$E$15</f>
        <v>0</v>
      </c>
      <c r="HWB119" s="1145">
        <f>'2d) Planwerte (Anlage)'!HWB119*$E$15</f>
        <v>0</v>
      </c>
      <c r="HWC119" s="1145">
        <f>'2d) Planwerte (Anlage)'!HWC119*$E$15</f>
        <v>0</v>
      </c>
      <c r="HWD119" s="1145">
        <f>'2d) Planwerte (Anlage)'!HWD119*$E$15</f>
        <v>0</v>
      </c>
      <c r="HWE119" s="1145">
        <f>'2d) Planwerte (Anlage)'!HWE119*$E$15</f>
        <v>0</v>
      </c>
      <c r="HWF119" s="1145">
        <f>'2d) Planwerte (Anlage)'!HWF119*$E$15</f>
        <v>0</v>
      </c>
      <c r="HWG119" s="1145">
        <f>'2d) Planwerte (Anlage)'!HWG119*$E$15</f>
        <v>0</v>
      </c>
      <c r="HWH119" s="1145">
        <f>'2d) Planwerte (Anlage)'!HWH119*$E$15</f>
        <v>0</v>
      </c>
      <c r="HWI119" s="1145">
        <f>'2d) Planwerte (Anlage)'!HWI119*$E$15</f>
        <v>0</v>
      </c>
      <c r="HWJ119" s="1145">
        <f>'2d) Planwerte (Anlage)'!HWJ119*$E$15</f>
        <v>0</v>
      </c>
      <c r="HWK119" s="1145">
        <f>'2d) Planwerte (Anlage)'!HWK119*$E$15</f>
        <v>0</v>
      </c>
      <c r="HWL119" s="1145">
        <f>'2d) Planwerte (Anlage)'!HWL119*$E$15</f>
        <v>0</v>
      </c>
      <c r="HWM119" s="1145">
        <f>'2d) Planwerte (Anlage)'!HWM119*$E$15</f>
        <v>0</v>
      </c>
      <c r="HWN119" s="1145">
        <f>'2d) Planwerte (Anlage)'!HWN119*$E$15</f>
        <v>0</v>
      </c>
      <c r="HWO119" s="1145">
        <f>'2d) Planwerte (Anlage)'!HWO119*$E$15</f>
        <v>0</v>
      </c>
      <c r="HWP119" s="1145">
        <f>'2d) Planwerte (Anlage)'!HWP119*$E$15</f>
        <v>0</v>
      </c>
      <c r="HWQ119" s="1145">
        <f>'2d) Planwerte (Anlage)'!HWQ119*$E$15</f>
        <v>0</v>
      </c>
      <c r="HWR119" s="1145">
        <f>'2d) Planwerte (Anlage)'!HWR119*$E$15</f>
        <v>0</v>
      </c>
      <c r="HWS119" s="1145">
        <f>'2d) Planwerte (Anlage)'!HWS119*$E$15</f>
        <v>0</v>
      </c>
      <c r="HWT119" s="1145">
        <f>'2d) Planwerte (Anlage)'!HWT119*$E$15</f>
        <v>0</v>
      </c>
      <c r="HWU119" s="1145">
        <f>'2d) Planwerte (Anlage)'!HWU119*$E$15</f>
        <v>0</v>
      </c>
      <c r="HWV119" s="1145">
        <f>'2d) Planwerte (Anlage)'!HWV119*$E$15</f>
        <v>0</v>
      </c>
      <c r="HWW119" s="1145">
        <f>'2d) Planwerte (Anlage)'!HWW119*$E$15</f>
        <v>0</v>
      </c>
      <c r="HWX119" s="1145">
        <f>'2d) Planwerte (Anlage)'!HWX119*$E$15</f>
        <v>0</v>
      </c>
      <c r="HWY119" s="1145">
        <f>'2d) Planwerte (Anlage)'!HWY119*$E$15</f>
        <v>0</v>
      </c>
      <c r="HWZ119" s="1145">
        <f>'2d) Planwerte (Anlage)'!HWZ119*$E$15</f>
        <v>0</v>
      </c>
      <c r="HXA119" s="1145">
        <f>'2d) Planwerte (Anlage)'!HXA119*$E$15</f>
        <v>0</v>
      </c>
      <c r="HXB119" s="1145">
        <f>'2d) Planwerte (Anlage)'!HXB119*$E$15</f>
        <v>0</v>
      </c>
      <c r="HXC119" s="1145">
        <f>'2d) Planwerte (Anlage)'!HXC119*$E$15</f>
        <v>0</v>
      </c>
      <c r="HXD119" s="1145">
        <f>'2d) Planwerte (Anlage)'!HXD119*$E$15</f>
        <v>0</v>
      </c>
      <c r="HXE119" s="1145">
        <f>'2d) Planwerte (Anlage)'!HXE119*$E$15</f>
        <v>0</v>
      </c>
      <c r="HXF119" s="1145">
        <f>'2d) Planwerte (Anlage)'!HXF119*$E$15</f>
        <v>0</v>
      </c>
      <c r="HXG119" s="1145">
        <f>'2d) Planwerte (Anlage)'!HXG119*$E$15</f>
        <v>0</v>
      </c>
      <c r="HXH119" s="1145">
        <f>'2d) Planwerte (Anlage)'!HXH119*$E$15</f>
        <v>0</v>
      </c>
      <c r="HXI119" s="1145">
        <f>'2d) Planwerte (Anlage)'!HXI119*$E$15</f>
        <v>0</v>
      </c>
      <c r="HXJ119" s="1145">
        <f>'2d) Planwerte (Anlage)'!HXJ119*$E$15</f>
        <v>0</v>
      </c>
      <c r="HXK119" s="1145">
        <f>'2d) Planwerte (Anlage)'!HXK119*$E$15</f>
        <v>0</v>
      </c>
      <c r="HXL119" s="1145">
        <f>'2d) Planwerte (Anlage)'!HXL119*$E$15</f>
        <v>0</v>
      </c>
      <c r="HXM119" s="1145">
        <f>'2d) Planwerte (Anlage)'!HXM119*$E$15</f>
        <v>0</v>
      </c>
      <c r="HXN119" s="1145">
        <f>'2d) Planwerte (Anlage)'!HXN119*$E$15</f>
        <v>0</v>
      </c>
      <c r="HXO119" s="1145">
        <f>'2d) Planwerte (Anlage)'!HXO119*$E$15</f>
        <v>0</v>
      </c>
      <c r="HXP119" s="1145">
        <f>'2d) Planwerte (Anlage)'!HXP119*$E$15</f>
        <v>0</v>
      </c>
      <c r="HXQ119" s="1145">
        <f>'2d) Planwerte (Anlage)'!HXQ119*$E$15</f>
        <v>0</v>
      </c>
      <c r="HXR119" s="1145">
        <f>'2d) Planwerte (Anlage)'!HXR119*$E$15</f>
        <v>0</v>
      </c>
      <c r="HXS119" s="1145">
        <f>'2d) Planwerte (Anlage)'!HXS119*$E$15</f>
        <v>0</v>
      </c>
      <c r="HXT119" s="1145">
        <f>'2d) Planwerte (Anlage)'!HXT119*$E$15</f>
        <v>0</v>
      </c>
      <c r="HXU119" s="1145">
        <f>'2d) Planwerte (Anlage)'!HXU119*$E$15</f>
        <v>0</v>
      </c>
      <c r="HXV119" s="1145">
        <f>'2d) Planwerte (Anlage)'!HXV119*$E$15</f>
        <v>0</v>
      </c>
      <c r="HXW119" s="1145">
        <f>'2d) Planwerte (Anlage)'!HXW119*$E$15</f>
        <v>0</v>
      </c>
      <c r="HXX119" s="1145">
        <f>'2d) Planwerte (Anlage)'!HXX119*$E$15</f>
        <v>0</v>
      </c>
      <c r="HXY119" s="1145">
        <f>'2d) Planwerte (Anlage)'!HXY119*$E$15</f>
        <v>0</v>
      </c>
      <c r="HXZ119" s="1145">
        <f>'2d) Planwerte (Anlage)'!HXZ119*$E$15</f>
        <v>0</v>
      </c>
      <c r="HYA119" s="1145">
        <f>'2d) Planwerte (Anlage)'!HYA119*$E$15</f>
        <v>0</v>
      </c>
      <c r="HYB119" s="1145">
        <f>'2d) Planwerte (Anlage)'!HYB119*$E$15</f>
        <v>0</v>
      </c>
      <c r="HYC119" s="1145">
        <f>'2d) Planwerte (Anlage)'!HYC119*$E$15</f>
        <v>0</v>
      </c>
      <c r="HYD119" s="1145">
        <f>'2d) Planwerte (Anlage)'!HYD119*$E$15</f>
        <v>0</v>
      </c>
      <c r="HYE119" s="1145">
        <f>'2d) Planwerte (Anlage)'!HYE119*$E$15</f>
        <v>0</v>
      </c>
      <c r="HYF119" s="1145">
        <f>'2d) Planwerte (Anlage)'!HYF119*$E$15</f>
        <v>0</v>
      </c>
      <c r="HYG119" s="1145">
        <f>'2d) Planwerte (Anlage)'!HYG119*$E$15</f>
        <v>0</v>
      </c>
      <c r="HYH119" s="1145">
        <f>'2d) Planwerte (Anlage)'!HYH119*$E$15</f>
        <v>0</v>
      </c>
      <c r="HYI119" s="1145">
        <f>'2d) Planwerte (Anlage)'!HYI119*$E$15</f>
        <v>0</v>
      </c>
      <c r="HYJ119" s="1145">
        <f>'2d) Planwerte (Anlage)'!HYJ119*$E$15</f>
        <v>0</v>
      </c>
      <c r="HYK119" s="1145">
        <f>'2d) Planwerte (Anlage)'!HYK119*$E$15</f>
        <v>0</v>
      </c>
      <c r="HYL119" s="1145">
        <f>'2d) Planwerte (Anlage)'!HYL119*$E$15</f>
        <v>0</v>
      </c>
      <c r="HYM119" s="1145">
        <f>'2d) Planwerte (Anlage)'!HYM119*$E$15</f>
        <v>0</v>
      </c>
      <c r="HYN119" s="1145">
        <f>'2d) Planwerte (Anlage)'!HYN119*$E$15</f>
        <v>0</v>
      </c>
      <c r="HYO119" s="1145">
        <f>'2d) Planwerte (Anlage)'!HYO119*$E$15</f>
        <v>0</v>
      </c>
      <c r="HYP119" s="1145">
        <f>'2d) Planwerte (Anlage)'!HYP119*$E$15</f>
        <v>0</v>
      </c>
      <c r="HYQ119" s="1145">
        <f>'2d) Planwerte (Anlage)'!HYQ119*$E$15</f>
        <v>0</v>
      </c>
      <c r="HYR119" s="1145">
        <f>'2d) Planwerte (Anlage)'!HYR119*$E$15</f>
        <v>0</v>
      </c>
      <c r="HYS119" s="1145">
        <f>'2d) Planwerte (Anlage)'!HYS119*$E$15</f>
        <v>0</v>
      </c>
      <c r="HYT119" s="1145">
        <f>'2d) Planwerte (Anlage)'!HYT119*$E$15</f>
        <v>0</v>
      </c>
      <c r="HYU119" s="1145">
        <f>'2d) Planwerte (Anlage)'!HYU119*$E$15</f>
        <v>0</v>
      </c>
      <c r="HYV119" s="1145">
        <f>'2d) Planwerte (Anlage)'!HYV119*$E$15</f>
        <v>0</v>
      </c>
      <c r="HYW119" s="1145">
        <f>'2d) Planwerte (Anlage)'!HYW119*$E$15</f>
        <v>0</v>
      </c>
      <c r="HYX119" s="1145">
        <f>'2d) Planwerte (Anlage)'!HYX119*$E$15</f>
        <v>0</v>
      </c>
      <c r="HYY119" s="1145">
        <f>'2d) Planwerte (Anlage)'!HYY119*$E$15</f>
        <v>0</v>
      </c>
      <c r="HYZ119" s="1145">
        <f>'2d) Planwerte (Anlage)'!HYZ119*$E$15</f>
        <v>0</v>
      </c>
      <c r="HZA119" s="1145">
        <f>'2d) Planwerte (Anlage)'!HZA119*$E$15</f>
        <v>0</v>
      </c>
      <c r="HZB119" s="1145">
        <f>'2d) Planwerte (Anlage)'!HZB119*$E$15</f>
        <v>0</v>
      </c>
      <c r="HZC119" s="1145">
        <f>'2d) Planwerte (Anlage)'!HZC119*$E$15</f>
        <v>0</v>
      </c>
      <c r="HZD119" s="1145">
        <f>'2d) Planwerte (Anlage)'!HZD119*$E$15</f>
        <v>0</v>
      </c>
      <c r="HZE119" s="1145">
        <f>'2d) Planwerte (Anlage)'!HZE119*$E$15</f>
        <v>0</v>
      </c>
      <c r="HZF119" s="1145">
        <f>'2d) Planwerte (Anlage)'!HZF119*$E$15</f>
        <v>0</v>
      </c>
      <c r="HZG119" s="1145">
        <f>'2d) Planwerte (Anlage)'!HZG119*$E$15</f>
        <v>0</v>
      </c>
      <c r="HZH119" s="1145">
        <f>'2d) Planwerte (Anlage)'!HZH119*$E$15</f>
        <v>0</v>
      </c>
      <c r="HZI119" s="1145">
        <f>'2d) Planwerte (Anlage)'!HZI119*$E$15</f>
        <v>0</v>
      </c>
      <c r="HZJ119" s="1145">
        <f>'2d) Planwerte (Anlage)'!HZJ119*$E$15</f>
        <v>0</v>
      </c>
      <c r="HZK119" s="1145">
        <f>'2d) Planwerte (Anlage)'!HZK119*$E$15</f>
        <v>0</v>
      </c>
      <c r="HZL119" s="1145">
        <f>'2d) Planwerte (Anlage)'!HZL119*$E$15</f>
        <v>0</v>
      </c>
      <c r="HZM119" s="1145">
        <f>'2d) Planwerte (Anlage)'!HZM119*$E$15</f>
        <v>0</v>
      </c>
      <c r="HZN119" s="1145">
        <f>'2d) Planwerte (Anlage)'!HZN119*$E$15</f>
        <v>0</v>
      </c>
      <c r="HZO119" s="1145">
        <f>'2d) Planwerte (Anlage)'!HZO119*$E$15</f>
        <v>0</v>
      </c>
      <c r="HZP119" s="1145">
        <f>'2d) Planwerte (Anlage)'!HZP119*$E$15</f>
        <v>0</v>
      </c>
      <c r="HZQ119" s="1145">
        <f>'2d) Planwerte (Anlage)'!HZQ119*$E$15</f>
        <v>0</v>
      </c>
      <c r="HZR119" s="1145">
        <f>'2d) Planwerte (Anlage)'!HZR119*$E$15</f>
        <v>0</v>
      </c>
      <c r="HZS119" s="1145">
        <f>'2d) Planwerte (Anlage)'!HZS119*$E$15</f>
        <v>0</v>
      </c>
      <c r="HZT119" s="1145">
        <f>'2d) Planwerte (Anlage)'!HZT119*$E$15</f>
        <v>0</v>
      </c>
      <c r="HZU119" s="1145">
        <f>'2d) Planwerte (Anlage)'!HZU119*$E$15</f>
        <v>0</v>
      </c>
      <c r="HZV119" s="1145">
        <f>'2d) Planwerte (Anlage)'!HZV119*$E$15</f>
        <v>0</v>
      </c>
      <c r="HZW119" s="1145">
        <f>'2d) Planwerte (Anlage)'!HZW119*$E$15</f>
        <v>0</v>
      </c>
      <c r="HZX119" s="1145">
        <f>'2d) Planwerte (Anlage)'!HZX119*$E$15</f>
        <v>0</v>
      </c>
      <c r="HZY119" s="1145">
        <f>'2d) Planwerte (Anlage)'!HZY119*$E$15</f>
        <v>0</v>
      </c>
      <c r="HZZ119" s="1145">
        <f>'2d) Planwerte (Anlage)'!HZZ119*$E$15</f>
        <v>0</v>
      </c>
      <c r="IAA119" s="1145">
        <f>'2d) Planwerte (Anlage)'!IAA119*$E$15</f>
        <v>0</v>
      </c>
      <c r="IAB119" s="1145">
        <f>'2d) Planwerte (Anlage)'!IAB119*$E$15</f>
        <v>0</v>
      </c>
      <c r="IAC119" s="1145">
        <f>'2d) Planwerte (Anlage)'!IAC119*$E$15</f>
        <v>0</v>
      </c>
      <c r="IAD119" s="1145">
        <f>'2d) Planwerte (Anlage)'!IAD119*$E$15</f>
        <v>0</v>
      </c>
      <c r="IAE119" s="1145">
        <f>'2d) Planwerte (Anlage)'!IAE119*$E$15</f>
        <v>0</v>
      </c>
      <c r="IAF119" s="1145">
        <f>'2d) Planwerte (Anlage)'!IAF119*$E$15</f>
        <v>0</v>
      </c>
      <c r="IAG119" s="1145">
        <f>'2d) Planwerte (Anlage)'!IAG119*$E$15</f>
        <v>0</v>
      </c>
      <c r="IAH119" s="1145">
        <f>'2d) Planwerte (Anlage)'!IAH119*$E$15</f>
        <v>0</v>
      </c>
      <c r="IAI119" s="1145">
        <f>'2d) Planwerte (Anlage)'!IAI119*$E$15</f>
        <v>0</v>
      </c>
      <c r="IAJ119" s="1145">
        <f>'2d) Planwerte (Anlage)'!IAJ119*$E$15</f>
        <v>0</v>
      </c>
      <c r="IAK119" s="1145">
        <f>'2d) Planwerte (Anlage)'!IAK119*$E$15</f>
        <v>0</v>
      </c>
      <c r="IAL119" s="1145">
        <f>'2d) Planwerte (Anlage)'!IAL119*$E$15</f>
        <v>0</v>
      </c>
      <c r="IAM119" s="1145">
        <f>'2d) Planwerte (Anlage)'!IAM119*$E$15</f>
        <v>0</v>
      </c>
      <c r="IAN119" s="1145">
        <f>'2d) Planwerte (Anlage)'!IAN119*$E$15</f>
        <v>0</v>
      </c>
      <c r="IAO119" s="1145">
        <f>'2d) Planwerte (Anlage)'!IAO119*$E$15</f>
        <v>0</v>
      </c>
      <c r="IAP119" s="1145">
        <f>'2d) Planwerte (Anlage)'!IAP119*$E$15</f>
        <v>0</v>
      </c>
      <c r="IAQ119" s="1145">
        <f>'2d) Planwerte (Anlage)'!IAQ119*$E$15</f>
        <v>0</v>
      </c>
      <c r="IAR119" s="1145">
        <f>'2d) Planwerte (Anlage)'!IAR119*$E$15</f>
        <v>0</v>
      </c>
      <c r="IAS119" s="1145">
        <f>'2d) Planwerte (Anlage)'!IAS119*$E$15</f>
        <v>0</v>
      </c>
      <c r="IAT119" s="1145">
        <f>'2d) Planwerte (Anlage)'!IAT119*$E$15</f>
        <v>0</v>
      </c>
      <c r="IAU119" s="1145">
        <f>'2d) Planwerte (Anlage)'!IAU119*$E$15</f>
        <v>0</v>
      </c>
      <c r="IAV119" s="1145">
        <f>'2d) Planwerte (Anlage)'!IAV119*$E$15</f>
        <v>0</v>
      </c>
      <c r="IAW119" s="1145">
        <f>'2d) Planwerte (Anlage)'!IAW119*$E$15</f>
        <v>0</v>
      </c>
      <c r="IAX119" s="1145">
        <f>'2d) Planwerte (Anlage)'!IAX119*$E$15</f>
        <v>0</v>
      </c>
      <c r="IAY119" s="1145">
        <f>'2d) Planwerte (Anlage)'!IAY119*$E$15</f>
        <v>0</v>
      </c>
      <c r="IAZ119" s="1145">
        <f>'2d) Planwerte (Anlage)'!IAZ119*$E$15</f>
        <v>0</v>
      </c>
      <c r="IBA119" s="1145">
        <f>'2d) Planwerte (Anlage)'!IBA119*$E$15</f>
        <v>0</v>
      </c>
      <c r="IBB119" s="1145">
        <f>'2d) Planwerte (Anlage)'!IBB119*$E$15</f>
        <v>0</v>
      </c>
      <c r="IBC119" s="1145">
        <f>'2d) Planwerte (Anlage)'!IBC119*$E$15</f>
        <v>0</v>
      </c>
      <c r="IBD119" s="1145">
        <f>'2d) Planwerte (Anlage)'!IBD119*$E$15</f>
        <v>0</v>
      </c>
      <c r="IBE119" s="1145">
        <f>'2d) Planwerte (Anlage)'!IBE119*$E$15</f>
        <v>0</v>
      </c>
      <c r="IBF119" s="1145">
        <f>'2d) Planwerte (Anlage)'!IBF119*$E$15</f>
        <v>0</v>
      </c>
      <c r="IBG119" s="1145">
        <f>'2d) Planwerte (Anlage)'!IBG119*$E$15</f>
        <v>0</v>
      </c>
      <c r="IBH119" s="1145">
        <f>'2d) Planwerte (Anlage)'!IBH119*$E$15</f>
        <v>0</v>
      </c>
      <c r="IBI119" s="1145">
        <f>'2d) Planwerte (Anlage)'!IBI119*$E$15</f>
        <v>0</v>
      </c>
      <c r="IBJ119" s="1145">
        <f>'2d) Planwerte (Anlage)'!IBJ119*$E$15</f>
        <v>0</v>
      </c>
      <c r="IBK119" s="1145">
        <f>'2d) Planwerte (Anlage)'!IBK119*$E$15</f>
        <v>0</v>
      </c>
      <c r="IBL119" s="1145">
        <f>'2d) Planwerte (Anlage)'!IBL119*$E$15</f>
        <v>0</v>
      </c>
      <c r="IBM119" s="1145">
        <f>'2d) Planwerte (Anlage)'!IBM119*$E$15</f>
        <v>0</v>
      </c>
      <c r="IBN119" s="1145">
        <f>'2d) Planwerte (Anlage)'!IBN119*$E$15</f>
        <v>0</v>
      </c>
      <c r="IBO119" s="1145">
        <f>'2d) Planwerte (Anlage)'!IBO119*$E$15</f>
        <v>0</v>
      </c>
      <c r="IBP119" s="1145">
        <f>'2d) Planwerte (Anlage)'!IBP119*$E$15</f>
        <v>0</v>
      </c>
      <c r="IBQ119" s="1145">
        <f>'2d) Planwerte (Anlage)'!IBQ119*$E$15</f>
        <v>0</v>
      </c>
      <c r="IBR119" s="1145">
        <f>'2d) Planwerte (Anlage)'!IBR119*$E$15</f>
        <v>0</v>
      </c>
      <c r="IBS119" s="1145">
        <f>'2d) Planwerte (Anlage)'!IBS119*$E$15</f>
        <v>0</v>
      </c>
      <c r="IBT119" s="1145">
        <f>'2d) Planwerte (Anlage)'!IBT119*$E$15</f>
        <v>0</v>
      </c>
      <c r="IBU119" s="1145">
        <f>'2d) Planwerte (Anlage)'!IBU119*$E$15</f>
        <v>0</v>
      </c>
      <c r="IBV119" s="1145">
        <f>'2d) Planwerte (Anlage)'!IBV119*$E$15</f>
        <v>0</v>
      </c>
      <c r="IBW119" s="1145">
        <f>'2d) Planwerte (Anlage)'!IBW119*$E$15</f>
        <v>0</v>
      </c>
      <c r="IBX119" s="1145">
        <f>'2d) Planwerte (Anlage)'!IBX119*$E$15</f>
        <v>0</v>
      </c>
      <c r="IBY119" s="1145">
        <f>'2d) Planwerte (Anlage)'!IBY119*$E$15</f>
        <v>0</v>
      </c>
      <c r="IBZ119" s="1145">
        <f>'2d) Planwerte (Anlage)'!IBZ119*$E$15</f>
        <v>0</v>
      </c>
      <c r="ICA119" s="1145">
        <f>'2d) Planwerte (Anlage)'!ICA119*$E$15</f>
        <v>0</v>
      </c>
      <c r="ICB119" s="1145">
        <f>'2d) Planwerte (Anlage)'!ICB119*$E$15</f>
        <v>0</v>
      </c>
      <c r="ICC119" s="1145">
        <f>'2d) Planwerte (Anlage)'!ICC119*$E$15</f>
        <v>0</v>
      </c>
      <c r="ICD119" s="1145">
        <f>'2d) Planwerte (Anlage)'!ICD119*$E$15</f>
        <v>0</v>
      </c>
      <c r="ICE119" s="1145">
        <f>'2d) Planwerte (Anlage)'!ICE119*$E$15</f>
        <v>0</v>
      </c>
      <c r="ICF119" s="1145">
        <f>'2d) Planwerte (Anlage)'!ICF119*$E$15</f>
        <v>0</v>
      </c>
      <c r="ICG119" s="1145">
        <f>'2d) Planwerte (Anlage)'!ICG119*$E$15</f>
        <v>0</v>
      </c>
      <c r="ICH119" s="1145">
        <f>'2d) Planwerte (Anlage)'!ICH119*$E$15</f>
        <v>0</v>
      </c>
      <c r="ICI119" s="1145">
        <f>'2d) Planwerte (Anlage)'!ICI119*$E$15</f>
        <v>0</v>
      </c>
      <c r="ICJ119" s="1145">
        <f>'2d) Planwerte (Anlage)'!ICJ119*$E$15</f>
        <v>0</v>
      </c>
      <c r="ICK119" s="1145">
        <f>'2d) Planwerte (Anlage)'!ICK119*$E$15</f>
        <v>0</v>
      </c>
      <c r="ICL119" s="1145">
        <f>'2d) Planwerte (Anlage)'!ICL119*$E$15</f>
        <v>0</v>
      </c>
      <c r="ICM119" s="1145">
        <f>'2d) Planwerte (Anlage)'!ICM119*$E$15</f>
        <v>0</v>
      </c>
      <c r="ICN119" s="1145">
        <f>'2d) Planwerte (Anlage)'!ICN119*$E$15</f>
        <v>0</v>
      </c>
      <c r="ICO119" s="1145">
        <f>'2d) Planwerte (Anlage)'!ICO119*$E$15</f>
        <v>0</v>
      </c>
      <c r="ICP119" s="1145">
        <f>'2d) Planwerte (Anlage)'!ICP119*$E$15</f>
        <v>0</v>
      </c>
      <c r="ICQ119" s="1145">
        <f>'2d) Planwerte (Anlage)'!ICQ119*$E$15</f>
        <v>0</v>
      </c>
      <c r="ICR119" s="1145">
        <f>'2d) Planwerte (Anlage)'!ICR119*$E$15</f>
        <v>0</v>
      </c>
      <c r="ICS119" s="1145">
        <f>'2d) Planwerte (Anlage)'!ICS119*$E$15</f>
        <v>0</v>
      </c>
      <c r="ICT119" s="1145">
        <f>'2d) Planwerte (Anlage)'!ICT119*$E$15</f>
        <v>0</v>
      </c>
      <c r="ICU119" s="1145">
        <f>'2d) Planwerte (Anlage)'!ICU119*$E$15</f>
        <v>0</v>
      </c>
      <c r="ICV119" s="1145">
        <f>'2d) Planwerte (Anlage)'!ICV119*$E$15</f>
        <v>0</v>
      </c>
      <c r="ICW119" s="1145">
        <f>'2d) Planwerte (Anlage)'!ICW119*$E$15</f>
        <v>0</v>
      </c>
      <c r="ICX119" s="1145">
        <f>'2d) Planwerte (Anlage)'!ICX119*$E$15</f>
        <v>0</v>
      </c>
      <c r="ICY119" s="1145">
        <f>'2d) Planwerte (Anlage)'!ICY119*$E$15</f>
        <v>0</v>
      </c>
      <c r="ICZ119" s="1145">
        <f>'2d) Planwerte (Anlage)'!ICZ119*$E$15</f>
        <v>0</v>
      </c>
      <c r="IDA119" s="1145">
        <f>'2d) Planwerte (Anlage)'!IDA119*$E$15</f>
        <v>0</v>
      </c>
      <c r="IDB119" s="1145">
        <f>'2d) Planwerte (Anlage)'!IDB119*$E$15</f>
        <v>0</v>
      </c>
      <c r="IDC119" s="1145">
        <f>'2d) Planwerte (Anlage)'!IDC119*$E$15</f>
        <v>0</v>
      </c>
      <c r="IDD119" s="1145">
        <f>'2d) Planwerte (Anlage)'!IDD119*$E$15</f>
        <v>0</v>
      </c>
      <c r="IDE119" s="1145">
        <f>'2d) Planwerte (Anlage)'!IDE119*$E$15</f>
        <v>0</v>
      </c>
      <c r="IDF119" s="1145">
        <f>'2d) Planwerte (Anlage)'!IDF119*$E$15</f>
        <v>0</v>
      </c>
      <c r="IDG119" s="1145">
        <f>'2d) Planwerte (Anlage)'!IDG119*$E$15</f>
        <v>0</v>
      </c>
      <c r="IDH119" s="1145">
        <f>'2d) Planwerte (Anlage)'!IDH119*$E$15</f>
        <v>0</v>
      </c>
      <c r="IDI119" s="1145">
        <f>'2d) Planwerte (Anlage)'!IDI119*$E$15</f>
        <v>0</v>
      </c>
      <c r="IDJ119" s="1145">
        <f>'2d) Planwerte (Anlage)'!IDJ119*$E$15</f>
        <v>0</v>
      </c>
      <c r="IDK119" s="1145">
        <f>'2d) Planwerte (Anlage)'!IDK119*$E$15</f>
        <v>0</v>
      </c>
      <c r="IDL119" s="1145">
        <f>'2d) Planwerte (Anlage)'!IDL119*$E$15</f>
        <v>0</v>
      </c>
      <c r="IDM119" s="1145">
        <f>'2d) Planwerte (Anlage)'!IDM119*$E$15</f>
        <v>0</v>
      </c>
      <c r="IDN119" s="1145">
        <f>'2d) Planwerte (Anlage)'!IDN119*$E$15</f>
        <v>0</v>
      </c>
      <c r="IDO119" s="1145">
        <f>'2d) Planwerte (Anlage)'!IDO119*$E$15</f>
        <v>0</v>
      </c>
      <c r="IDP119" s="1145">
        <f>'2d) Planwerte (Anlage)'!IDP119*$E$15</f>
        <v>0</v>
      </c>
      <c r="IDQ119" s="1145">
        <f>'2d) Planwerte (Anlage)'!IDQ119*$E$15</f>
        <v>0</v>
      </c>
      <c r="IDR119" s="1145">
        <f>'2d) Planwerte (Anlage)'!IDR119*$E$15</f>
        <v>0</v>
      </c>
      <c r="IDS119" s="1145">
        <f>'2d) Planwerte (Anlage)'!IDS119*$E$15</f>
        <v>0</v>
      </c>
      <c r="IDT119" s="1145">
        <f>'2d) Planwerte (Anlage)'!IDT119*$E$15</f>
        <v>0</v>
      </c>
      <c r="IDU119" s="1145">
        <f>'2d) Planwerte (Anlage)'!IDU119*$E$15</f>
        <v>0</v>
      </c>
      <c r="IDV119" s="1145">
        <f>'2d) Planwerte (Anlage)'!IDV119*$E$15</f>
        <v>0</v>
      </c>
      <c r="IDW119" s="1145">
        <f>'2d) Planwerte (Anlage)'!IDW119*$E$15</f>
        <v>0</v>
      </c>
      <c r="IDX119" s="1145">
        <f>'2d) Planwerte (Anlage)'!IDX119*$E$15</f>
        <v>0</v>
      </c>
      <c r="IDY119" s="1145">
        <f>'2d) Planwerte (Anlage)'!IDY119*$E$15</f>
        <v>0</v>
      </c>
      <c r="IDZ119" s="1145">
        <f>'2d) Planwerte (Anlage)'!IDZ119*$E$15</f>
        <v>0</v>
      </c>
      <c r="IEA119" s="1145">
        <f>'2d) Planwerte (Anlage)'!IEA119*$E$15</f>
        <v>0</v>
      </c>
      <c r="IEB119" s="1145">
        <f>'2d) Planwerte (Anlage)'!IEB119*$E$15</f>
        <v>0</v>
      </c>
      <c r="IEC119" s="1145">
        <f>'2d) Planwerte (Anlage)'!IEC119*$E$15</f>
        <v>0</v>
      </c>
      <c r="IED119" s="1145">
        <f>'2d) Planwerte (Anlage)'!IED119*$E$15</f>
        <v>0</v>
      </c>
      <c r="IEE119" s="1145">
        <f>'2d) Planwerte (Anlage)'!IEE119*$E$15</f>
        <v>0</v>
      </c>
      <c r="IEF119" s="1145">
        <f>'2d) Planwerte (Anlage)'!IEF119*$E$15</f>
        <v>0</v>
      </c>
      <c r="IEG119" s="1145">
        <f>'2d) Planwerte (Anlage)'!IEG119*$E$15</f>
        <v>0</v>
      </c>
      <c r="IEH119" s="1145">
        <f>'2d) Planwerte (Anlage)'!IEH119*$E$15</f>
        <v>0</v>
      </c>
      <c r="IEI119" s="1145">
        <f>'2d) Planwerte (Anlage)'!IEI119*$E$15</f>
        <v>0</v>
      </c>
      <c r="IEJ119" s="1145">
        <f>'2d) Planwerte (Anlage)'!IEJ119*$E$15</f>
        <v>0</v>
      </c>
      <c r="IEK119" s="1145">
        <f>'2d) Planwerte (Anlage)'!IEK119*$E$15</f>
        <v>0</v>
      </c>
      <c r="IEL119" s="1145">
        <f>'2d) Planwerte (Anlage)'!IEL119*$E$15</f>
        <v>0</v>
      </c>
      <c r="IEM119" s="1145">
        <f>'2d) Planwerte (Anlage)'!IEM119*$E$15</f>
        <v>0</v>
      </c>
      <c r="IEN119" s="1145">
        <f>'2d) Planwerte (Anlage)'!IEN119*$E$15</f>
        <v>0</v>
      </c>
      <c r="IEO119" s="1145">
        <f>'2d) Planwerte (Anlage)'!IEO119*$E$15</f>
        <v>0</v>
      </c>
      <c r="IEP119" s="1145">
        <f>'2d) Planwerte (Anlage)'!IEP119*$E$15</f>
        <v>0</v>
      </c>
      <c r="IEQ119" s="1145">
        <f>'2d) Planwerte (Anlage)'!IEQ119*$E$15</f>
        <v>0</v>
      </c>
      <c r="IER119" s="1145">
        <f>'2d) Planwerte (Anlage)'!IER119*$E$15</f>
        <v>0</v>
      </c>
      <c r="IES119" s="1145">
        <f>'2d) Planwerte (Anlage)'!IES119*$E$15</f>
        <v>0</v>
      </c>
      <c r="IET119" s="1145">
        <f>'2d) Planwerte (Anlage)'!IET119*$E$15</f>
        <v>0</v>
      </c>
      <c r="IEU119" s="1145">
        <f>'2d) Planwerte (Anlage)'!IEU119*$E$15</f>
        <v>0</v>
      </c>
      <c r="IEV119" s="1145">
        <f>'2d) Planwerte (Anlage)'!IEV119*$E$15</f>
        <v>0</v>
      </c>
      <c r="IEW119" s="1145">
        <f>'2d) Planwerte (Anlage)'!IEW119*$E$15</f>
        <v>0</v>
      </c>
      <c r="IEX119" s="1145">
        <f>'2d) Planwerte (Anlage)'!IEX119*$E$15</f>
        <v>0</v>
      </c>
      <c r="IEY119" s="1145">
        <f>'2d) Planwerte (Anlage)'!IEY119*$E$15</f>
        <v>0</v>
      </c>
      <c r="IEZ119" s="1145">
        <f>'2d) Planwerte (Anlage)'!IEZ119*$E$15</f>
        <v>0</v>
      </c>
      <c r="IFA119" s="1145">
        <f>'2d) Planwerte (Anlage)'!IFA119*$E$15</f>
        <v>0</v>
      </c>
      <c r="IFB119" s="1145">
        <f>'2d) Planwerte (Anlage)'!IFB119*$E$15</f>
        <v>0</v>
      </c>
      <c r="IFC119" s="1145">
        <f>'2d) Planwerte (Anlage)'!IFC119*$E$15</f>
        <v>0</v>
      </c>
      <c r="IFD119" s="1145">
        <f>'2d) Planwerte (Anlage)'!IFD119*$E$15</f>
        <v>0</v>
      </c>
      <c r="IFE119" s="1145">
        <f>'2d) Planwerte (Anlage)'!IFE119*$E$15</f>
        <v>0</v>
      </c>
      <c r="IFF119" s="1145">
        <f>'2d) Planwerte (Anlage)'!IFF119*$E$15</f>
        <v>0</v>
      </c>
      <c r="IFG119" s="1145">
        <f>'2d) Planwerte (Anlage)'!IFG119*$E$15</f>
        <v>0</v>
      </c>
      <c r="IFH119" s="1145">
        <f>'2d) Planwerte (Anlage)'!IFH119*$E$15</f>
        <v>0</v>
      </c>
      <c r="IFI119" s="1145">
        <f>'2d) Planwerte (Anlage)'!IFI119*$E$15</f>
        <v>0</v>
      </c>
      <c r="IFJ119" s="1145">
        <f>'2d) Planwerte (Anlage)'!IFJ119*$E$15</f>
        <v>0</v>
      </c>
      <c r="IFK119" s="1145">
        <f>'2d) Planwerte (Anlage)'!IFK119*$E$15</f>
        <v>0</v>
      </c>
      <c r="IFL119" s="1145">
        <f>'2d) Planwerte (Anlage)'!IFL119*$E$15</f>
        <v>0</v>
      </c>
      <c r="IFM119" s="1145">
        <f>'2d) Planwerte (Anlage)'!IFM119*$E$15</f>
        <v>0</v>
      </c>
      <c r="IFN119" s="1145">
        <f>'2d) Planwerte (Anlage)'!IFN119*$E$15</f>
        <v>0</v>
      </c>
      <c r="IFO119" s="1145">
        <f>'2d) Planwerte (Anlage)'!IFO119*$E$15</f>
        <v>0</v>
      </c>
      <c r="IFP119" s="1145">
        <f>'2d) Planwerte (Anlage)'!IFP119*$E$15</f>
        <v>0</v>
      </c>
      <c r="IFQ119" s="1145">
        <f>'2d) Planwerte (Anlage)'!IFQ119*$E$15</f>
        <v>0</v>
      </c>
      <c r="IFR119" s="1145">
        <f>'2d) Planwerte (Anlage)'!IFR119*$E$15</f>
        <v>0</v>
      </c>
      <c r="IFS119" s="1145">
        <f>'2d) Planwerte (Anlage)'!IFS119*$E$15</f>
        <v>0</v>
      </c>
      <c r="IFT119" s="1145">
        <f>'2d) Planwerte (Anlage)'!IFT119*$E$15</f>
        <v>0</v>
      </c>
      <c r="IFU119" s="1145">
        <f>'2d) Planwerte (Anlage)'!IFU119*$E$15</f>
        <v>0</v>
      </c>
      <c r="IFV119" s="1145">
        <f>'2d) Planwerte (Anlage)'!IFV119*$E$15</f>
        <v>0</v>
      </c>
      <c r="IFW119" s="1145">
        <f>'2d) Planwerte (Anlage)'!IFW119*$E$15</f>
        <v>0</v>
      </c>
      <c r="IFX119" s="1145">
        <f>'2d) Planwerte (Anlage)'!IFX119*$E$15</f>
        <v>0</v>
      </c>
      <c r="IFY119" s="1145">
        <f>'2d) Planwerte (Anlage)'!IFY119*$E$15</f>
        <v>0</v>
      </c>
      <c r="IFZ119" s="1145">
        <f>'2d) Planwerte (Anlage)'!IFZ119*$E$15</f>
        <v>0</v>
      </c>
      <c r="IGA119" s="1145">
        <f>'2d) Planwerte (Anlage)'!IGA119*$E$15</f>
        <v>0</v>
      </c>
      <c r="IGB119" s="1145">
        <f>'2d) Planwerte (Anlage)'!IGB119*$E$15</f>
        <v>0</v>
      </c>
      <c r="IGC119" s="1145">
        <f>'2d) Planwerte (Anlage)'!IGC119*$E$15</f>
        <v>0</v>
      </c>
      <c r="IGD119" s="1145">
        <f>'2d) Planwerte (Anlage)'!IGD119*$E$15</f>
        <v>0</v>
      </c>
      <c r="IGE119" s="1145">
        <f>'2d) Planwerte (Anlage)'!IGE119*$E$15</f>
        <v>0</v>
      </c>
      <c r="IGF119" s="1145">
        <f>'2d) Planwerte (Anlage)'!IGF119*$E$15</f>
        <v>0</v>
      </c>
      <c r="IGG119" s="1145">
        <f>'2d) Planwerte (Anlage)'!IGG119*$E$15</f>
        <v>0</v>
      </c>
      <c r="IGH119" s="1145">
        <f>'2d) Planwerte (Anlage)'!IGH119*$E$15</f>
        <v>0</v>
      </c>
      <c r="IGI119" s="1145">
        <f>'2d) Planwerte (Anlage)'!IGI119*$E$15</f>
        <v>0</v>
      </c>
      <c r="IGJ119" s="1145">
        <f>'2d) Planwerte (Anlage)'!IGJ119*$E$15</f>
        <v>0</v>
      </c>
      <c r="IGK119" s="1145">
        <f>'2d) Planwerte (Anlage)'!IGK119*$E$15</f>
        <v>0</v>
      </c>
      <c r="IGL119" s="1145">
        <f>'2d) Planwerte (Anlage)'!IGL119*$E$15</f>
        <v>0</v>
      </c>
      <c r="IGM119" s="1145">
        <f>'2d) Planwerte (Anlage)'!IGM119*$E$15</f>
        <v>0</v>
      </c>
      <c r="IGN119" s="1145">
        <f>'2d) Planwerte (Anlage)'!IGN119*$E$15</f>
        <v>0</v>
      </c>
      <c r="IGO119" s="1145">
        <f>'2d) Planwerte (Anlage)'!IGO119*$E$15</f>
        <v>0</v>
      </c>
      <c r="IGP119" s="1145">
        <f>'2d) Planwerte (Anlage)'!IGP119*$E$15</f>
        <v>0</v>
      </c>
      <c r="IGQ119" s="1145">
        <f>'2d) Planwerte (Anlage)'!IGQ119*$E$15</f>
        <v>0</v>
      </c>
      <c r="IGR119" s="1145">
        <f>'2d) Planwerte (Anlage)'!IGR119*$E$15</f>
        <v>0</v>
      </c>
      <c r="IGS119" s="1145">
        <f>'2d) Planwerte (Anlage)'!IGS119*$E$15</f>
        <v>0</v>
      </c>
      <c r="IGT119" s="1145">
        <f>'2d) Planwerte (Anlage)'!IGT119*$E$15</f>
        <v>0</v>
      </c>
      <c r="IGU119" s="1145">
        <f>'2d) Planwerte (Anlage)'!IGU119*$E$15</f>
        <v>0</v>
      </c>
      <c r="IGV119" s="1145">
        <f>'2d) Planwerte (Anlage)'!IGV119*$E$15</f>
        <v>0</v>
      </c>
      <c r="IGW119" s="1145">
        <f>'2d) Planwerte (Anlage)'!IGW119*$E$15</f>
        <v>0</v>
      </c>
      <c r="IGX119" s="1145">
        <f>'2d) Planwerte (Anlage)'!IGX119*$E$15</f>
        <v>0</v>
      </c>
      <c r="IGY119" s="1145">
        <f>'2d) Planwerte (Anlage)'!IGY119*$E$15</f>
        <v>0</v>
      </c>
      <c r="IGZ119" s="1145">
        <f>'2d) Planwerte (Anlage)'!IGZ119*$E$15</f>
        <v>0</v>
      </c>
      <c r="IHA119" s="1145">
        <f>'2d) Planwerte (Anlage)'!IHA119*$E$15</f>
        <v>0</v>
      </c>
      <c r="IHB119" s="1145">
        <f>'2d) Planwerte (Anlage)'!IHB119*$E$15</f>
        <v>0</v>
      </c>
      <c r="IHC119" s="1145">
        <f>'2d) Planwerte (Anlage)'!IHC119*$E$15</f>
        <v>0</v>
      </c>
      <c r="IHD119" s="1145">
        <f>'2d) Planwerte (Anlage)'!IHD119*$E$15</f>
        <v>0</v>
      </c>
      <c r="IHE119" s="1145">
        <f>'2d) Planwerte (Anlage)'!IHE119*$E$15</f>
        <v>0</v>
      </c>
      <c r="IHF119" s="1145">
        <f>'2d) Planwerte (Anlage)'!IHF119*$E$15</f>
        <v>0</v>
      </c>
      <c r="IHG119" s="1145">
        <f>'2d) Planwerte (Anlage)'!IHG119*$E$15</f>
        <v>0</v>
      </c>
      <c r="IHH119" s="1145">
        <f>'2d) Planwerte (Anlage)'!IHH119*$E$15</f>
        <v>0</v>
      </c>
      <c r="IHI119" s="1145">
        <f>'2d) Planwerte (Anlage)'!IHI119*$E$15</f>
        <v>0</v>
      </c>
      <c r="IHJ119" s="1145">
        <f>'2d) Planwerte (Anlage)'!IHJ119*$E$15</f>
        <v>0</v>
      </c>
      <c r="IHK119" s="1145">
        <f>'2d) Planwerte (Anlage)'!IHK119*$E$15</f>
        <v>0</v>
      </c>
      <c r="IHL119" s="1145">
        <f>'2d) Planwerte (Anlage)'!IHL119*$E$15</f>
        <v>0</v>
      </c>
      <c r="IHM119" s="1145">
        <f>'2d) Planwerte (Anlage)'!IHM119*$E$15</f>
        <v>0</v>
      </c>
      <c r="IHN119" s="1145">
        <f>'2d) Planwerte (Anlage)'!IHN119*$E$15</f>
        <v>0</v>
      </c>
      <c r="IHO119" s="1145">
        <f>'2d) Planwerte (Anlage)'!IHO119*$E$15</f>
        <v>0</v>
      </c>
      <c r="IHP119" s="1145">
        <f>'2d) Planwerte (Anlage)'!IHP119*$E$15</f>
        <v>0</v>
      </c>
      <c r="IHQ119" s="1145">
        <f>'2d) Planwerte (Anlage)'!IHQ119*$E$15</f>
        <v>0</v>
      </c>
      <c r="IHR119" s="1145">
        <f>'2d) Planwerte (Anlage)'!IHR119*$E$15</f>
        <v>0</v>
      </c>
      <c r="IHS119" s="1145">
        <f>'2d) Planwerte (Anlage)'!IHS119*$E$15</f>
        <v>0</v>
      </c>
      <c r="IHT119" s="1145">
        <f>'2d) Planwerte (Anlage)'!IHT119*$E$15</f>
        <v>0</v>
      </c>
      <c r="IHU119" s="1145">
        <f>'2d) Planwerte (Anlage)'!IHU119*$E$15</f>
        <v>0</v>
      </c>
      <c r="IHV119" s="1145">
        <f>'2d) Planwerte (Anlage)'!IHV119*$E$15</f>
        <v>0</v>
      </c>
      <c r="IHW119" s="1145">
        <f>'2d) Planwerte (Anlage)'!IHW119*$E$15</f>
        <v>0</v>
      </c>
      <c r="IHX119" s="1145">
        <f>'2d) Planwerte (Anlage)'!IHX119*$E$15</f>
        <v>0</v>
      </c>
      <c r="IHY119" s="1145">
        <f>'2d) Planwerte (Anlage)'!IHY119*$E$15</f>
        <v>0</v>
      </c>
      <c r="IHZ119" s="1145">
        <f>'2d) Planwerte (Anlage)'!IHZ119*$E$15</f>
        <v>0</v>
      </c>
      <c r="IIA119" s="1145">
        <f>'2d) Planwerte (Anlage)'!IIA119*$E$15</f>
        <v>0</v>
      </c>
      <c r="IIB119" s="1145">
        <f>'2d) Planwerte (Anlage)'!IIB119*$E$15</f>
        <v>0</v>
      </c>
      <c r="IIC119" s="1145">
        <f>'2d) Planwerte (Anlage)'!IIC119*$E$15</f>
        <v>0</v>
      </c>
      <c r="IID119" s="1145">
        <f>'2d) Planwerte (Anlage)'!IID119*$E$15</f>
        <v>0</v>
      </c>
      <c r="IIE119" s="1145">
        <f>'2d) Planwerte (Anlage)'!IIE119*$E$15</f>
        <v>0</v>
      </c>
      <c r="IIF119" s="1145">
        <f>'2d) Planwerte (Anlage)'!IIF119*$E$15</f>
        <v>0</v>
      </c>
      <c r="IIG119" s="1145">
        <f>'2d) Planwerte (Anlage)'!IIG119*$E$15</f>
        <v>0</v>
      </c>
      <c r="IIH119" s="1145">
        <f>'2d) Planwerte (Anlage)'!IIH119*$E$15</f>
        <v>0</v>
      </c>
      <c r="III119" s="1145">
        <f>'2d) Planwerte (Anlage)'!III119*$E$15</f>
        <v>0</v>
      </c>
      <c r="IIJ119" s="1145">
        <f>'2d) Planwerte (Anlage)'!IIJ119*$E$15</f>
        <v>0</v>
      </c>
      <c r="IIK119" s="1145">
        <f>'2d) Planwerte (Anlage)'!IIK119*$E$15</f>
        <v>0</v>
      </c>
      <c r="IIL119" s="1145">
        <f>'2d) Planwerte (Anlage)'!IIL119*$E$15</f>
        <v>0</v>
      </c>
      <c r="IIM119" s="1145">
        <f>'2d) Planwerte (Anlage)'!IIM119*$E$15</f>
        <v>0</v>
      </c>
      <c r="IIN119" s="1145">
        <f>'2d) Planwerte (Anlage)'!IIN119*$E$15</f>
        <v>0</v>
      </c>
      <c r="IIO119" s="1145">
        <f>'2d) Planwerte (Anlage)'!IIO119*$E$15</f>
        <v>0</v>
      </c>
      <c r="IIP119" s="1145">
        <f>'2d) Planwerte (Anlage)'!IIP119*$E$15</f>
        <v>0</v>
      </c>
      <c r="IIQ119" s="1145">
        <f>'2d) Planwerte (Anlage)'!IIQ119*$E$15</f>
        <v>0</v>
      </c>
      <c r="IIR119" s="1145">
        <f>'2d) Planwerte (Anlage)'!IIR119*$E$15</f>
        <v>0</v>
      </c>
      <c r="IIS119" s="1145">
        <f>'2d) Planwerte (Anlage)'!IIS119*$E$15</f>
        <v>0</v>
      </c>
      <c r="IIT119" s="1145">
        <f>'2d) Planwerte (Anlage)'!IIT119*$E$15</f>
        <v>0</v>
      </c>
      <c r="IIU119" s="1145">
        <f>'2d) Planwerte (Anlage)'!IIU119*$E$15</f>
        <v>0</v>
      </c>
      <c r="IIV119" s="1145">
        <f>'2d) Planwerte (Anlage)'!IIV119*$E$15</f>
        <v>0</v>
      </c>
      <c r="IIW119" s="1145">
        <f>'2d) Planwerte (Anlage)'!IIW119*$E$15</f>
        <v>0</v>
      </c>
      <c r="IIX119" s="1145">
        <f>'2d) Planwerte (Anlage)'!IIX119*$E$15</f>
        <v>0</v>
      </c>
      <c r="IIY119" s="1145">
        <f>'2d) Planwerte (Anlage)'!IIY119*$E$15</f>
        <v>0</v>
      </c>
      <c r="IIZ119" s="1145">
        <f>'2d) Planwerte (Anlage)'!IIZ119*$E$15</f>
        <v>0</v>
      </c>
      <c r="IJA119" s="1145">
        <f>'2d) Planwerte (Anlage)'!IJA119*$E$15</f>
        <v>0</v>
      </c>
      <c r="IJB119" s="1145">
        <f>'2d) Planwerte (Anlage)'!IJB119*$E$15</f>
        <v>0</v>
      </c>
      <c r="IJC119" s="1145">
        <f>'2d) Planwerte (Anlage)'!IJC119*$E$15</f>
        <v>0</v>
      </c>
      <c r="IJD119" s="1145">
        <f>'2d) Planwerte (Anlage)'!IJD119*$E$15</f>
        <v>0</v>
      </c>
      <c r="IJE119" s="1145">
        <f>'2d) Planwerte (Anlage)'!IJE119*$E$15</f>
        <v>0</v>
      </c>
      <c r="IJF119" s="1145">
        <f>'2d) Planwerte (Anlage)'!IJF119*$E$15</f>
        <v>0</v>
      </c>
      <c r="IJG119" s="1145">
        <f>'2d) Planwerte (Anlage)'!IJG119*$E$15</f>
        <v>0</v>
      </c>
      <c r="IJH119" s="1145">
        <f>'2d) Planwerte (Anlage)'!IJH119*$E$15</f>
        <v>0</v>
      </c>
      <c r="IJI119" s="1145">
        <f>'2d) Planwerte (Anlage)'!IJI119*$E$15</f>
        <v>0</v>
      </c>
      <c r="IJJ119" s="1145">
        <f>'2d) Planwerte (Anlage)'!IJJ119*$E$15</f>
        <v>0</v>
      </c>
      <c r="IJK119" s="1145">
        <f>'2d) Planwerte (Anlage)'!IJK119*$E$15</f>
        <v>0</v>
      </c>
      <c r="IJL119" s="1145">
        <f>'2d) Planwerte (Anlage)'!IJL119*$E$15</f>
        <v>0</v>
      </c>
      <c r="IJM119" s="1145">
        <f>'2d) Planwerte (Anlage)'!IJM119*$E$15</f>
        <v>0</v>
      </c>
      <c r="IJN119" s="1145">
        <f>'2d) Planwerte (Anlage)'!IJN119*$E$15</f>
        <v>0</v>
      </c>
      <c r="IJO119" s="1145">
        <f>'2d) Planwerte (Anlage)'!IJO119*$E$15</f>
        <v>0</v>
      </c>
      <c r="IJP119" s="1145">
        <f>'2d) Planwerte (Anlage)'!IJP119*$E$15</f>
        <v>0</v>
      </c>
      <c r="IJQ119" s="1145">
        <f>'2d) Planwerte (Anlage)'!IJQ119*$E$15</f>
        <v>0</v>
      </c>
      <c r="IJR119" s="1145">
        <f>'2d) Planwerte (Anlage)'!IJR119*$E$15</f>
        <v>0</v>
      </c>
      <c r="IJS119" s="1145">
        <f>'2d) Planwerte (Anlage)'!IJS119*$E$15</f>
        <v>0</v>
      </c>
      <c r="IJT119" s="1145">
        <f>'2d) Planwerte (Anlage)'!IJT119*$E$15</f>
        <v>0</v>
      </c>
      <c r="IJU119" s="1145">
        <f>'2d) Planwerte (Anlage)'!IJU119*$E$15</f>
        <v>0</v>
      </c>
      <c r="IJV119" s="1145">
        <f>'2d) Planwerte (Anlage)'!IJV119*$E$15</f>
        <v>0</v>
      </c>
      <c r="IJW119" s="1145">
        <f>'2d) Planwerte (Anlage)'!IJW119*$E$15</f>
        <v>0</v>
      </c>
      <c r="IJX119" s="1145">
        <f>'2d) Planwerte (Anlage)'!IJX119*$E$15</f>
        <v>0</v>
      </c>
      <c r="IJY119" s="1145">
        <f>'2d) Planwerte (Anlage)'!IJY119*$E$15</f>
        <v>0</v>
      </c>
      <c r="IJZ119" s="1145">
        <f>'2d) Planwerte (Anlage)'!IJZ119*$E$15</f>
        <v>0</v>
      </c>
      <c r="IKA119" s="1145">
        <f>'2d) Planwerte (Anlage)'!IKA119*$E$15</f>
        <v>0</v>
      </c>
      <c r="IKB119" s="1145">
        <f>'2d) Planwerte (Anlage)'!IKB119*$E$15</f>
        <v>0</v>
      </c>
      <c r="IKC119" s="1145">
        <f>'2d) Planwerte (Anlage)'!IKC119*$E$15</f>
        <v>0</v>
      </c>
      <c r="IKD119" s="1145">
        <f>'2d) Planwerte (Anlage)'!IKD119*$E$15</f>
        <v>0</v>
      </c>
      <c r="IKE119" s="1145">
        <f>'2d) Planwerte (Anlage)'!IKE119*$E$15</f>
        <v>0</v>
      </c>
      <c r="IKF119" s="1145">
        <f>'2d) Planwerte (Anlage)'!IKF119*$E$15</f>
        <v>0</v>
      </c>
      <c r="IKG119" s="1145">
        <f>'2d) Planwerte (Anlage)'!IKG119*$E$15</f>
        <v>0</v>
      </c>
      <c r="IKH119" s="1145">
        <f>'2d) Planwerte (Anlage)'!IKH119*$E$15</f>
        <v>0</v>
      </c>
      <c r="IKI119" s="1145">
        <f>'2d) Planwerte (Anlage)'!IKI119*$E$15</f>
        <v>0</v>
      </c>
      <c r="IKJ119" s="1145">
        <f>'2d) Planwerte (Anlage)'!IKJ119*$E$15</f>
        <v>0</v>
      </c>
      <c r="IKK119" s="1145">
        <f>'2d) Planwerte (Anlage)'!IKK119*$E$15</f>
        <v>0</v>
      </c>
      <c r="IKL119" s="1145">
        <f>'2d) Planwerte (Anlage)'!IKL119*$E$15</f>
        <v>0</v>
      </c>
      <c r="IKM119" s="1145">
        <f>'2d) Planwerte (Anlage)'!IKM119*$E$15</f>
        <v>0</v>
      </c>
      <c r="IKN119" s="1145">
        <f>'2d) Planwerte (Anlage)'!IKN119*$E$15</f>
        <v>0</v>
      </c>
      <c r="IKO119" s="1145">
        <f>'2d) Planwerte (Anlage)'!IKO119*$E$15</f>
        <v>0</v>
      </c>
      <c r="IKP119" s="1145">
        <f>'2d) Planwerte (Anlage)'!IKP119*$E$15</f>
        <v>0</v>
      </c>
      <c r="IKQ119" s="1145">
        <f>'2d) Planwerte (Anlage)'!IKQ119*$E$15</f>
        <v>0</v>
      </c>
      <c r="IKR119" s="1145">
        <f>'2d) Planwerte (Anlage)'!IKR119*$E$15</f>
        <v>0</v>
      </c>
      <c r="IKS119" s="1145">
        <f>'2d) Planwerte (Anlage)'!IKS119*$E$15</f>
        <v>0</v>
      </c>
      <c r="IKT119" s="1145">
        <f>'2d) Planwerte (Anlage)'!IKT119*$E$15</f>
        <v>0</v>
      </c>
      <c r="IKU119" s="1145">
        <f>'2d) Planwerte (Anlage)'!IKU119*$E$15</f>
        <v>0</v>
      </c>
      <c r="IKV119" s="1145">
        <f>'2d) Planwerte (Anlage)'!IKV119*$E$15</f>
        <v>0</v>
      </c>
      <c r="IKW119" s="1145">
        <f>'2d) Planwerte (Anlage)'!IKW119*$E$15</f>
        <v>0</v>
      </c>
      <c r="IKX119" s="1145">
        <f>'2d) Planwerte (Anlage)'!IKX119*$E$15</f>
        <v>0</v>
      </c>
      <c r="IKY119" s="1145">
        <f>'2d) Planwerte (Anlage)'!IKY119*$E$15</f>
        <v>0</v>
      </c>
      <c r="IKZ119" s="1145">
        <f>'2d) Planwerte (Anlage)'!IKZ119*$E$15</f>
        <v>0</v>
      </c>
      <c r="ILA119" s="1145">
        <f>'2d) Planwerte (Anlage)'!ILA119*$E$15</f>
        <v>0</v>
      </c>
      <c r="ILB119" s="1145">
        <f>'2d) Planwerte (Anlage)'!ILB119*$E$15</f>
        <v>0</v>
      </c>
      <c r="ILC119" s="1145">
        <f>'2d) Planwerte (Anlage)'!ILC119*$E$15</f>
        <v>0</v>
      </c>
      <c r="ILD119" s="1145">
        <f>'2d) Planwerte (Anlage)'!ILD119*$E$15</f>
        <v>0</v>
      </c>
      <c r="ILE119" s="1145">
        <f>'2d) Planwerte (Anlage)'!ILE119*$E$15</f>
        <v>0</v>
      </c>
      <c r="ILF119" s="1145">
        <f>'2d) Planwerte (Anlage)'!ILF119*$E$15</f>
        <v>0</v>
      </c>
      <c r="ILG119" s="1145">
        <f>'2d) Planwerte (Anlage)'!ILG119*$E$15</f>
        <v>0</v>
      </c>
      <c r="ILH119" s="1145">
        <f>'2d) Planwerte (Anlage)'!ILH119*$E$15</f>
        <v>0</v>
      </c>
      <c r="ILI119" s="1145">
        <f>'2d) Planwerte (Anlage)'!ILI119*$E$15</f>
        <v>0</v>
      </c>
      <c r="ILJ119" s="1145">
        <f>'2d) Planwerte (Anlage)'!ILJ119*$E$15</f>
        <v>0</v>
      </c>
      <c r="ILK119" s="1145">
        <f>'2d) Planwerte (Anlage)'!ILK119*$E$15</f>
        <v>0</v>
      </c>
      <c r="ILL119" s="1145">
        <f>'2d) Planwerte (Anlage)'!ILL119*$E$15</f>
        <v>0</v>
      </c>
      <c r="ILM119" s="1145">
        <f>'2d) Planwerte (Anlage)'!ILM119*$E$15</f>
        <v>0</v>
      </c>
      <c r="ILN119" s="1145">
        <f>'2d) Planwerte (Anlage)'!ILN119*$E$15</f>
        <v>0</v>
      </c>
      <c r="ILO119" s="1145">
        <f>'2d) Planwerte (Anlage)'!ILO119*$E$15</f>
        <v>0</v>
      </c>
      <c r="ILP119" s="1145">
        <f>'2d) Planwerte (Anlage)'!ILP119*$E$15</f>
        <v>0</v>
      </c>
      <c r="ILQ119" s="1145">
        <f>'2d) Planwerte (Anlage)'!ILQ119*$E$15</f>
        <v>0</v>
      </c>
      <c r="ILR119" s="1145">
        <f>'2d) Planwerte (Anlage)'!ILR119*$E$15</f>
        <v>0</v>
      </c>
      <c r="ILS119" s="1145">
        <f>'2d) Planwerte (Anlage)'!ILS119*$E$15</f>
        <v>0</v>
      </c>
      <c r="ILT119" s="1145">
        <f>'2d) Planwerte (Anlage)'!ILT119*$E$15</f>
        <v>0</v>
      </c>
      <c r="ILU119" s="1145">
        <f>'2d) Planwerte (Anlage)'!ILU119*$E$15</f>
        <v>0</v>
      </c>
      <c r="ILV119" s="1145">
        <f>'2d) Planwerte (Anlage)'!ILV119*$E$15</f>
        <v>0</v>
      </c>
      <c r="ILW119" s="1145">
        <f>'2d) Planwerte (Anlage)'!ILW119*$E$15</f>
        <v>0</v>
      </c>
      <c r="ILX119" s="1145">
        <f>'2d) Planwerte (Anlage)'!ILX119*$E$15</f>
        <v>0</v>
      </c>
      <c r="ILY119" s="1145">
        <f>'2d) Planwerte (Anlage)'!ILY119*$E$15</f>
        <v>0</v>
      </c>
      <c r="ILZ119" s="1145">
        <f>'2d) Planwerte (Anlage)'!ILZ119*$E$15</f>
        <v>0</v>
      </c>
      <c r="IMA119" s="1145">
        <f>'2d) Planwerte (Anlage)'!IMA119*$E$15</f>
        <v>0</v>
      </c>
      <c r="IMB119" s="1145">
        <f>'2d) Planwerte (Anlage)'!IMB119*$E$15</f>
        <v>0</v>
      </c>
      <c r="IMC119" s="1145">
        <f>'2d) Planwerte (Anlage)'!IMC119*$E$15</f>
        <v>0</v>
      </c>
      <c r="IMD119" s="1145">
        <f>'2d) Planwerte (Anlage)'!IMD119*$E$15</f>
        <v>0</v>
      </c>
      <c r="IME119" s="1145">
        <f>'2d) Planwerte (Anlage)'!IME119*$E$15</f>
        <v>0</v>
      </c>
      <c r="IMF119" s="1145">
        <f>'2d) Planwerte (Anlage)'!IMF119*$E$15</f>
        <v>0</v>
      </c>
      <c r="IMG119" s="1145">
        <f>'2d) Planwerte (Anlage)'!IMG119*$E$15</f>
        <v>0</v>
      </c>
      <c r="IMH119" s="1145">
        <f>'2d) Planwerte (Anlage)'!IMH119*$E$15</f>
        <v>0</v>
      </c>
      <c r="IMI119" s="1145">
        <f>'2d) Planwerte (Anlage)'!IMI119*$E$15</f>
        <v>0</v>
      </c>
      <c r="IMJ119" s="1145">
        <f>'2d) Planwerte (Anlage)'!IMJ119*$E$15</f>
        <v>0</v>
      </c>
      <c r="IMK119" s="1145">
        <f>'2d) Planwerte (Anlage)'!IMK119*$E$15</f>
        <v>0</v>
      </c>
      <c r="IML119" s="1145">
        <f>'2d) Planwerte (Anlage)'!IML119*$E$15</f>
        <v>0</v>
      </c>
      <c r="IMM119" s="1145">
        <f>'2d) Planwerte (Anlage)'!IMM119*$E$15</f>
        <v>0</v>
      </c>
      <c r="IMN119" s="1145">
        <f>'2d) Planwerte (Anlage)'!IMN119*$E$15</f>
        <v>0</v>
      </c>
      <c r="IMO119" s="1145">
        <f>'2d) Planwerte (Anlage)'!IMO119*$E$15</f>
        <v>0</v>
      </c>
      <c r="IMP119" s="1145">
        <f>'2d) Planwerte (Anlage)'!IMP119*$E$15</f>
        <v>0</v>
      </c>
      <c r="IMQ119" s="1145">
        <f>'2d) Planwerte (Anlage)'!IMQ119*$E$15</f>
        <v>0</v>
      </c>
      <c r="IMR119" s="1145">
        <f>'2d) Planwerte (Anlage)'!IMR119*$E$15</f>
        <v>0</v>
      </c>
      <c r="IMS119" s="1145">
        <f>'2d) Planwerte (Anlage)'!IMS119*$E$15</f>
        <v>0</v>
      </c>
      <c r="IMT119" s="1145">
        <f>'2d) Planwerte (Anlage)'!IMT119*$E$15</f>
        <v>0</v>
      </c>
      <c r="IMU119" s="1145">
        <f>'2d) Planwerte (Anlage)'!IMU119*$E$15</f>
        <v>0</v>
      </c>
      <c r="IMV119" s="1145">
        <f>'2d) Planwerte (Anlage)'!IMV119*$E$15</f>
        <v>0</v>
      </c>
      <c r="IMW119" s="1145">
        <f>'2d) Planwerte (Anlage)'!IMW119*$E$15</f>
        <v>0</v>
      </c>
      <c r="IMX119" s="1145">
        <f>'2d) Planwerte (Anlage)'!IMX119*$E$15</f>
        <v>0</v>
      </c>
      <c r="IMY119" s="1145">
        <f>'2d) Planwerte (Anlage)'!IMY119*$E$15</f>
        <v>0</v>
      </c>
      <c r="IMZ119" s="1145">
        <f>'2d) Planwerte (Anlage)'!IMZ119*$E$15</f>
        <v>0</v>
      </c>
      <c r="INA119" s="1145">
        <f>'2d) Planwerte (Anlage)'!INA119*$E$15</f>
        <v>0</v>
      </c>
      <c r="INB119" s="1145">
        <f>'2d) Planwerte (Anlage)'!INB119*$E$15</f>
        <v>0</v>
      </c>
      <c r="INC119" s="1145">
        <f>'2d) Planwerte (Anlage)'!INC119*$E$15</f>
        <v>0</v>
      </c>
      <c r="IND119" s="1145">
        <f>'2d) Planwerte (Anlage)'!IND119*$E$15</f>
        <v>0</v>
      </c>
      <c r="INE119" s="1145">
        <f>'2d) Planwerte (Anlage)'!INE119*$E$15</f>
        <v>0</v>
      </c>
      <c r="INF119" s="1145">
        <f>'2d) Planwerte (Anlage)'!INF119*$E$15</f>
        <v>0</v>
      </c>
      <c r="ING119" s="1145">
        <f>'2d) Planwerte (Anlage)'!ING119*$E$15</f>
        <v>0</v>
      </c>
      <c r="INH119" s="1145">
        <f>'2d) Planwerte (Anlage)'!INH119*$E$15</f>
        <v>0</v>
      </c>
      <c r="INI119" s="1145">
        <f>'2d) Planwerte (Anlage)'!INI119*$E$15</f>
        <v>0</v>
      </c>
      <c r="INJ119" s="1145">
        <f>'2d) Planwerte (Anlage)'!INJ119*$E$15</f>
        <v>0</v>
      </c>
      <c r="INK119" s="1145">
        <f>'2d) Planwerte (Anlage)'!INK119*$E$15</f>
        <v>0</v>
      </c>
      <c r="INL119" s="1145">
        <f>'2d) Planwerte (Anlage)'!INL119*$E$15</f>
        <v>0</v>
      </c>
      <c r="INM119" s="1145">
        <f>'2d) Planwerte (Anlage)'!INM119*$E$15</f>
        <v>0</v>
      </c>
      <c r="INN119" s="1145">
        <f>'2d) Planwerte (Anlage)'!INN119*$E$15</f>
        <v>0</v>
      </c>
      <c r="INO119" s="1145">
        <f>'2d) Planwerte (Anlage)'!INO119*$E$15</f>
        <v>0</v>
      </c>
      <c r="INP119" s="1145">
        <f>'2d) Planwerte (Anlage)'!INP119*$E$15</f>
        <v>0</v>
      </c>
      <c r="INQ119" s="1145">
        <f>'2d) Planwerte (Anlage)'!INQ119*$E$15</f>
        <v>0</v>
      </c>
      <c r="INR119" s="1145">
        <f>'2d) Planwerte (Anlage)'!INR119*$E$15</f>
        <v>0</v>
      </c>
      <c r="INS119" s="1145">
        <f>'2d) Planwerte (Anlage)'!INS119*$E$15</f>
        <v>0</v>
      </c>
      <c r="INT119" s="1145">
        <f>'2d) Planwerte (Anlage)'!INT119*$E$15</f>
        <v>0</v>
      </c>
      <c r="INU119" s="1145">
        <f>'2d) Planwerte (Anlage)'!INU119*$E$15</f>
        <v>0</v>
      </c>
      <c r="INV119" s="1145">
        <f>'2d) Planwerte (Anlage)'!INV119*$E$15</f>
        <v>0</v>
      </c>
      <c r="INW119" s="1145">
        <f>'2d) Planwerte (Anlage)'!INW119*$E$15</f>
        <v>0</v>
      </c>
      <c r="INX119" s="1145">
        <f>'2d) Planwerte (Anlage)'!INX119*$E$15</f>
        <v>0</v>
      </c>
      <c r="INY119" s="1145">
        <f>'2d) Planwerte (Anlage)'!INY119*$E$15</f>
        <v>0</v>
      </c>
      <c r="INZ119" s="1145">
        <f>'2d) Planwerte (Anlage)'!INZ119*$E$15</f>
        <v>0</v>
      </c>
      <c r="IOA119" s="1145">
        <f>'2d) Planwerte (Anlage)'!IOA119*$E$15</f>
        <v>0</v>
      </c>
      <c r="IOB119" s="1145">
        <f>'2d) Planwerte (Anlage)'!IOB119*$E$15</f>
        <v>0</v>
      </c>
      <c r="IOC119" s="1145">
        <f>'2d) Planwerte (Anlage)'!IOC119*$E$15</f>
        <v>0</v>
      </c>
      <c r="IOD119" s="1145">
        <f>'2d) Planwerte (Anlage)'!IOD119*$E$15</f>
        <v>0</v>
      </c>
      <c r="IOE119" s="1145">
        <f>'2d) Planwerte (Anlage)'!IOE119*$E$15</f>
        <v>0</v>
      </c>
      <c r="IOF119" s="1145">
        <f>'2d) Planwerte (Anlage)'!IOF119*$E$15</f>
        <v>0</v>
      </c>
      <c r="IOG119" s="1145">
        <f>'2d) Planwerte (Anlage)'!IOG119*$E$15</f>
        <v>0</v>
      </c>
      <c r="IOH119" s="1145">
        <f>'2d) Planwerte (Anlage)'!IOH119*$E$15</f>
        <v>0</v>
      </c>
      <c r="IOI119" s="1145">
        <f>'2d) Planwerte (Anlage)'!IOI119*$E$15</f>
        <v>0</v>
      </c>
      <c r="IOJ119" s="1145">
        <f>'2d) Planwerte (Anlage)'!IOJ119*$E$15</f>
        <v>0</v>
      </c>
      <c r="IOK119" s="1145">
        <f>'2d) Planwerte (Anlage)'!IOK119*$E$15</f>
        <v>0</v>
      </c>
      <c r="IOL119" s="1145">
        <f>'2d) Planwerte (Anlage)'!IOL119*$E$15</f>
        <v>0</v>
      </c>
      <c r="IOM119" s="1145">
        <f>'2d) Planwerte (Anlage)'!IOM119*$E$15</f>
        <v>0</v>
      </c>
      <c r="ION119" s="1145">
        <f>'2d) Planwerte (Anlage)'!ION119*$E$15</f>
        <v>0</v>
      </c>
      <c r="IOO119" s="1145">
        <f>'2d) Planwerte (Anlage)'!IOO119*$E$15</f>
        <v>0</v>
      </c>
      <c r="IOP119" s="1145">
        <f>'2d) Planwerte (Anlage)'!IOP119*$E$15</f>
        <v>0</v>
      </c>
      <c r="IOQ119" s="1145">
        <f>'2d) Planwerte (Anlage)'!IOQ119*$E$15</f>
        <v>0</v>
      </c>
      <c r="IOR119" s="1145">
        <f>'2d) Planwerte (Anlage)'!IOR119*$E$15</f>
        <v>0</v>
      </c>
      <c r="IOS119" s="1145">
        <f>'2d) Planwerte (Anlage)'!IOS119*$E$15</f>
        <v>0</v>
      </c>
      <c r="IOT119" s="1145">
        <f>'2d) Planwerte (Anlage)'!IOT119*$E$15</f>
        <v>0</v>
      </c>
      <c r="IOU119" s="1145">
        <f>'2d) Planwerte (Anlage)'!IOU119*$E$15</f>
        <v>0</v>
      </c>
      <c r="IOV119" s="1145">
        <f>'2d) Planwerte (Anlage)'!IOV119*$E$15</f>
        <v>0</v>
      </c>
      <c r="IOW119" s="1145">
        <f>'2d) Planwerte (Anlage)'!IOW119*$E$15</f>
        <v>0</v>
      </c>
      <c r="IOX119" s="1145">
        <f>'2d) Planwerte (Anlage)'!IOX119*$E$15</f>
        <v>0</v>
      </c>
      <c r="IOY119" s="1145">
        <f>'2d) Planwerte (Anlage)'!IOY119*$E$15</f>
        <v>0</v>
      </c>
      <c r="IOZ119" s="1145">
        <f>'2d) Planwerte (Anlage)'!IOZ119*$E$15</f>
        <v>0</v>
      </c>
      <c r="IPA119" s="1145">
        <f>'2d) Planwerte (Anlage)'!IPA119*$E$15</f>
        <v>0</v>
      </c>
      <c r="IPB119" s="1145">
        <f>'2d) Planwerte (Anlage)'!IPB119*$E$15</f>
        <v>0</v>
      </c>
      <c r="IPC119" s="1145">
        <f>'2d) Planwerte (Anlage)'!IPC119*$E$15</f>
        <v>0</v>
      </c>
      <c r="IPD119" s="1145">
        <f>'2d) Planwerte (Anlage)'!IPD119*$E$15</f>
        <v>0</v>
      </c>
      <c r="IPE119" s="1145">
        <f>'2d) Planwerte (Anlage)'!IPE119*$E$15</f>
        <v>0</v>
      </c>
      <c r="IPF119" s="1145">
        <f>'2d) Planwerte (Anlage)'!IPF119*$E$15</f>
        <v>0</v>
      </c>
      <c r="IPG119" s="1145">
        <f>'2d) Planwerte (Anlage)'!IPG119*$E$15</f>
        <v>0</v>
      </c>
      <c r="IPH119" s="1145">
        <f>'2d) Planwerte (Anlage)'!IPH119*$E$15</f>
        <v>0</v>
      </c>
      <c r="IPI119" s="1145">
        <f>'2d) Planwerte (Anlage)'!IPI119*$E$15</f>
        <v>0</v>
      </c>
      <c r="IPJ119" s="1145">
        <f>'2d) Planwerte (Anlage)'!IPJ119*$E$15</f>
        <v>0</v>
      </c>
      <c r="IPK119" s="1145">
        <f>'2d) Planwerte (Anlage)'!IPK119*$E$15</f>
        <v>0</v>
      </c>
      <c r="IPL119" s="1145">
        <f>'2d) Planwerte (Anlage)'!IPL119*$E$15</f>
        <v>0</v>
      </c>
      <c r="IPM119" s="1145">
        <f>'2d) Planwerte (Anlage)'!IPM119*$E$15</f>
        <v>0</v>
      </c>
      <c r="IPN119" s="1145">
        <f>'2d) Planwerte (Anlage)'!IPN119*$E$15</f>
        <v>0</v>
      </c>
      <c r="IPO119" s="1145">
        <f>'2d) Planwerte (Anlage)'!IPO119*$E$15</f>
        <v>0</v>
      </c>
      <c r="IPP119" s="1145">
        <f>'2d) Planwerte (Anlage)'!IPP119*$E$15</f>
        <v>0</v>
      </c>
      <c r="IPQ119" s="1145">
        <f>'2d) Planwerte (Anlage)'!IPQ119*$E$15</f>
        <v>0</v>
      </c>
      <c r="IPR119" s="1145">
        <f>'2d) Planwerte (Anlage)'!IPR119*$E$15</f>
        <v>0</v>
      </c>
      <c r="IPS119" s="1145">
        <f>'2d) Planwerte (Anlage)'!IPS119*$E$15</f>
        <v>0</v>
      </c>
      <c r="IPT119" s="1145">
        <f>'2d) Planwerte (Anlage)'!IPT119*$E$15</f>
        <v>0</v>
      </c>
      <c r="IPU119" s="1145">
        <f>'2d) Planwerte (Anlage)'!IPU119*$E$15</f>
        <v>0</v>
      </c>
      <c r="IPV119" s="1145">
        <f>'2d) Planwerte (Anlage)'!IPV119*$E$15</f>
        <v>0</v>
      </c>
      <c r="IPW119" s="1145">
        <f>'2d) Planwerte (Anlage)'!IPW119*$E$15</f>
        <v>0</v>
      </c>
      <c r="IPX119" s="1145">
        <f>'2d) Planwerte (Anlage)'!IPX119*$E$15</f>
        <v>0</v>
      </c>
      <c r="IPY119" s="1145">
        <f>'2d) Planwerte (Anlage)'!IPY119*$E$15</f>
        <v>0</v>
      </c>
      <c r="IPZ119" s="1145">
        <f>'2d) Planwerte (Anlage)'!IPZ119*$E$15</f>
        <v>0</v>
      </c>
      <c r="IQA119" s="1145">
        <f>'2d) Planwerte (Anlage)'!IQA119*$E$15</f>
        <v>0</v>
      </c>
      <c r="IQB119" s="1145">
        <f>'2d) Planwerte (Anlage)'!IQB119*$E$15</f>
        <v>0</v>
      </c>
      <c r="IQC119" s="1145">
        <f>'2d) Planwerte (Anlage)'!IQC119*$E$15</f>
        <v>0</v>
      </c>
      <c r="IQD119" s="1145">
        <f>'2d) Planwerte (Anlage)'!IQD119*$E$15</f>
        <v>0</v>
      </c>
      <c r="IQE119" s="1145">
        <f>'2d) Planwerte (Anlage)'!IQE119*$E$15</f>
        <v>0</v>
      </c>
      <c r="IQF119" s="1145">
        <f>'2d) Planwerte (Anlage)'!IQF119*$E$15</f>
        <v>0</v>
      </c>
      <c r="IQG119" s="1145">
        <f>'2d) Planwerte (Anlage)'!IQG119*$E$15</f>
        <v>0</v>
      </c>
      <c r="IQH119" s="1145">
        <f>'2d) Planwerte (Anlage)'!IQH119*$E$15</f>
        <v>0</v>
      </c>
      <c r="IQI119" s="1145">
        <f>'2d) Planwerte (Anlage)'!IQI119*$E$15</f>
        <v>0</v>
      </c>
      <c r="IQJ119" s="1145">
        <f>'2d) Planwerte (Anlage)'!IQJ119*$E$15</f>
        <v>0</v>
      </c>
      <c r="IQK119" s="1145">
        <f>'2d) Planwerte (Anlage)'!IQK119*$E$15</f>
        <v>0</v>
      </c>
      <c r="IQL119" s="1145">
        <f>'2d) Planwerte (Anlage)'!IQL119*$E$15</f>
        <v>0</v>
      </c>
      <c r="IQM119" s="1145">
        <f>'2d) Planwerte (Anlage)'!IQM119*$E$15</f>
        <v>0</v>
      </c>
      <c r="IQN119" s="1145">
        <f>'2d) Planwerte (Anlage)'!IQN119*$E$15</f>
        <v>0</v>
      </c>
      <c r="IQO119" s="1145">
        <f>'2d) Planwerte (Anlage)'!IQO119*$E$15</f>
        <v>0</v>
      </c>
      <c r="IQP119" s="1145">
        <f>'2d) Planwerte (Anlage)'!IQP119*$E$15</f>
        <v>0</v>
      </c>
      <c r="IQQ119" s="1145">
        <f>'2d) Planwerte (Anlage)'!IQQ119*$E$15</f>
        <v>0</v>
      </c>
      <c r="IQR119" s="1145">
        <f>'2d) Planwerte (Anlage)'!IQR119*$E$15</f>
        <v>0</v>
      </c>
      <c r="IQS119" s="1145">
        <f>'2d) Planwerte (Anlage)'!IQS119*$E$15</f>
        <v>0</v>
      </c>
      <c r="IQT119" s="1145">
        <f>'2d) Planwerte (Anlage)'!IQT119*$E$15</f>
        <v>0</v>
      </c>
      <c r="IQU119" s="1145">
        <f>'2d) Planwerte (Anlage)'!IQU119*$E$15</f>
        <v>0</v>
      </c>
      <c r="IQV119" s="1145">
        <f>'2d) Planwerte (Anlage)'!IQV119*$E$15</f>
        <v>0</v>
      </c>
      <c r="IQW119" s="1145">
        <f>'2d) Planwerte (Anlage)'!IQW119*$E$15</f>
        <v>0</v>
      </c>
      <c r="IQX119" s="1145">
        <f>'2d) Planwerte (Anlage)'!IQX119*$E$15</f>
        <v>0</v>
      </c>
      <c r="IQY119" s="1145">
        <f>'2d) Planwerte (Anlage)'!IQY119*$E$15</f>
        <v>0</v>
      </c>
      <c r="IQZ119" s="1145">
        <f>'2d) Planwerte (Anlage)'!IQZ119*$E$15</f>
        <v>0</v>
      </c>
      <c r="IRA119" s="1145">
        <f>'2d) Planwerte (Anlage)'!IRA119*$E$15</f>
        <v>0</v>
      </c>
      <c r="IRB119" s="1145">
        <f>'2d) Planwerte (Anlage)'!IRB119*$E$15</f>
        <v>0</v>
      </c>
      <c r="IRC119" s="1145">
        <f>'2d) Planwerte (Anlage)'!IRC119*$E$15</f>
        <v>0</v>
      </c>
      <c r="IRD119" s="1145">
        <f>'2d) Planwerte (Anlage)'!IRD119*$E$15</f>
        <v>0</v>
      </c>
      <c r="IRE119" s="1145">
        <f>'2d) Planwerte (Anlage)'!IRE119*$E$15</f>
        <v>0</v>
      </c>
      <c r="IRF119" s="1145">
        <f>'2d) Planwerte (Anlage)'!IRF119*$E$15</f>
        <v>0</v>
      </c>
      <c r="IRG119" s="1145">
        <f>'2d) Planwerte (Anlage)'!IRG119*$E$15</f>
        <v>0</v>
      </c>
      <c r="IRH119" s="1145">
        <f>'2d) Planwerte (Anlage)'!IRH119*$E$15</f>
        <v>0</v>
      </c>
      <c r="IRI119" s="1145">
        <f>'2d) Planwerte (Anlage)'!IRI119*$E$15</f>
        <v>0</v>
      </c>
      <c r="IRJ119" s="1145">
        <f>'2d) Planwerte (Anlage)'!IRJ119*$E$15</f>
        <v>0</v>
      </c>
      <c r="IRK119" s="1145">
        <f>'2d) Planwerte (Anlage)'!IRK119*$E$15</f>
        <v>0</v>
      </c>
      <c r="IRL119" s="1145">
        <f>'2d) Planwerte (Anlage)'!IRL119*$E$15</f>
        <v>0</v>
      </c>
      <c r="IRM119" s="1145">
        <f>'2d) Planwerte (Anlage)'!IRM119*$E$15</f>
        <v>0</v>
      </c>
      <c r="IRN119" s="1145">
        <f>'2d) Planwerte (Anlage)'!IRN119*$E$15</f>
        <v>0</v>
      </c>
      <c r="IRO119" s="1145">
        <f>'2d) Planwerte (Anlage)'!IRO119*$E$15</f>
        <v>0</v>
      </c>
      <c r="IRP119" s="1145">
        <f>'2d) Planwerte (Anlage)'!IRP119*$E$15</f>
        <v>0</v>
      </c>
      <c r="IRQ119" s="1145">
        <f>'2d) Planwerte (Anlage)'!IRQ119*$E$15</f>
        <v>0</v>
      </c>
      <c r="IRR119" s="1145">
        <f>'2d) Planwerte (Anlage)'!IRR119*$E$15</f>
        <v>0</v>
      </c>
      <c r="IRS119" s="1145">
        <f>'2d) Planwerte (Anlage)'!IRS119*$E$15</f>
        <v>0</v>
      </c>
      <c r="IRT119" s="1145">
        <f>'2d) Planwerte (Anlage)'!IRT119*$E$15</f>
        <v>0</v>
      </c>
      <c r="IRU119" s="1145">
        <f>'2d) Planwerte (Anlage)'!IRU119*$E$15</f>
        <v>0</v>
      </c>
      <c r="IRV119" s="1145">
        <f>'2d) Planwerte (Anlage)'!IRV119*$E$15</f>
        <v>0</v>
      </c>
      <c r="IRW119" s="1145">
        <f>'2d) Planwerte (Anlage)'!IRW119*$E$15</f>
        <v>0</v>
      </c>
      <c r="IRX119" s="1145">
        <f>'2d) Planwerte (Anlage)'!IRX119*$E$15</f>
        <v>0</v>
      </c>
      <c r="IRY119" s="1145">
        <f>'2d) Planwerte (Anlage)'!IRY119*$E$15</f>
        <v>0</v>
      </c>
      <c r="IRZ119" s="1145">
        <f>'2d) Planwerte (Anlage)'!IRZ119*$E$15</f>
        <v>0</v>
      </c>
      <c r="ISA119" s="1145">
        <f>'2d) Planwerte (Anlage)'!ISA119*$E$15</f>
        <v>0</v>
      </c>
      <c r="ISB119" s="1145">
        <f>'2d) Planwerte (Anlage)'!ISB119*$E$15</f>
        <v>0</v>
      </c>
      <c r="ISC119" s="1145">
        <f>'2d) Planwerte (Anlage)'!ISC119*$E$15</f>
        <v>0</v>
      </c>
      <c r="ISD119" s="1145">
        <f>'2d) Planwerte (Anlage)'!ISD119*$E$15</f>
        <v>0</v>
      </c>
      <c r="ISE119" s="1145">
        <f>'2d) Planwerte (Anlage)'!ISE119*$E$15</f>
        <v>0</v>
      </c>
      <c r="ISF119" s="1145">
        <f>'2d) Planwerte (Anlage)'!ISF119*$E$15</f>
        <v>0</v>
      </c>
      <c r="ISG119" s="1145">
        <f>'2d) Planwerte (Anlage)'!ISG119*$E$15</f>
        <v>0</v>
      </c>
      <c r="ISH119" s="1145">
        <f>'2d) Planwerte (Anlage)'!ISH119*$E$15</f>
        <v>0</v>
      </c>
      <c r="ISI119" s="1145">
        <f>'2d) Planwerte (Anlage)'!ISI119*$E$15</f>
        <v>0</v>
      </c>
      <c r="ISJ119" s="1145">
        <f>'2d) Planwerte (Anlage)'!ISJ119*$E$15</f>
        <v>0</v>
      </c>
      <c r="ISK119" s="1145">
        <f>'2d) Planwerte (Anlage)'!ISK119*$E$15</f>
        <v>0</v>
      </c>
      <c r="ISL119" s="1145">
        <f>'2d) Planwerte (Anlage)'!ISL119*$E$15</f>
        <v>0</v>
      </c>
      <c r="ISM119" s="1145">
        <f>'2d) Planwerte (Anlage)'!ISM119*$E$15</f>
        <v>0</v>
      </c>
      <c r="ISN119" s="1145">
        <f>'2d) Planwerte (Anlage)'!ISN119*$E$15</f>
        <v>0</v>
      </c>
      <c r="ISO119" s="1145">
        <f>'2d) Planwerte (Anlage)'!ISO119*$E$15</f>
        <v>0</v>
      </c>
      <c r="ISP119" s="1145">
        <f>'2d) Planwerte (Anlage)'!ISP119*$E$15</f>
        <v>0</v>
      </c>
      <c r="ISQ119" s="1145">
        <f>'2d) Planwerte (Anlage)'!ISQ119*$E$15</f>
        <v>0</v>
      </c>
      <c r="ISR119" s="1145">
        <f>'2d) Planwerte (Anlage)'!ISR119*$E$15</f>
        <v>0</v>
      </c>
      <c r="ISS119" s="1145">
        <f>'2d) Planwerte (Anlage)'!ISS119*$E$15</f>
        <v>0</v>
      </c>
      <c r="IST119" s="1145">
        <f>'2d) Planwerte (Anlage)'!IST119*$E$15</f>
        <v>0</v>
      </c>
      <c r="ISU119" s="1145">
        <f>'2d) Planwerte (Anlage)'!ISU119*$E$15</f>
        <v>0</v>
      </c>
      <c r="ISV119" s="1145">
        <f>'2d) Planwerte (Anlage)'!ISV119*$E$15</f>
        <v>0</v>
      </c>
      <c r="ISW119" s="1145">
        <f>'2d) Planwerte (Anlage)'!ISW119*$E$15</f>
        <v>0</v>
      </c>
      <c r="ISX119" s="1145">
        <f>'2d) Planwerte (Anlage)'!ISX119*$E$15</f>
        <v>0</v>
      </c>
      <c r="ISY119" s="1145">
        <f>'2d) Planwerte (Anlage)'!ISY119*$E$15</f>
        <v>0</v>
      </c>
      <c r="ISZ119" s="1145">
        <f>'2d) Planwerte (Anlage)'!ISZ119*$E$15</f>
        <v>0</v>
      </c>
      <c r="ITA119" s="1145">
        <f>'2d) Planwerte (Anlage)'!ITA119*$E$15</f>
        <v>0</v>
      </c>
      <c r="ITB119" s="1145">
        <f>'2d) Planwerte (Anlage)'!ITB119*$E$15</f>
        <v>0</v>
      </c>
      <c r="ITC119" s="1145">
        <f>'2d) Planwerte (Anlage)'!ITC119*$E$15</f>
        <v>0</v>
      </c>
      <c r="ITD119" s="1145">
        <f>'2d) Planwerte (Anlage)'!ITD119*$E$15</f>
        <v>0</v>
      </c>
      <c r="ITE119" s="1145">
        <f>'2d) Planwerte (Anlage)'!ITE119*$E$15</f>
        <v>0</v>
      </c>
      <c r="ITF119" s="1145">
        <f>'2d) Planwerte (Anlage)'!ITF119*$E$15</f>
        <v>0</v>
      </c>
      <c r="ITG119" s="1145">
        <f>'2d) Planwerte (Anlage)'!ITG119*$E$15</f>
        <v>0</v>
      </c>
      <c r="ITH119" s="1145">
        <f>'2d) Planwerte (Anlage)'!ITH119*$E$15</f>
        <v>0</v>
      </c>
      <c r="ITI119" s="1145">
        <f>'2d) Planwerte (Anlage)'!ITI119*$E$15</f>
        <v>0</v>
      </c>
      <c r="ITJ119" s="1145">
        <f>'2d) Planwerte (Anlage)'!ITJ119*$E$15</f>
        <v>0</v>
      </c>
      <c r="ITK119" s="1145">
        <f>'2d) Planwerte (Anlage)'!ITK119*$E$15</f>
        <v>0</v>
      </c>
      <c r="ITL119" s="1145">
        <f>'2d) Planwerte (Anlage)'!ITL119*$E$15</f>
        <v>0</v>
      </c>
      <c r="ITM119" s="1145">
        <f>'2d) Planwerte (Anlage)'!ITM119*$E$15</f>
        <v>0</v>
      </c>
      <c r="ITN119" s="1145">
        <f>'2d) Planwerte (Anlage)'!ITN119*$E$15</f>
        <v>0</v>
      </c>
      <c r="ITO119" s="1145">
        <f>'2d) Planwerte (Anlage)'!ITO119*$E$15</f>
        <v>0</v>
      </c>
      <c r="ITP119" s="1145">
        <f>'2d) Planwerte (Anlage)'!ITP119*$E$15</f>
        <v>0</v>
      </c>
      <c r="ITQ119" s="1145">
        <f>'2d) Planwerte (Anlage)'!ITQ119*$E$15</f>
        <v>0</v>
      </c>
      <c r="ITR119" s="1145">
        <f>'2d) Planwerte (Anlage)'!ITR119*$E$15</f>
        <v>0</v>
      </c>
      <c r="ITS119" s="1145">
        <f>'2d) Planwerte (Anlage)'!ITS119*$E$15</f>
        <v>0</v>
      </c>
      <c r="ITT119" s="1145">
        <f>'2d) Planwerte (Anlage)'!ITT119*$E$15</f>
        <v>0</v>
      </c>
      <c r="ITU119" s="1145">
        <f>'2d) Planwerte (Anlage)'!ITU119*$E$15</f>
        <v>0</v>
      </c>
      <c r="ITV119" s="1145">
        <f>'2d) Planwerte (Anlage)'!ITV119*$E$15</f>
        <v>0</v>
      </c>
      <c r="ITW119" s="1145">
        <f>'2d) Planwerte (Anlage)'!ITW119*$E$15</f>
        <v>0</v>
      </c>
      <c r="ITX119" s="1145">
        <f>'2d) Planwerte (Anlage)'!ITX119*$E$15</f>
        <v>0</v>
      </c>
      <c r="ITY119" s="1145">
        <f>'2d) Planwerte (Anlage)'!ITY119*$E$15</f>
        <v>0</v>
      </c>
      <c r="ITZ119" s="1145">
        <f>'2d) Planwerte (Anlage)'!ITZ119*$E$15</f>
        <v>0</v>
      </c>
      <c r="IUA119" s="1145">
        <f>'2d) Planwerte (Anlage)'!IUA119*$E$15</f>
        <v>0</v>
      </c>
      <c r="IUB119" s="1145">
        <f>'2d) Planwerte (Anlage)'!IUB119*$E$15</f>
        <v>0</v>
      </c>
      <c r="IUC119" s="1145">
        <f>'2d) Planwerte (Anlage)'!IUC119*$E$15</f>
        <v>0</v>
      </c>
      <c r="IUD119" s="1145">
        <f>'2d) Planwerte (Anlage)'!IUD119*$E$15</f>
        <v>0</v>
      </c>
      <c r="IUE119" s="1145">
        <f>'2d) Planwerte (Anlage)'!IUE119*$E$15</f>
        <v>0</v>
      </c>
      <c r="IUF119" s="1145">
        <f>'2d) Planwerte (Anlage)'!IUF119*$E$15</f>
        <v>0</v>
      </c>
      <c r="IUG119" s="1145">
        <f>'2d) Planwerte (Anlage)'!IUG119*$E$15</f>
        <v>0</v>
      </c>
      <c r="IUH119" s="1145">
        <f>'2d) Planwerte (Anlage)'!IUH119*$E$15</f>
        <v>0</v>
      </c>
      <c r="IUI119" s="1145">
        <f>'2d) Planwerte (Anlage)'!IUI119*$E$15</f>
        <v>0</v>
      </c>
      <c r="IUJ119" s="1145">
        <f>'2d) Planwerte (Anlage)'!IUJ119*$E$15</f>
        <v>0</v>
      </c>
      <c r="IUK119" s="1145">
        <f>'2d) Planwerte (Anlage)'!IUK119*$E$15</f>
        <v>0</v>
      </c>
      <c r="IUL119" s="1145">
        <f>'2d) Planwerte (Anlage)'!IUL119*$E$15</f>
        <v>0</v>
      </c>
      <c r="IUM119" s="1145">
        <f>'2d) Planwerte (Anlage)'!IUM119*$E$15</f>
        <v>0</v>
      </c>
      <c r="IUN119" s="1145">
        <f>'2d) Planwerte (Anlage)'!IUN119*$E$15</f>
        <v>0</v>
      </c>
      <c r="IUO119" s="1145">
        <f>'2d) Planwerte (Anlage)'!IUO119*$E$15</f>
        <v>0</v>
      </c>
      <c r="IUP119" s="1145">
        <f>'2d) Planwerte (Anlage)'!IUP119*$E$15</f>
        <v>0</v>
      </c>
      <c r="IUQ119" s="1145">
        <f>'2d) Planwerte (Anlage)'!IUQ119*$E$15</f>
        <v>0</v>
      </c>
      <c r="IUR119" s="1145">
        <f>'2d) Planwerte (Anlage)'!IUR119*$E$15</f>
        <v>0</v>
      </c>
      <c r="IUS119" s="1145">
        <f>'2d) Planwerte (Anlage)'!IUS119*$E$15</f>
        <v>0</v>
      </c>
      <c r="IUT119" s="1145">
        <f>'2d) Planwerte (Anlage)'!IUT119*$E$15</f>
        <v>0</v>
      </c>
      <c r="IUU119" s="1145">
        <f>'2d) Planwerte (Anlage)'!IUU119*$E$15</f>
        <v>0</v>
      </c>
      <c r="IUV119" s="1145">
        <f>'2d) Planwerte (Anlage)'!IUV119*$E$15</f>
        <v>0</v>
      </c>
      <c r="IUW119" s="1145">
        <f>'2d) Planwerte (Anlage)'!IUW119*$E$15</f>
        <v>0</v>
      </c>
      <c r="IUX119" s="1145">
        <f>'2d) Planwerte (Anlage)'!IUX119*$E$15</f>
        <v>0</v>
      </c>
      <c r="IUY119" s="1145">
        <f>'2d) Planwerte (Anlage)'!IUY119*$E$15</f>
        <v>0</v>
      </c>
      <c r="IUZ119" s="1145">
        <f>'2d) Planwerte (Anlage)'!IUZ119*$E$15</f>
        <v>0</v>
      </c>
      <c r="IVA119" s="1145">
        <f>'2d) Planwerte (Anlage)'!IVA119*$E$15</f>
        <v>0</v>
      </c>
      <c r="IVB119" s="1145">
        <f>'2d) Planwerte (Anlage)'!IVB119*$E$15</f>
        <v>0</v>
      </c>
      <c r="IVC119" s="1145">
        <f>'2d) Planwerte (Anlage)'!IVC119*$E$15</f>
        <v>0</v>
      </c>
      <c r="IVD119" s="1145">
        <f>'2d) Planwerte (Anlage)'!IVD119*$E$15</f>
        <v>0</v>
      </c>
      <c r="IVE119" s="1145">
        <f>'2d) Planwerte (Anlage)'!IVE119*$E$15</f>
        <v>0</v>
      </c>
      <c r="IVF119" s="1145">
        <f>'2d) Planwerte (Anlage)'!IVF119*$E$15</f>
        <v>0</v>
      </c>
      <c r="IVG119" s="1145">
        <f>'2d) Planwerte (Anlage)'!IVG119*$E$15</f>
        <v>0</v>
      </c>
      <c r="IVH119" s="1145">
        <f>'2d) Planwerte (Anlage)'!IVH119*$E$15</f>
        <v>0</v>
      </c>
      <c r="IVI119" s="1145">
        <f>'2d) Planwerte (Anlage)'!IVI119*$E$15</f>
        <v>0</v>
      </c>
      <c r="IVJ119" s="1145">
        <f>'2d) Planwerte (Anlage)'!IVJ119*$E$15</f>
        <v>0</v>
      </c>
      <c r="IVK119" s="1145">
        <f>'2d) Planwerte (Anlage)'!IVK119*$E$15</f>
        <v>0</v>
      </c>
      <c r="IVL119" s="1145">
        <f>'2d) Planwerte (Anlage)'!IVL119*$E$15</f>
        <v>0</v>
      </c>
      <c r="IVM119" s="1145">
        <f>'2d) Planwerte (Anlage)'!IVM119*$E$15</f>
        <v>0</v>
      </c>
      <c r="IVN119" s="1145">
        <f>'2d) Planwerte (Anlage)'!IVN119*$E$15</f>
        <v>0</v>
      </c>
      <c r="IVO119" s="1145">
        <f>'2d) Planwerte (Anlage)'!IVO119*$E$15</f>
        <v>0</v>
      </c>
      <c r="IVP119" s="1145">
        <f>'2d) Planwerte (Anlage)'!IVP119*$E$15</f>
        <v>0</v>
      </c>
      <c r="IVQ119" s="1145">
        <f>'2d) Planwerte (Anlage)'!IVQ119*$E$15</f>
        <v>0</v>
      </c>
      <c r="IVR119" s="1145">
        <f>'2d) Planwerte (Anlage)'!IVR119*$E$15</f>
        <v>0</v>
      </c>
      <c r="IVS119" s="1145">
        <f>'2d) Planwerte (Anlage)'!IVS119*$E$15</f>
        <v>0</v>
      </c>
      <c r="IVT119" s="1145">
        <f>'2d) Planwerte (Anlage)'!IVT119*$E$15</f>
        <v>0</v>
      </c>
      <c r="IVU119" s="1145">
        <f>'2d) Planwerte (Anlage)'!IVU119*$E$15</f>
        <v>0</v>
      </c>
      <c r="IVV119" s="1145">
        <f>'2d) Planwerte (Anlage)'!IVV119*$E$15</f>
        <v>0</v>
      </c>
      <c r="IVW119" s="1145">
        <f>'2d) Planwerte (Anlage)'!IVW119*$E$15</f>
        <v>0</v>
      </c>
      <c r="IVX119" s="1145">
        <f>'2d) Planwerte (Anlage)'!IVX119*$E$15</f>
        <v>0</v>
      </c>
      <c r="IVY119" s="1145">
        <f>'2d) Planwerte (Anlage)'!IVY119*$E$15</f>
        <v>0</v>
      </c>
      <c r="IVZ119" s="1145">
        <f>'2d) Planwerte (Anlage)'!IVZ119*$E$15</f>
        <v>0</v>
      </c>
      <c r="IWA119" s="1145">
        <f>'2d) Planwerte (Anlage)'!IWA119*$E$15</f>
        <v>0</v>
      </c>
      <c r="IWB119" s="1145">
        <f>'2d) Planwerte (Anlage)'!IWB119*$E$15</f>
        <v>0</v>
      </c>
      <c r="IWC119" s="1145">
        <f>'2d) Planwerte (Anlage)'!IWC119*$E$15</f>
        <v>0</v>
      </c>
      <c r="IWD119" s="1145">
        <f>'2d) Planwerte (Anlage)'!IWD119*$E$15</f>
        <v>0</v>
      </c>
      <c r="IWE119" s="1145">
        <f>'2d) Planwerte (Anlage)'!IWE119*$E$15</f>
        <v>0</v>
      </c>
      <c r="IWF119" s="1145">
        <f>'2d) Planwerte (Anlage)'!IWF119*$E$15</f>
        <v>0</v>
      </c>
      <c r="IWG119" s="1145">
        <f>'2d) Planwerte (Anlage)'!IWG119*$E$15</f>
        <v>0</v>
      </c>
      <c r="IWH119" s="1145">
        <f>'2d) Planwerte (Anlage)'!IWH119*$E$15</f>
        <v>0</v>
      </c>
      <c r="IWI119" s="1145">
        <f>'2d) Planwerte (Anlage)'!IWI119*$E$15</f>
        <v>0</v>
      </c>
      <c r="IWJ119" s="1145">
        <f>'2d) Planwerte (Anlage)'!IWJ119*$E$15</f>
        <v>0</v>
      </c>
      <c r="IWK119" s="1145">
        <f>'2d) Planwerte (Anlage)'!IWK119*$E$15</f>
        <v>0</v>
      </c>
      <c r="IWL119" s="1145">
        <f>'2d) Planwerte (Anlage)'!IWL119*$E$15</f>
        <v>0</v>
      </c>
      <c r="IWM119" s="1145">
        <f>'2d) Planwerte (Anlage)'!IWM119*$E$15</f>
        <v>0</v>
      </c>
      <c r="IWN119" s="1145">
        <f>'2d) Planwerte (Anlage)'!IWN119*$E$15</f>
        <v>0</v>
      </c>
      <c r="IWO119" s="1145">
        <f>'2d) Planwerte (Anlage)'!IWO119*$E$15</f>
        <v>0</v>
      </c>
      <c r="IWP119" s="1145">
        <f>'2d) Planwerte (Anlage)'!IWP119*$E$15</f>
        <v>0</v>
      </c>
      <c r="IWQ119" s="1145">
        <f>'2d) Planwerte (Anlage)'!IWQ119*$E$15</f>
        <v>0</v>
      </c>
      <c r="IWR119" s="1145">
        <f>'2d) Planwerte (Anlage)'!IWR119*$E$15</f>
        <v>0</v>
      </c>
      <c r="IWS119" s="1145">
        <f>'2d) Planwerte (Anlage)'!IWS119*$E$15</f>
        <v>0</v>
      </c>
      <c r="IWT119" s="1145">
        <f>'2d) Planwerte (Anlage)'!IWT119*$E$15</f>
        <v>0</v>
      </c>
      <c r="IWU119" s="1145">
        <f>'2d) Planwerte (Anlage)'!IWU119*$E$15</f>
        <v>0</v>
      </c>
      <c r="IWV119" s="1145">
        <f>'2d) Planwerte (Anlage)'!IWV119*$E$15</f>
        <v>0</v>
      </c>
      <c r="IWW119" s="1145">
        <f>'2d) Planwerte (Anlage)'!IWW119*$E$15</f>
        <v>0</v>
      </c>
      <c r="IWX119" s="1145">
        <f>'2d) Planwerte (Anlage)'!IWX119*$E$15</f>
        <v>0</v>
      </c>
      <c r="IWY119" s="1145">
        <f>'2d) Planwerte (Anlage)'!IWY119*$E$15</f>
        <v>0</v>
      </c>
      <c r="IWZ119" s="1145">
        <f>'2d) Planwerte (Anlage)'!IWZ119*$E$15</f>
        <v>0</v>
      </c>
      <c r="IXA119" s="1145">
        <f>'2d) Planwerte (Anlage)'!IXA119*$E$15</f>
        <v>0</v>
      </c>
      <c r="IXB119" s="1145">
        <f>'2d) Planwerte (Anlage)'!IXB119*$E$15</f>
        <v>0</v>
      </c>
      <c r="IXC119" s="1145">
        <f>'2d) Planwerte (Anlage)'!IXC119*$E$15</f>
        <v>0</v>
      </c>
      <c r="IXD119" s="1145">
        <f>'2d) Planwerte (Anlage)'!IXD119*$E$15</f>
        <v>0</v>
      </c>
      <c r="IXE119" s="1145">
        <f>'2d) Planwerte (Anlage)'!IXE119*$E$15</f>
        <v>0</v>
      </c>
      <c r="IXF119" s="1145">
        <f>'2d) Planwerte (Anlage)'!IXF119*$E$15</f>
        <v>0</v>
      </c>
      <c r="IXG119" s="1145">
        <f>'2d) Planwerte (Anlage)'!IXG119*$E$15</f>
        <v>0</v>
      </c>
      <c r="IXH119" s="1145">
        <f>'2d) Planwerte (Anlage)'!IXH119*$E$15</f>
        <v>0</v>
      </c>
      <c r="IXI119" s="1145">
        <f>'2d) Planwerte (Anlage)'!IXI119*$E$15</f>
        <v>0</v>
      </c>
      <c r="IXJ119" s="1145">
        <f>'2d) Planwerte (Anlage)'!IXJ119*$E$15</f>
        <v>0</v>
      </c>
      <c r="IXK119" s="1145">
        <f>'2d) Planwerte (Anlage)'!IXK119*$E$15</f>
        <v>0</v>
      </c>
      <c r="IXL119" s="1145">
        <f>'2d) Planwerte (Anlage)'!IXL119*$E$15</f>
        <v>0</v>
      </c>
      <c r="IXM119" s="1145">
        <f>'2d) Planwerte (Anlage)'!IXM119*$E$15</f>
        <v>0</v>
      </c>
      <c r="IXN119" s="1145">
        <f>'2d) Planwerte (Anlage)'!IXN119*$E$15</f>
        <v>0</v>
      </c>
      <c r="IXO119" s="1145">
        <f>'2d) Planwerte (Anlage)'!IXO119*$E$15</f>
        <v>0</v>
      </c>
      <c r="IXP119" s="1145">
        <f>'2d) Planwerte (Anlage)'!IXP119*$E$15</f>
        <v>0</v>
      </c>
      <c r="IXQ119" s="1145">
        <f>'2d) Planwerte (Anlage)'!IXQ119*$E$15</f>
        <v>0</v>
      </c>
      <c r="IXR119" s="1145">
        <f>'2d) Planwerte (Anlage)'!IXR119*$E$15</f>
        <v>0</v>
      </c>
      <c r="IXS119" s="1145">
        <f>'2d) Planwerte (Anlage)'!IXS119*$E$15</f>
        <v>0</v>
      </c>
      <c r="IXT119" s="1145">
        <f>'2d) Planwerte (Anlage)'!IXT119*$E$15</f>
        <v>0</v>
      </c>
      <c r="IXU119" s="1145">
        <f>'2d) Planwerte (Anlage)'!IXU119*$E$15</f>
        <v>0</v>
      </c>
      <c r="IXV119" s="1145">
        <f>'2d) Planwerte (Anlage)'!IXV119*$E$15</f>
        <v>0</v>
      </c>
      <c r="IXW119" s="1145">
        <f>'2d) Planwerte (Anlage)'!IXW119*$E$15</f>
        <v>0</v>
      </c>
      <c r="IXX119" s="1145">
        <f>'2d) Planwerte (Anlage)'!IXX119*$E$15</f>
        <v>0</v>
      </c>
      <c r="IXY119" s="1145">
        <f>'2d) Planwerte (Anlage)'!IXY119*$E$15</f>
        <v>0</v>
      </c>
      <c r="IXZ119" s="1145">
        <f>'2d) Planwerte (Anlage)'!IXZ119*$E$15</f>
        <v>0</v>
      </c>
      <c r="IYA119" s="1145">
        <f>'2d) Planwerte (Anlage)'!IYA119*$E$15</f>
        <v>0</v>
      </c>
      <c r="IYB119" s="1145">
        <f>'2d) Planwerte (Anlage)'!IYB119*$E$15</f>
        <v>0</v>
      </c>
      <c r="IYC119" s="1145">
        <f>'2d) Planwerte (Anlage)'!IYC119*$E$15</f>
        <v>0</v>
      </c>
      <c r="IYD119" s="1145">
        <f>'2d) Planwerte (Anlage)'!IYD119*$E$15</f>
        <v>0</v>
      </c>
      <c r="IYE119" s="1145">
        <f>'2d) Planwerte (Anlage)'!IYE119*$E$15</f>
        <v>0</v>
      </c>
      <c r="IYF119" s="1145">
        <f>'2d) Planwerte (Anlage)'!IYF119*$E$15</f>
        <v>0</v>
      </c>
      <c r="IYG119" s="1145">
        <f>'2d) Planwerte (Anlage)'!IYG119*$E$15</f>
        <v>0</v>
      </c>
      <c r="IYH119" s="1145">
        <f>'2d) Planwerte (Anlage)'!IYH119*$E$15</f>
        <v>0</v>
      </c>
      <c r="IYI119" s="1145">
        <f>'2d) Planwerte (Anlage)'!IYI119*$E$15</f>
        <v>0</v>
      </c>
      <c r="IYJ119" s="1145">
        <f>'2d) Planwerte (Anlage)'!IYJ119*$E$15</f>
        <v>0</v>
      </c>
      <c r="IYK119" s="1145">
        <f>'2d) Planwerte (Anlage)'!IYK119*$E$15</f>
        <v>0</v>
      </c>
      <c r="IYL119" s="1145">
        <f>'2d) Planwerte (Anlage)'!IYL119*$E$15</f>
        <v>0</v>
      </c>
      <c r="IYM119" s="1145">
        <f>'2d) Planwerte (Anlage)'!IYM119*$E$15</f>
        <v>0</v>
      </c>
      <c r="IYN119" s="1145">
        <f>'2d) Planwerte (Anlage)'!IYN119*$E$15</f>
        <v>0</v>
      </c>
      <c r="IYO119" s="1145">
        <f>'2d) Planwerte (Anlage)'!IYO119*$E$15</f>
        <v>0</v>
      </c>
      <c r="IYP119" s="1145">
        <f>'2d) Planwerte (Anlage)'!IYP119*$E$15</f>
        <v>0</v>
      </c>
      <c r="IYQ119" s="1145">
        <f>'2d) Planwerte (Anlage)'!IYQ119*$E$15</f>
        <v>0</v>
      </c>
      <c r="IYR119" s="1145">
        <f>'2d) Planwerte (Anlage)'!IYR119*$E$15</f>
        <v>0</v>
      </c>
      <c r="IYS119" s="1145">
        <f>'2d) Planwerte (Anlage)'!IYS119*$E$15</f>
        <v>0</v>
      </c>
      <c r="IYT119" s="1145">
        <f>'2d) Planwerte (Anlage)'!IYT119*$E$15</f>
        <v>0</v>
      </c>
      <c r="IYU119" s="1145">
        <f>'2d) Planwerte (Anlage)'!IYU119*$E$15</f>
        <v>0</v>
      </c>
      <c r="IYV119" s="1145">
        <f>'2d) Planwerte (Anlage)'!IYV119*$E$15</f>
        <v>0</v>
      </c>
      <c r="IYW119" s="1145">
        <f>'2d) Planwerte (Anlage)'!IYW119*$E$15</f>
        <v>0</v>
      </c>
      <c r="IYX119" s="1145">
        <f>'2d) Planwerte (Anlage)'!IYX119*$E$15</f>
        <v>0</v>
      </c>
      <c r="IYY119" s="1145">
        <f>'2d) Planwerte (Anlage)'!IYY119*$E$15</f>
        <v>0</v>
      </c>
      <c r="IYZ119" s="1145">
        <f>'2d) Planwerte (Anlage)'!IYZ119*$E$15</f>
        <v>0</v>
      </c>
      <c r="IZA119" s="1145">
        <f>'2d) Planwerte (Anlage)'!IZA119*$E$15</f>
        <v>0</v>
      </c>
      <c r="IZB119" s="1145">
        <f>'2d) Planwerte (Anlage)'!IZB119*$E$15</f>
        <v>0</v>
      </c>
      <c r="IZC119" s="1145">
        <f>'2d) Planwerte (Anlage)'!IZC119*$E$15</f>
        <v>0</v>
      </c>
      <c r="IZD119" s="1145">
        <f>'2d) Planwerte (Anlage)'!IZD119*$E$15</f>
        <v>0</v>
      </c>
      <c r="IZE119" s="1145">
        <f>'2d) Planwerte (Anlage)'!IZE119*$E$15</f>
        <v>0</v>
      </c>
      <c r="IZF119" s="1145">
        <f>'2d) Planwerte (Anlage)'!IZF119*$E$15</f>
        <v>0</v>
      </c>
      <c r="IZG119" s="1145">
        <f>'2d) Planwerte (Anlage)'!IZG119*$E$15</f>
        <v>0</v>
      </c>
      <c r="IZH119" s="1145">
        <f>'2d) Planwerte (Anlage)'!IZH119*$E$15</f>
        <v>0</v>
      </c>
      <c r="IZI119" s="1145">
        <f>'2d) Planwerte (Anlage)'!IZI119*$E$15</f>
        <v>0</v>
      </c>
      <c r="IZJ119" s="1145">
        <f>'2d) Planwerte (Anlage)'!IZJ119*$E$15</f>
        <v>0</v>
      </c>
      <c r="IZK119" s="1145">
        <f>'2d) Planwerte (Anlage)'!IZK119*$E$15</f>
        <v>0</v>
      </c>
      <c r="IZL119" s="1145">
        <f>'2d) Planwerte (Anlage)'!IZL119*$E$15</f>
        <v>0</v>
      </c>
      <c r="IZM119" s="1145">
        <f>'2d) Planwerte (Anlage)'!IZM119*$E$15</f>
        <v>0</v>
      </c>
      <c r="IZN119" s="1145">
        <f>'2d) Planwerte (Anlage)'!IZN119*$E$15</f>
        <v>0</v>
      </c>
      <c r="IZO119" s="1145">
        <f>'2d) Planwerte (Anlage)'!IZO119*$E$15</f>
        <v>0</v>
      </c>
      <c r="IZP119" s="1145">
        <f>'2d) Planwerte (Anlage)'!IZP119*$E$15</f>
        <v>0</v>
      </c>
      <c r="IZQ119" s="1145">
        <f>'2d) Planwerte (Anlage)'!IZQ119*$E$15</f>
        <v>0</v>
      </c>
      <c r="IZR119" s="1145">
        <f>'2d) Planwerte (Anlage)'!IZR119*$E$15</f>
        <v>0</v>
      </c>
      <c r="IZS119" s="1145">
        <f>'2d) Planwerte (Anlage)'!IZS119*$E$15</f>
        <v>0</v>
      </c>
      <c r="IZT119" s="1145">
        <f>'2d) Planwerte (Anlage)'!IZT119*$E$15</f>
        <v>0</v>
      </c>
      <c r="IZU119" s="1145">
        <f>'2d) Planwerte (Anlage)'!IZU119*$E$15</f>
        <v>0</v>
      </c>
      <c r="IZV119" s="1145">
        <f>'2d) Planwerte (Anlage)'!IZV119*$E$15</f>
        <v>0</v>
      </c>
      <c r="IZW119" s="1145">
        <f>'2d) Planwerte (Anlage)'!IZW119*$E$15</f>
        <v>0</v>
      </c>
      <c r="IZX119" s="1145">
        <f>'2d) Planwerte (Anlage)'!IZX119*$E$15</f>
        <v>0</v>
      </c>
      <c r="IZY119" s="1145">
        <f>'2d) Planwerte (Anlage)'!IZY119*$E$15</f>
        <v>0</v>
      </c>
      <c r="IZZ119" s="1145">
        <f>'2d) Planwerte (Anlage)'!IZZ119*$E$15</f>
        <v>0</v>
      </c>
      <c r="JAA119" s="1145">
        <f>'2d) Planwerte (Anlage)'!JAA119*$E$15</f>
        <v>0</v>
      </c>
      <c r="JAB119" s="1145">
        <f>'2d) Planwerte (Anlage)'!JAB119*$E$15</f>
        <v>0</v>
      </c>
      <c r="JAC119" s="1145">
        <f>'2d) Planwerte (Anlage)'!JAC119*$E$15</f>
        <v>0</v>
      </c>
      <c r="JAD119" s="1145">
        <f>'2d) Planwerte (Anlage)'!JAD119*$E$15</f>
        <v>0</v>
      </c>
      <c r="JAE119" s="1145">
        <f>'2d) Planwerte (Anlage)'!JAE119*$E$15</f>
        <v>0</v>
      </c>
      <c r="JAF119" s="1145">
        <f>'2d) Planwerte (Anlage)'!JAF119*$E$15</f>
        <v>0</v>
      </c>
      <c r="JAG119" s="1145">
        <f>'2d) Planwerte (Anlage)'!JAG119*$E$15</f>
        <v>0</v>
      </c>
      <c r="JAH119" s="1145">
        <f>'2d) Planwerte (Anlage)'!JAH119*$E$15</f>
        <v>0</v>
      </c>
      <c r="JAI119" s="1145">
        <f>'2d) Planwerte (Anlage)'!JAI119*$E$15</f>
        <v>0</v>
      </c>
      <c r="JAJ119" s="1145">
        <f>'2d) Planwerte (Anlage)'!JAJ119*$E$15</f>
        <v>0</v>
      </c>
      <c r="JAK119" s="1145">
        <f>'2d) Planwerte (Anlage)'!JAK119*$E$15</f>
        <v>0</v>
      </c>
      <c r="JAL119" s="1145">
        <f>'2d) Planwerte (Anlage)'!JAL119*$E$15</f>
        <v>0</v>
      </c>
      <c r="JAM119" s="1145">
        <f>'2d) Planwerte (Anlage)'!JAM119*$E$15</f>
        <v>0</v>
      </c>
      <c r="JAN119" s="1145">
        <f>'2d) Planwerte (Anlage)'!JAN119*$E$15</f>
        <v>0</v>
      </c>
      <c r="JAO119" s="1145">
        <f>'2d) Planwerte (Anlage)'!JAO119*$E$15</f>
        <v>0</v>
      </c>
      <c r="JAP119" s="1145">
        <f>'2d) Planwerte (Anlage)'!JAP119*$E$15</f>
        <v>0</v>
      </c>
      <c r="JAQ119" s="1145">
        <f>'2d) Planwerte (Anlage)'!JAQ119*$E$15</f>
        <v>0</v>
      </c>
      <c r="JAR119" s="1145">
        <f>'2d) Planwerte (Anlage)'!JAR119*$E$15</f>
        <v>0</v>
      </c>
      <c r="JAS119" s="1145">
        <f>'2d) Planwerte (Anlage)'!JAS119*$E$15</f>
        <v>0</v>
      </c>
      <c r="JAT119" s="1145">
        <f>'2d) Planwerte (Anlage)'!JAT119*$E$15</f>
        <v>0</v>
      </c>
      <c r="JAU119" s="1145">
        <f>'2d) Planwerte (Anlage)'!JAU119*$E$15</f>
        <v>0</v>
      </c>
      <c r="JAV119" s="1145">
        <f>'2d) Planwerte (Anlage)'!JAV119*$E$15</f>
        <v>0</v>
      </c>
      <c r="JAW119" s="1145">
        <f>'2d) Planwerte (Anlage)'!JAW119*$E$15</f>
        <v>0</v>
      </c>
      <c r="JAX119" s="1145">
        <f>'2d) Planwerte (Anlage)'!JAX119*$E$15</f>
        <v>0</v>
      </c>
      <c r="JAY119" s="1145">
        <f>'2d) Planwerte (Anlage)'!JAY119*$E$15</f>
        <v>0</v>
      </c>
      <c r="JAZ119" s="1145">
        <f>'2d) Planwerte (Anlage)'!JAZ119*$E$15</f>
        <v>0</v>
      </c>
      <c r="JBA119" s="1145">
        <f>'2d) Planwerte (Anlage)'!JBA119*$E$15</f>
        <v>0</v>
      </c>
      <c r="JBB119" s="1145">
        <f>'2d) Planwerte (Anlage)'!JBB119*$E$15</f>
        <v>0</v>
      </c>
      <c r="JBC119" s="1145">
        <f>'2d) Planwerte (Anlage)'!JBC119*$E$15</f>
        <v>0</v>
      </c>
      <c r="JBD119" s="1145">
        <f>'2d) Planwerte (Anlage)'!JBD119*$E$15</f>
        <v>0</v>
      </c>
      <c r="JBE119" s="1145">
        <f>'2d) Planwerte (Anlage)'!JBE119*$E$15</f>
        <v>0</v>
      </c>
      <c r="JBF119" s="1145">
        <f>'2d) Planwerte (Anlage)'!JBF119*$E$15</f>
        <v>0</v>
      </c>
      <c r="JBG119" s="1145">
        <f>'2d) Planwerte (Anlage)'!JBG119*$E$15</f>
        <v>0</v>
      </c>
      <c r="JBH119" s="1145">
        <f>'2d) Planwerte (Anlage)'!JBH119*$E$15</f>
        <v>0</v>
      </c>
      <c r="JBI119" s="1145">
        <f>'2d) Planwerte (Anlage)'!JBI119*$E$15</f>
        <v>0</v>
      </c>
      <c r="JBJ119" s="1145">
        <f>'2d) Planwerte (Anlage)'!JBJ119*$E$15</f>
        <v>0</v>
      </c>
      <c r="JBK119" s="1145">
        <f>'2d) Planwerte (Anlage)'!JBK119*$E$15</f>
        <v>0</v>
      </c>
      <c r="JBL119" s="1145">
        <f>'2d) Planwerte (Anlage)'!JBL119*$E$15</f>
        <v>0</v>
      </c>
      <c r="JBM119" s="1145">
        <f>'2d) Planwerte (Anlage)'!JBM119*$E$15</f>
        <v>0</v>
      </c>
      <c r="JBN119" s="1145">
        <f>'2d) Planwerte (Anlage)'!JBN119*$E$15</f>
        <v>0</v>
      </c>
      <c r="JBO119" s="1145">
        <f>'2d) Planwerte (Anlage)'!JBO119*$E$15</f>
        <v>0</v>
      </c>
      <c r="JBP119" s="1145">
        <f>'2d) Planwerte (Anlage)'!JBP119*$E$15</f>
        <v>0</v>
      </c>
      <c r="JBQ119" s="1145">
        <f>'2d) Planwerte (Anlage)'!JBQ119*$E$15</f>
        <v>0</v>
      </c>
      <c r="JBR119" s="1145">
        <f>'2d) Planwerte (Anlage)'!JBR119*$E$15</f>
        <v>0</v>
      </c>
      <c r="JBS119" s="1145">
        <f>'2d) Planwerte (Anlage)'!JBS119*$E$15</f>
        <v>0</v>
      </c>
      <c r="JBT119" s="1145">
        <f>'2d) Planwerte (Anlage)'!JBT119*$E$15</f>
        <v>0</v>
      </c>
      <c r="JBU119" s="1145">
        <f>'2d) Planwerte (Anlage)'!JBU119*$E$15</f>
        <v>0</v>
      </c>
      <c r="JBV119" s="1145">
        <f>'2d) Planwerte (Anlage)'!JBV119*$E$15</f>
        <v>0</v>
      </c>
      <c r="JBW119" s="1145">
        <f>'2d) Planwerte (Anlage)'!JBW119*$E$15</f>
        <v>0</v>
      </c>
      <c r="JBX119" s="1145">
        <f>'2d) Planwerte (Anlage)'!JBX119*$E$15</f>
        <v>0</v>
      </c>
      <c r="JBY119" s="1145">
        <f>'2d) Planwerte (Anlage)'!JBY119*$E$15</f>
        <v>0</v>
      </c>
      <c r="JBZ119" s="1145">
        <f>'2d) Planwerte (Anlage)'!JBZ119*$E$15</f>
        <v>0</v>
      </c>
      <c r="JCA119" s="1145">
        <f>'2d) Planwerte (Anlage)'!JCA119*$E$15</f>
        <v>0</v>
      </c>
      <c r="JCB119" s="1145">
        <f>'2d) Planwerte (Anlage)'!JCB119*$E$15</f>
        <v>0</v>
      </c>
      <c r="JCC119" s="1145">
        <f>'2d) Planwerte (Anlage)'!JCC119*$E$15</f>
        <v>0</v>
      </c>
      <c r="JCD119" s="1145">
        <f>'2d) Planwerte (Anlage)'!JCD119*$E$15</f>
        <v>0</v>
      </c>
      <c r="JCE119" s="1145">
        <f>'2d) Planwerte (Anlage)'!JCE119*$E$15</f>
        <v>0</v>
      </c>
      <c r="JCF119" s="1145">
        <f>'2d) Planwerte (Anlage)'!JCF119*$E$15</f>
        <v>0</v>
      </c>
      <c r="JCG119" s="1145">
        <f>'2d) Planwerte (Anlage)'!JCG119*$E$15</f>
        <v>0</v>
      </c>
      <c r="JCH119" s="1145">
        <f>'2d) Planwerte (Anlage)'!JCH119*$E$15</f>
        <v>0</v>
      </c>
      <c r="JCI119" s="1145">
        <f>'2d) Planwerte (Anlage)'!JCI119*$E$15</f>
        <v>0</v>
      </c>
      <c r="JCJ119" s="1145">
        <f>'2d) Planwerte (Anlage)'!JCJ119*$E$15</f>
        <v>0</v>
      </c>
      <c r="JCK119" s="1145">
        <f>'2d) Planwerte (Anlage)'!JCK119*$E$15</f>
        <v>0</v>
      </c>
      <c r="JCL119" s="1145">
        <f>'2d) Planwerte (Anlage)'!JCL119*$E$15</f>
        <v>0</v>
      </c>
      <c r="JCM119" s="1145">
        <f>'2d) Planwerte (Anlage)'!JCM119*$E$15</f>
        <v>0</v>
      </c>
      <c r="JCN119" s="1145">
        <f>'2d) Planwerte (Anlage)'!JCN119*$E$15</f>
        <v>0</v>
      </c>
      <c r="JCO119" s="1145">
        <f>'2d) Planwerte (Anlage)'!JCO119*$E$15</f>
        <v>0</v>
      </c>
      <c r="JCP119" s="1145">
        <f>'2d) Planwerte (Anlage)'!JCP119*$E$15</f>
        <v>0</v>
      </c>
      <c r="JCQ119" s="1145">
        <f>'2d) Planwerte (Anlage)'!JCQ119*$E$15</f>
        <v>0</v>
      </c>
      <c r="JCR119" s="1145">
        <f>'2d) Planwerte (Anlage)'!JCR119*$E$15</f>
        <v>0</v>
      </c>
      <c r="JCS119" s="1145">
        <f>'2d) Planwerte (Anlage)'!JCS119*$E$15</f>
        <v>0</v>
      </c>
      <c r="JCT119" s="1145">
        <f>'2d) Planwerte (Anlage)'!JCT119*$E$15</f>
        <v>0</v>
      </c>
      <c r="JCU119" s="1145">
        <f>'2d) Planwerte (Anlage)'!JCU119*$E$15</f>
        <v>0</v>
      </c>
      <c r="JCV119" s="1145">
        <f>'2d) Planwerte (Anlage)'!JCV119*$E$15</f>
        <v>0</v>
      </c>
      <c r="JCW119" s="1145">
        <f>'2d) Planwerte (Anlage)'!JCW119*$E$15</f>
        <v>0</v>
      </c>
      <c r="JCX119" s="1145">
        <f>'2d) Planwerte (Anlage)'!JCX119*$E$15</f>
        <v>0</v>
      </c>
      <c r="JCY119" s="1145">
        <f>'2d) Planwerte (Anlage)'!JCY119*$E$15</f>
        <v>0</v>
      </c>
      <c r="JCZ119" s="1145">
        <f>'2d) Planwerte (Anlage)'!JCZ119*$E$15</f>
        <v>0</v>
      </c>
      <c r="JDA119" s="1145">
        <f>'2d) Planwerte (Anlage)'!JDA119*$E$15</f>
        <v>0</v>
      </c>
      <c r="JDB119" s="1145">
        <f>'2d) Planwerte (Anlage)'!JDB119*$E$15</f>
        <v>0</v>
      </c>
      <c r="JDC119" s="1145">
        <f>'2d) Planwerte (Anlage)'!JDC119*$E$15</f>
        <v>0</v>
      </c>
      <c r="JDD119" s="1145">
        <f>'2d) Planwerte (Anlage)'!JDD119*$E$15</f>
        <v>0</v>
      </c>
      <c r="JDE119" s="1145">
        <f>'2d) Planwerte (Anlage)'!JDE119*$E$15</f>
        <v>0</v>
      </c>
      <c r="JDF119" s="1145">
        <f>'2d) Planwerte (Anlage)'!JDF119*$E$15</f>
        <v>0</v>
      </c>
      <c r="JDG119" s="1145">
        <f>'2d) Planwerte (Anlage)'!JDG119*$E$15</f>
        <v>0</v>
      </c>
      <c r="JDH119" s="1145">
        <f>'2d) Planwerte (Anlage)'!JDH119*$E$15</f>
        <v>0</v>
      </c>
      <c r="JDI119" s="1145">
        <f>'2d) Planwerte (Anlage)'!JDI119*$E$15</f>
        <v>0</v>
      </c>
      <c r="JDJ119" s="1145">
        <f>'2d) Planwerte (Anlage)'!JDJ119*$E$15</f>
        <v>0</v>
      </c>
      <c r="JDK119" s="1145">
        <f>'2d) Planwerte (Anlage)'!JDK119*$E$15</f>
        <v>0</v>
      </c>
      <c r="JDL119" s="1145">
        <f>'2d) Planwerte (Anlage)'!JDL119*$E$15</f>
        <v>0</v>
      </c>
      <c r="JDM119" s="1145">
        <f>'2d) Planwerte (Anlage)'!JDM119*$E$15</f>
        <v>0</v>
      </c>
      <c r="JDN119" s="1145">
        <f>'2d) Planwerte (Anlage)'!JDN119*$E$15</f>
        <v>0</v>
      </c>
      <c r="JDO119" s="1145">
        <f>'2d) Planwerte (Anlage)'!JDO119*$E$15</f>
        <v>0</v>
      </c>
      <c r="JDP119" s="1145">
        <f>'2d) Planwerte (Anlage)'!JDP119*$E$15</f>
        <v>0</v>
      </c>
      <c r="JDQ119" s="1145">
        <f>'2d) Planwerte (Anlage)'!JDQ119*$E$15</f>
        <v>0</v>
      </c>
      <c r="JDR119" s="1145">
        <f>'2d) Planwerte (Anlage)'!JDR119*$E$15</f>
        <v>0</v>
      </c>
      <c r="JDS119" s="1145">
        <f>'2d) Planwerte (Anlage)'!JDS119*$E$15</f>
        <v>0</v>
      </c>
      <c r="JDT119" s="1145">
        <f>'2d) Planwerte (Anlage)'!JDT119*$E$15</f>
        <v>0</v>
      </c>
      <c r="JDU119" s="1145">
        <f>'2d) Planwerte (Anlage)'!JDU119*$E$15</f>
        <v>0</v>
      </c>
      <c r="JDV119" s="1145">
        <f>'2d) Planwerte (Anlage)'!JDV119*$E$15</f>
        <v>0</v>
      </c>
      <c r="JDW119" s="1145">
        <f>'2d) Planwerte (Anlage)'!JDW119*$E$15</f>
        <v>0</v>
      </c>
      <c r="JDX119" s="1145">
        <f>'2d) Planwerte (Anlage)'!JDX119*$E$15</f>
        <v>0</v>
      </c>
      <c r="JDY119" s="1145">
        <f>'2d) Planwerte (Anlage)'!JDY119*$E$15</f>
        <v>0</v>
      </c>
      <c r="JDZ119" s="1145">
        <f>'2d) Planwerte (Anlage)'!JDZ119*$E$15</f>
        <v>0</v>
      </c>
      <c r="JEA119" s="1145">
        <f>'2d) Planwerte (Anlage)'!JEA119*$E$15</f>
        <v>0</v>
      </c>
      <c r="JEB119" s="1145">
        <f>'2d) Planwerte (Anlage)'!JEB119*$E$15</f>
        <v>0</v>
      </c>
      <c r="JEC119" s="1145">
        <f>'2d) Planwerte (Anlage)'!JEC119*$E$15</f>
        <v>0</v>
      </c>
      <c r="JED119" s="1145">
        <f>'2d) Planwerte (Anlage)'!JED119*$E$15</f>
        <v>0</v>
      </c>
      <c r="JEE119" s="1145">
        <f>'2d) Planwerte (Anlage)'!JEE119*$E$15</f>
        <v>0</v>
      </c>
      <c r="JEF119" s="1145">
        <f>'2d) Planwerte (Anlage)'!JEF119*$E$15</f>
        <v>0</v>
      </c>
      <c r="JEG119" s="1145">
        <f>'2d) Planwerte (Anlage)'!JEG119*$E$15</f>
        <v>0</v>
      </c>
      <c r="JEH119" s="1145">
        <f>'2d) Planwerte (Anlage)'!JEH119*$E$15</f>
        <v>0</v>
      </c>
      <c r="JEI119" s="1145">
        <f>'2d) Planwerte (Anlage)'!JEI119*$E$15</f>
        <v>0</v>
      </c>
      <c r="JEJ119" s="1145">
        <f>'2d) Planwerte (Anlage)'!JEJ119*$E$15</f>
        <v>0</v>
      </c>
      <c r="JEK119" s="1145">
        <f>'2d) Planwerte (Anlage)'!JEK119*$E$15</f>
        <v>0</v>
      </c>
      <c r="JEL119" s="1145">
        <f>'2d) Planwerte (Anlage)'!JEL119*$E$15</f>
        <v>0</v>
      </c>
      <c r="JEM119" s="1145">
        <f>'2d) Planwerte (Anlage)'!JEM119*$E$15</f>
        <v>0</v>
      </c>
      <c r="JEN119" s="1145">
        <f>'2d) Planwerte (Anlage)'!JEN119*$E$15</f>
        <v>0</v>
      </c>
      <c r="JEO119" s="1145">
        <f>'2d) Planwerte (Anlage)'!JEO119*$E$15</f>
        <v>0</v>
      </c>
      <c r="JEP119" s="1145">
        <f>'2d) Planwerte (Anlage)'!JEP119*$E$15</f>
        <v>0</v>
      </c>
      <c r="JEQ119" s="1145">
        <f>'2d) Planwerte (Anlage)'!JEQ119*$E$15</f>
        <v>0</v>
      </c>
      <c r="JER119" s="1145">
        <f>'2d) Planwerte (Anlage)'!JER119*$E$15</f>
        <v>0</v>
      </c>
      <c r="JES119" s="1145">
        <f>'2d) Planwerte (Anlage)'!JES119*$E$15</f>
        <v>0</v>
      </c>
      <c r="JET119" s="1145">
        <f>'2d) Planwerte (Anlage)'!JET119*$E$15</f>
        <v>0</v>
      </c>
      <c r="JEU119" s="1145">
        <f>'2d) Planwerte (Anlage)'!JEU119*$E$15</f>
        <v>0</v>
      </c>
      <c r="JEV119" s="1145">
        <f>'2d) Planwerte (Anlage)'!JEV119*$E$15</f>
        <v>0</v>
      </c>
      <c r="JEW119" s="1145">
        <f>'2d) Planwerte (Anlage)'!JEW119*$E$15</f>
        <v>0</v>
      </c>
      <c r="JEX119" s="1145">
        <f>'2d) Planwerte (Anlage)'!JEX119*$E$15</f>
        <v>0</v>
      </c>
      <c r="JEY119" s="1145">
        <f>'2d) Planwerte (Anlage)'!JEY119*$E$15</f>
        <v>0</v>
      </c>
      <c r="JEZ119" s="1145">
        <f>'2d) Planwerte (Anlage)'!JEZ119*$E$15</f>
        <v>0</v>
      </c>
      <c r="JFA119" s="1145">
        <f>'2d) Planwerte (Anlage)'!JFA119*$E$15</f>
        <v>0</v>
      </c>
      <c r="JFB119" s="1145">
        <f>'2d) Planwerte (Anlage)'!JFB119*$E$15</f>
        <v>0</v>
      </c>
      <c r="JFC119" s="1145">
        <f>'2d) Planwerte (Anlage)'!JFC119*$E$15</f>
        <v>0</v>
      </c>
      <c r="JFD119" s="1145">
        <f>'2d) Planwerte (Anlage)'!JFD119*$E$15</f>
        <v>0</v>
      </c>
      <c r="JFE119" s="1145">
        <f>'2d) Planwerte (Anlage)'!JFE119*$E$15</f>
        <v>0</v>
      </c>
      <c r="JFF119" s="1145">
        <f>'2d) Planwerte (Anlage)'!JFF119*$E$15</f>
        <v>0</v>
      </c>
      <c r="JFG119" s="1145">
        <f>'2d) Planwerte (Anlage)'!JFG119*$E$15</f>
        <v>0</v>
      </c>
      <c r="JFH119" s="1145">
        <f>'2d) Planwerte (Anlage)'!JFH119*$E$15</f>
        <v>0</v>
      </c>
      <c r="JFI119" s="1145">
        <f>'2d) Planwerte (Anlage)'!JFI119*$E$15</f>
        <v>0</v>
      </c>
      <c r="JFJ119" s="1145">
        <f>'2d) Planwerte (Anlage)'!JFJ119*$E$15</f>
        <v>0</v>
      </c>
      <c r="JFK119" s="1145">
        <f>'2d) Planwerte (Anlage)'!JFK119*$E$15</f>
        <v>0</v>
      </c>
      <c r="JFL119" s="1145">
        <f>'2d) Planwerte (Anlage)'!JFL119*$E$15</f>
        <v>0</v>
      </c>
      <c r="JFM119" s="1145">
        <f>'2d) Planwerte (Anlage)'!JFM119*$E$15</f>
        <v>0</v>
      </c>
      <c r="JFN119" s="1145">
        <f>'2d) Planwerte (Anlage)'!JFN119*$E$15</f>
        <v>0</v>
      </c>
      <c r="JFO119" s="1145">
        <f>'2d) Planwerte (Anlage)'!JFO119*$E$15</f>
        <v>0</v>
      </c>
      <c r="JFP119" s="1145">
        <f>'2d) Planwerte (Anlage)'!JFP119*$E$15</f>
        <v>0</v>
      </c>
      <c r="JFQ119" s="1145">
        <f>'2d) Planwerte (Anlage)'!JFQ119*$E$15</f>
        <v>0</v>
      </c>
      <c r="JFR119" s="1145">
        <f>'2d) Planwerte (Anlage)'!JFR119*$E$15</f>
        <v>0</v>
      </c>
      <c r="JFS119" s="1145">
        <f>'2d) Planwerte (Anlage)'!JFS119*$E$15</f>
        <v>0</v>
      </c>
      <c r="JFT119" s="1145">
        <f>'2d) Planwerte (Anlage)'!JFT119*$E$15</f>
        <v>0</v>
      </c>
      <c r="JFU119" s="1145">
        <f>'2d) Planwerte (Anlage)'!JFU119*$E$15</f>
        <v>0</v>
      </c>
      <c r="JFV119" s="1145">
        <f>'2d) Planwerte (Anlage)'!JFV119*$E$15</f>
        <v>0</v>
      </c>
      <c r="JFW119" s="1145">
        <f>'2d) Planwerte (Anlage)'!JFW119*$E$15</f>
        <v>0</v>
      </c>
      <c r="JFX119" s="1145">
        <f>'2d) Planwerte (Anlage)'!JFX119*$E$15</f>
        <v>0</v>
      </c>
      <c r="JFY119" s="1145">
        <f>'2d) Planwerte (Anlage)'!JFY119*$E$15</f>
        <v>0</v>
      </c>
      <c r="JFZ119" s="1145">
        <f>'2d) Planwerte (Anlage)'!JFZ119*$E$15</f>
        <v>0</v>
      </c>
      <c r="JGA119" s="1145">
        <f>'2d) Planwerte (Anlage)'!JGA119*$E$15</f>
        <v>0</v>
      </c>
      <c r="JGB119" s="1145">
        <f>'2d) Planwerte (Anlage)'!JGB119*$E$15</f>
        <v>0</v>
      </c>
      <c r="JGC119" s="1145">
        <f>'2d) Planwerte (Anlage)'!JGC119*$E$15</f>
        <v>0</v>
      </c>
      <c r="JGD119" s="1145">
        <f>'2d) Planwerte (Anlage)'!JGD119*$E$15</f>
        <v>0</v>
      </c>
      <c r="JGE119" s="1145">
        <f>'2d) Planwerte (Anlage)'!JGE119*$E$15</f>
        <v>0</v>
      </c>
      <c r="JGF119" s="1145">
        <f>'2d) Planwerte (Anlage)'!JGF119*$E$15</f>
        <v>0</v>
      </c>
      <c r="JGG119" s="1145">
        <f>'2d) Planwerte (Anlage)'!JGG119*$E$15</f>
        <v>0</v>
      </c>
      <c r="JGH119" s="1145">
        <f>'2d) Planwerte (Anlage)'!JGH119*$E$15</f>
        <v>0</v>
      </c>
      <c r="JGI119" s="1145">
        <f>'2d) Planwerte (Anlage)'!JGI119*$E$15</f>
        <v>0</v>
      </c>
      <c r="JGJ119" s="1145">
        <f>'2d) Planwerte (Anlage)'!JGJ119*$E$15</f>
        <v>0</v>
      </c>
      <c r="JGK119" s="1145">
        <f>'2d) Planwerte (Anlage)'!JGK119*$E$15</f>
        <v>0</v>
      </c>
      <c r="JGL119" s="1145">
        <f>'2d) Planwerte (Anlage)'!JGL119*$E$15</f>
        <v>0</v>
      </c>
      <c r="JGM119" s="1145">
        <f>'2d) Planwerte (Anlage)'!JGM119*$E$15</f>
        <v>0</v>
      </c>
      <c r="JGN119" s="1145">
        <f>'2d) Planwerte (Anlage)'!JGN119*$E$15</f>
        <v>0</v>
      </c>
      <c r="JGO119" s="1145">
        <f>'2d) Planwerte (Anlage)'!JGO119*$E$15</f>
        <v>0</v>
      </c>
      <c r="JGP119" s="1145">
        <f>'2d) Planwerte (Anlage)'!JGP119*$E$15</f>
        <v>0</v>
      </c>
      <c r="JGQ119" s="1145">
        <f>'2d) Planwerte (Anlage)'!JGQ119*$E$15</f>
        <v>0</v>
      </c>
      <c r="JGR119" s="1145">
        <f>'2d) Planwerte (Anlage)'!JGR119*$E$15</f>
        <v>0</v>
      </c>
      <c r="JGS119" s="1145">
        <f>'2d) Planwerte (Anlage)'!JGS119*$E$15</f>
        <v>0</v>
      </c>
      <c r="JGT119" s="1145">
        <f>'2d) Planwerte (Anlage)'!JGT119*$E$15</f>
        <v>0</v>
      </c>
      <c r="JGU119" s="1145">
        <f>'2d) Planwerte (Anlage)'!JGU119*$E$15</f>
        <v>0</v>
      </c>
      <c r="JGV119" s="1145">
        <f>'2d) Planwerte (Anlage)'!JGV119*$E$15</f>
        <v>0</v>
      </c>
      <c r="JGW119" s="1145">
        <f>'2d) Planwerte (Anlage)'!JGW119*$E$15</f>
        <v>0</v>
      </c>
      <c r="JGX119" s="1145">
        <f>'2d) Planwerte (Anlage)'!JGX119*$E$15</f>
        <v>0</v>
      </c>
      <c r="JGY119" s="1145">
        <f>'2d) Planwerte (Anlage)'!JGY119*$E$15</f>
        <v>0</v>
      </c>
      <c r="JGZ119" s="1145">
        <f>'2d) Planwerte (Anlage)'!JGZ119*$E$15</f>
        <v>0</v>
      </c>
      <c r="JHA119" s="1145">
        <f>'2d) Planwerte (Anlage)'!JHA119*$E$15</f>
        <v>0</v>
      </c>
      <c r="JHB119" s="1145">
        <f>'2d) Planwerte (Anlage)'!JHB119*$E$15</f>
        <v>0</v>
      </c>
      <c r="JHC119" s="1145">
        <f>'2d) Planwerte (Anlage)'!JHC119*$E$15</f>
        <v>0</v>
      </c>
      <c r="JHD119" s="1145">
        <f>'2d) Planwerte (Anlage)'!JHD119*$E$15</f>
        <v>0</v>
      </c>
      <c r="JHE119" s="1145">
        <f>'2d) Planwerte (Anlage)'!JHE119*$E$15</f>
        <v>0</v>
      </c>
      <c r="JHF119" s="1145">
        <f>'2d) Planwerte (Anlage)'!JHF119*$E$15</f>
        <v>0</v>
      </c>
      <c r="JHG119" s="1145">
        <f>'2d) Planwerte (Anlage)'!JHG119*$E$15</f>
        <v>0</v>
      </c>
      <c r="JHH119" s="1145">
        <f>'2d) Planwerte (Anlage)'!JHH119*$E$15</f>
        <v>0</v>
      </c>
      <c r="JHI119" s="1145">
        <f>'2d) Planwerte (Anlage)'!JHI119*$E$15</f>
        <v>0</v>
      </c>
      <c r="JHJ119" s="1145">
        <f>'2d) Planwerte (Anlage)'!JHJ119*$E$15</f>
        <v>0</v>
      </c>
      <c r="JHK119" s="1145">
        <f>'2d) Planwerte (Anlage)'!JHK119*$E$15</f>
        <v>0</v>
      </c>
      <c r="JHL119" s="1145">
        <f>'2d) Planwerte (Anlage)'!JHL119*$E$15</f>
        <v>0</v>
      </c>
      <c r="JHM119" s="1145">
        <f>'2d) Planwerte (Anlage)'!JHM119*$E$15</f>
        <v>0</v>
      </c>
      <c r="JHN119" s="1145">
        <f>'2d) Planwerte (Anlage)'!JHN119*$E$15</f>
        <v>0</v>
      </c>
      <c r="JHO119" s="1145">
        <f>'2d) Planwerte (Anlage)'!JHO119*$E$15</f>
        <v>0</v>
      </c>
      <c r="JHP119" s="1145">
        <f>'2d) Planwerte (Anlage)'!JHP119*$E$15</f>
        <v>0</v>
      </c>
      <c r="JHQ119" s="1145">
        <f>'2d) Planwerte (Anlage)'!JHQ119*$E$15</f>
        <v>0</v>
      </c>
      <c r="JHR119" s="1145">
        <f>'2d) Planwerte (Anlage)'!JHR119*$E$15</f>
        <v>0</v>
      </c>
      <c r="JHS119" s="1145">
        <f>'2d) Planwerte (Anlage)'!JHS119*$E$15</f>
        <v>0</v>
      </c>
      <c r="JHT119" s="1145">
        <f>'2d) Planwerte (Anlage)'!JHT119*$E$15</f>
        <v>0</v>
      </c>
      <c r="JHU119" s="1145">
        <f>'2d) Planwerte (Anlage)'!JHU119*$E$15</f>
        <v>0</v>
      </c>
      <c r="JHV119" s="1145">
        <f>'2d) Planwerte (Anlage)'!JHV119*$E$15</f>
        <v>0</v>
      </c>
      <c r="JHW119" s="1145">
        <f>'2d) Planwerte (Anlage)'!JHW119*$E$15</f>
        <v>0</v>
      </c>
      <c r="JHX119" s="1145">
        <f>'2d) Planwerte (Anlage)'!JHX119*$E$15</f>
        <v>0</v>
      </c>
      <c r="JHY119" s="1145">
        <f>'2d) Planwerte (Anlage)'!JHY119*$E$15</f>
        <v>0</v>
      </c>
      <c r="JHZ119" s="1145">
        <f>'2d) Planwerte (Anlage)'!JHZ119*$E$15</f>
        <v>0</v>
      </c>
      <c r="JIA119" s="1145">
        <f>'2d) Planwerte (Anlage)'!JIA119*$E$15</f>
        <v>0</v>
      </c>
      <c r="JIB119" s="1145">
        <f>'2d) Planwerte (Anlage)'!JIB119*$E$15</f>
        <v>0</v>
      </c>
      <c r="JIC119" s="1145">
        <f>'2d) Planwerte (Anlage)'!JIC119*$E$15</f>
        <v>0</v>
      </c>
      <c r="JID119" s="1145">
        <f>'2d) Planwerte (Anlage)'!JID119*$E$15</f>
        <v>0</v>
      </c>
      <c r="JIE119" s="1145">
        <f>'2d) Planwerte (Anlage)'!JIE119*$E$15</f>
        <v>0</v>
      </c>
      <c r="JIF119" s="1145">
        <f>'2d) Planwerte (Anlage)'!JIF119*$E$15</f>
        <v>0</v>
      </c>
      <c r="JIG119" s="1145">
        <f>'2d) Planwerte (Anlage)'!JIG119*$E$15</f>
        <v>0</v>
      </c>
      <c r="JIH119" s="1145">
        <f>'2d) Planwerte (Anlage)'!JIH119*$E$15</f>
        <v>0</v>
      </c>
      <c r="JII119" s="1145">
        <f>'2d) Planwerte (Anlage)'!JII119*$E$15</f>
        <v>0</v>
      </c>
      <c r="JIJ119" s="1145">
        <f>'2d) Planwerte (Anlage)'!JIJ119*$E$15</f>
        <v>0</v>
      </c>
      <c r="JIK119" s="1145">
        <f>'2d) Planwerte (Anlage)'!JIK119*$E$15</f>
        <v>0</v>
      </c>
      <c r="JIL119" s="1145">
        <f>'2d) Planwerte (Anlage)'!JIL119*$E$15</f>
        <v>0</v>
      </c>
      <c r="JIM119" s="1145">
        <f>'2d) Planwerte (Anlage)'!JIM119*$E$15</f>
        <v>0</v>
      </c>
      <c r="JIN119" s="1145">
        <f>'2d) Planwerte (Anlage)'!JIN119*$E$15</f>
        <v>0</v>
      </c>
      <c r="JIO119" s="1145">
        <f>'2d) Planwerte (Anlage)'!JIO119*$E$15</f>
        <v>0</v>
      </c>
      <c r="JIP119" s="1145">
        <f>'2d) Planwerte (Anlage)'!JIP119*$E$15</f>
        <v>0</v>
      </c>
      <c r="JIQ119" s="1145">
        <f>'2d) Planwerte (Anlage)'!JIQ119*$E$15</f>
        <v>0</v>
      </c>
      <c r="JIR119" s="1145">
        <f>'2d) Planwerte (Anlage)'!JIR119*$E$15</f>
        <v>0</v>
      </c>
      <c r="JIS119" s="1145">
        <f>'2d) Planwerte (Anlage)'!JIS119*$E$15</f>
        <v>0</v>
      </c>
      <c r="JIT119" s="1145">
        <f>'2d) Planwerte (Anlage)'!JIT119*$E$15</f>
        <v>0</v>
      </c>
      <c r="JIU119" s="1145">
        <f>'2d) Planwerte (Anlage)'!JIU119*$E$15</f>
        <v>0</v>
      </c>
      <c r="JIV119" s="1145">
        <f>'2d) Planwerte (Anlage)'!JIV119*$E$15</f>
        <v>0</v>
      </c>
      <c r="JIW119" s="1145">
        <f>'2d) Planwerte (Anlage)'!JIW119*$E$15</f>
        <v>0</v>
      </c>
      <c r="JIX119" s="1145">
        <f>'2d) Planwerte (Anlage)'!JIX119*$E$15</f>
        <v>0</v>
      </c>
      <c r="JIY119" s="1145">
        <f>'2d) Planwerte (Anlage)'!JIY119*$E$15</f>
        <v>0</v>
      </c>
      <c r="JIZ119" s="1145">
        <f>'2d) Planwerte (Anlage)'!JIZ119*$E$15</f>
        <v>0</v>
      </c>
      <c r="JJA119" s="1145">
        <f>'2d) Planwerte (Anlage)'!JJA119*$E$15</f>
        <v>0</v>
      </c>
      <c r="JJB119" s="1145">
        <f>'2d) Planwerte (Anlage)'!JJB119*$E$15</f>
        <v>0</v>
      </c>
      <c r="JJC119" s="1145">
        <f>'2d) Planwerte (Anlage)'!JJC119*$E$15</f>
        <v>0</v>
      </c>
      <c r="JJD119" s="1145">
        <f>'2d) Planwerte (Anlage)'!JJD119*$E$15</f>
        <v>0</v>
      </c>
      <c r="JJE119" s="1145">
        <f>'2d) Planwerte (Anlage)'!JJE119*$E$15</f>
        <v>0</v>
      </c>
      <c r="JJF119" s="1145">
        <f>'2d) Planwerte (Anlage)'!JJF119*$E$15</f>
        <v>0</v>
      </c>
      <c r="JJG119" s="1145">
        <f>'2d) Planwerte (Anlage)'!JJG119*$E$15</f>
        <v>0</v>
      </c>
      <c r="JJH119" s="1145">
        <f>'2d) Planwerte (Anlage)'!JJH119*$E$15</f>
        <v>0</v>
      </c>
      <c r="JJI119" s="1145">
        <f>'2d) Planwerte (Anlage)'!JJI119*$E$15</f>
        <v>0</v>
      </c>
      <c r="JJJ119" s="1145">
        <f>'2d) Planwerte (Anlage)'!JJJ119*$E$15</f>
        <v>0</v>
      </c>
      <c r="JJK119" s="1145">
        <f>'2d) Planwerte (Anlage)'!JJK119*$E$15</f>
        <v>0</v>
      </c>
      <c r="JJL119" s="1145">
        <f>'2d) Planwerte (Anlage)'!JJL119*$E$15</f>
        <v>0</v>
      </c>
      <c r="JJM119" s="1145">
        <f>'2d) Planwerte (Anlage)'!JJM119*$E$15</f>
        <v>0</v>
      </c>
      <c r="JJN119" s="1145">
        <f>'2d) Planwerte (Anlage)'!JJN119*$E$15</f>
        <v>0</v>
      </c>
      <c r="JJO119" s="1145">
        <f>'2d) Planwerte (Anlage)'!JJO119*$E$15</f>
        <v>0</v>
      </c>
      <c r="JJP119" s="1145">
        <f>'2d) Planwerte (Anlage)'!JJP119*$E$15</f>
        <v>0</v>
      </c>
      <c r="JJQ119" s="1145">
        <f>'2d) Planwerte (Anlage)'!JJQ119*$E$15</f>
        <v>0</v>
      </c>
      <c r="JJR119" s="1145">
        <f>'2d) Planwerte (Anlage)'!JJR119*$E$15</f>
        <v>0</v>
      </c>
      <c r="JJS119" s="1145">
        <f>'2d) Planwerte (Anlage)'!JJS119*$E$15</f>
        <v>0</v>
      </c>
      <c r="JJT119" s="1145">
        <f>'2d) Planwerte (Anlage)'!JJT119*$E$15</f>
        <v>0</v>
      </c>
      <c r="JJU119" s="1145">
        <f>'2d) Planwerte (Anlage)'!JJU119*$E$15</f>
        <v>0</v>
      </c>
      <c r="JJV119" s="1145">
        <f>'2d) Planwerte (Anlage)'!JJV119*$E$15</f>
        <v>0</v>
      </c>
      <c r="JJW119" s="1145">
        <f>'2d) Planwerte (Anlage)'!JJW119*$E$15</f>
        <v>0</v>
      </c>
      <c r="JJX119" s="1145">
        <f>'2d) Planwerte (Anlage)'!JJX119*$E$15</f>
        <v>0</v>
      </c>
      <c r="JJY119" s="1145">
        <f>'2d) Planwerte (Anlage)'!JJY119*$E$15</f>
        <v>0</v>
      </c>
      <c r="JJZ119" s="1145">
        <f>'2d) Planwerte (Anlage)'!JJZ119*$E$15</f>
        <v>0</v>
      </c>
      <c r="JKA119" s="1145">
        <f>'2d) Planwerte (Anlage)'!JKA119*$E$15</f>
        <v>0</v>
      </c>
      <c r="JKB119" s="1145">
        <f>'2d) Planwerte (Anlage)'!JKB119*$E$15</f>
        <v>0</v>
      </c>
      <c r="JKC119" s="1145">
        <f>'2d) Planwerte (Anlage)'!JKC119*$E$15</f>
        <v>0</v>
      </c>
      <c r="JKD119" s="1145">
        <f>'2d) Planwerte (Anlage)'!JKD119*$E$15</f>
        <v>0</v>
      </c>
      <c r="JKE119" s="1145">
        <f>'2d) Planwerte (Anlage)'!JKE119*$E$15</f>
        <v>0</v>
      </c>
      <c r="JKF119" s="1145">
        <f>'2d) Planwerte (Anlage)'!JKF119*$E$15</f>
        <v>0</v>
      </c>
      <c r="JKG119" s="1145">
        <f>'2d) Planwerte (Anlage)'!JKG119*$E$15</f>
        <v>0</v>
      </c>
      <c r="JKH119" s="1145">
        <f>'2d) Planwerte (Anlage)'!JKH119*$E$15</f>
        <v>0</v>
      </c>
      <c r="JKI119" s="1145">
        <f>'2d) Planwerte (Anlage)'!JKI119*$E$15</f>
        <v>0</v>
      </c>
      <c r="JKJ119" s="1145">
        <f>'2d) Planwerte (Anlage)'!JKJ119*$E$15</f>
        <v>0</v>
      </c>
      <c r="JKK119" s="1145">
        <f>'2d) Planwerte (Anlage)'!JKK119*$E$15</f>
        <v>0</v>
      </c>
      <c r="JKL119" s="1145">
        <f>'2d) Planwerte (Anlage)'!JKL119*$E$15</f>
        <v>0</v>
      </c>
      <c r="JKM119" s="1145">
        <f>'2d) Planwerte (Anlage)'!JKM119*$E$15</f>
        <v>0</v>
      </c>
      <c r="JKN119" s="1145">
        <f>'2d) Planwerte (Anlage)'!JKN119*$E$15</f>
        <v>0</v>
      </c>
      <c r="JKO119" s="1145">
        <f>'2d) Planwerte (Anlage)'!JKO119*$E$15</f>
        <v>0</v>
      </c>
      <c r="JKP119" s="1145">
        <f>'2d) Planwerte (Anlage)'!JKP119*$E$15</f>
        <v>0</v>
      </c>
      <c r="JKQ119" s="1145">
        <f>'2d) Planwerte (Anlage)'!JKQ119*$E$15</f>
        <v>0</v>
      </c>
      <c r="JKR119" s="1145">
        <f>'2d) Planwerte (Anlage)'!JKR119*$E$15</f>
        <v>0</v>
      </c>
      <c r="JKS119" s="1145">
        <f>'2d) Planwerte (Anlage)'!JKS119*$E$15</f>
        <v>0</v>
      </c>
      <c r="JKT119" s="1145">
        <f>'2d) Planwerte (Anlage)'!JKT119*$E$15</f>
        <v>0</v>
      </c>
      <c r="JKU119" s="1145">
        <f>'2d) Planwerte (Anlage)'!JKU119*$E$15</f>
        <v>0</v>
      </c>
      <c r="JKV119" s="1145">
        <f>'2d) Planwerte (Anlage)'!JKV119*$E$15</f>
        <v>0</v>
      </c>
      <c r="JKW119" s="1145">
        <f>'2d) Planwerte (Anlage)'!JKW119*$E$15</f>
        <v>0</v>
      </c>
      <c r="JKX119" s="1145">
        <f>'2d) Planwerte (Anlage)'!JKX119*$E$15</f>
        <v>0</v>
      </c>
      <c r="JKY119" s="1145">
        <f>'2d) Planwerte (Anlage)'!JKY119*$E$15</f>
        <v>0</v>
      </c>
      <c r="JKZ119" s="1145">
        <f>'2d) Planwerte (Anlage)'!JKZ119*$E$15</f>
        <v>0</v>
      </c>
      <c r="JLA119" s="1145">
        <f>'2d) Planwerte (Anlage)'!JLA119*$E$15</f>
        <v>0</v>
      </c>
      <c r="JLB119" s="1145">
        <f>'2d) Planwerte (Anlage)'!JLB119*$E$15</f>
        <v>0</v>
      </c>
      <c r="JLC119" s="1145">
        <f>'2d) Planwerte (Anlage)'!JLC119*$E$15</f>
        <v>0</v>
      </c>
      <c r="JLD119" s="1145">
        <f>'2d) Planwerte (Anlage)'!JLD119*$E$15</f>
        <v>0</v>
      </c>
      <c r="JLE119" s="1145">
        <f>'2d) Planwerte (Anlage)'!JLE119*$E$15</f>
        <v>0</v>
      </c>
      <c r="JLF119" s="1145">
        <f>'2d) Planwerte (Anlage)'!JLF119*$E$15</f>
        <v>0</v>
      </c>
      <c r="JLG119" s="1145">
        <f>'2d) Planwerte (Anlage)'!JLG119*$E$15</f>
        <v>0</v>
      </c>
      <c r="JLH119" s="1145">
        <f>'2d) Planwerte (Anlage)'!JLH119*$E$15</f>
        <v>0</v>
      </c>
      <c r="JLI119" s="1145">
        <f>'2d) Planwerte (Anlage)'!JLI119*$E$15</f>
        <v>0</v>
      </c>
      <c r="JLJ119" s="1145">
        <f>'2d) Planwerte (Anlage)'!JLJ119*$E$15</f>
        <v>0</v>
      </c>
      <c r="JLK119" s="1145">
        <f>'2d) Planwerte (Anlage)'!JLK119*$E$15</f>
        <v>0</v>
      </c>
      <c r="JLL119" s="1145">
        <f>'2d) Planwerte (Anlage)'!JLL119*$E$15</f>
        <v>0</v>
      </c>
      <c r="JLM119" s="1145">
        <f>'2d) Planwerte (Anlage)'!JLM119*$E$15</f>
        <v>0</v>
      </c>
      <c r="JLN119" s="1145">
        <f>'2d) Planwerte (Anlage)'!JLN119*$E$15</f>
        <v>0</v>
      </c>
      <c r="JLO119" s="1145">
        <f>'2d) Planwerte (Anlage)'!JLO119*$E$15</f>
        <v>0</v>
      </c>
      <c r="JLP119" s="1145">
        <f>'2d) Planwerte (Anlage)'!JLP119*$E$15</f>
        <v>0</v>
      </c>
      <c r="JLQ119" s="1145">
        <f>'2d) Planwerte (Anlage)'!JLQ119*$E$15</f>
        <v>0</v>
      </c>
      <c r="JLR119" s="1145">
        <f>'2d) Planwerte (Anlage)'!JLR119*$E$15</f>
        <v>0</v>
      </c>
      <c r="JLS119" s="1145">
        <f>'2d) Planwerte (Anlage)'!JLS119*$E$15</f>
        <v>0</v>
      </c>
      <c r="JLT119" s="1145">
        <f>'2d) Planwerte (Anlage)'!JLT119*$E$15</f>
        <v>0</v>
      </c>
      <c r="JLU119" s="1145">
        <f>'2d) Planwerte (Anlage)'!JLU119*$E$15</f>
        <v>0</v>
      </c>
      <c r="JLV119" s="1145">
        <f>'2d) Planwerte (Anlage)'!JLV119*$E$15</f>
        <v>0</v>
      </c>
      <c r="JLW119" s="1145">
        <f>'2d) Planwerte (Anlage)'!JLW119*$E$15</f>
        <v>0</v>
      </c>
      <c r="JLX119" s="1145">
        <f>'2d) Planwerte (Anlage)'!JLX119*$E$15</f>
        <v>0</v>
      </c>
      <c r="JLY119" s="1145">
        <f>'2d) Planwerte (Anlage)'!JLY119*$E$15</f>
        <v>0</v>
      </c>
      <c r="JLZ119" s="1145">
        <f>'2d) Planwerte (Anlage)'!JLZ119*$E$15</f>
        <v>0</v>
      </c>
      <c r="JMA119" s="1145">
        <f>'2d) Planwerte (Anlage)'!JMA119*$E$15</f>
        <v>0</v>
      </c>
      <c r="JMB119" s="1145">
        <f>'2d) Planwerte (Anlage)'!JMB119*$E$15</f>
        <v>0</v>
      </c>
      <c r="JMC119" s="1145">
        <f>'2d) Planwerte (Anlage)'!JMC119*$E$15</f>
        <v>0</v>
      </c>
      <c r="JMD119" s="1145">
        <f>'2d) Planwerte (Anlage)'!JMD119*$E$15</f>
        <v>0</v>
      </c>
      <c r="JME119" s="1145">
        <f>'2d) Planwerte (Anlage)'!JME119*$E$15</f>
        <v>0</v>
      </c>
      <c r="JMF119" s="1145">
        <f>'2d) Planwerte (Anlage)'!JMF119*$E$15</f>
        <v>0</v>
      </c>
      <c r="JMG119" s="1145">
        <f>'2d) Planwerte (Anlage)'!JMG119*$E$15</f>
        <v>0</v>
      </c>
      <c r="JMH119" s="1145">
        <f>'2d) Planwerte (Anlage)'!JMH119*$E$15</f>
        <v>0</v>
      </c>
      <c r="JMI119" s="1145">
        <f>'2d) Planwerte (Anlage)'!JMI119*$E$15</f>
        <v>0</v>
      </c>
      <c r="JMJ119" s="1145">
        <f>'2d) Planwerte (Anlage)'!JMJ119*$E$15</f>
        <v>0</v>
      </c>
      <c r="JMK119" s="1145">
        <f>'2d) Planwerte (Anlage)'!JMK119*$E$15</f>
        <v>0</v>
      </c>
      <c r="JML119" s="1145">
        <f>'2d) Planwerte (Anlage)'!JML119*$E$15</f>
        <v>0</v>
      </c>
      <c r="JMM119" s="1145">
        <f>'2d) Planwerte (Anlage)'!JMM119*$E$15</f>
        <v>0</v>
      </c>
      <c r="JMN119" s="1145">
        <f>'2d) Planwerte (Anlage)'!JMN119*$E$15</f>
        <v>0</v>
      </c>
      <c r="JMO119" s="1145">
        <f>'2d) Planwerte (Anlage)'!JMO119*$E$15</f>
        <v>0</v>
      </c>
      <c r="JMP119" s="1145">
        <f>'2d) Planwerte (Anlage)'!JMP119*$E$15</f>
        <v>0</v>
      </c>
      <c r="JMQ119" s="1145">
        <f>'2d) Planwerte (Anlage)'!JMQ119*$E$15</f>
        <v>0</v>
      </c>
      <c r="JMR119" s="1145">
        <f>'2d) Planwerte (Anlage)'!JMR119*$E$15</f>
        <v>0</v>
      </c>
      <c r="JMS119" s="1145">
        <f>'2d) Planwerte (Anlage)'!JMS119*$E$15</f>
        <v>0</v>
      </c>
      <c r="JMT119" s="1145">
        <f>'2d) Planwerte (Anlage)'!JMT119*$E$15</f>
        <v>0</v>
      </c>
      <c r="JMU119" s="1145">
        <f>'2d) Planwerte (Anlage)'!JMU119*$E$15</f>
        <v>0</v>
      </c>
      <c r="JMV119" s="1145">
        <f>'2d) Planwerte (Anlage)'!JMV119*$E$15</f>
        <v>0</v>
      </c>
      <c r="JMW119" s="1145">
        <f>'2d) Planwerte (Anlage)'!JMW119*$E$15</f>
        <v>0</v>
      </c>
      <c r="JMX119" s="1145">
        <f>'2d) Planwerte (Anlage)'!JMX119*$E$15</f>
        <v>0</v>
      </c>
      <c r="JMY119" s="1145">
        <f>'2d) Planwerte (Anlage)'!JMY119*$E$15</f>
        <v>0</v>
      </c>
      <c r="JMZ119" s="1145">
        <f>'2d) Planwerte (Anlage)'!JMZ119*$E$15</f>
        <v>0</v>
      </c>
      <c r="JNA119" s="1145">
        <f>'2d) Planwerte (Anlage)'!JNA119*$E$15</f>
        <v>0</v>
      </c>
      <c r="JNB119" s="1145">
        <f>'2d) Planwerte (Anlage)'!JNB119*$E$15</f>
        <v>0</v>
      </c>
      <c r="JNC119" s="1145">
        <f>'2d) Planwerte (Anlage)'!JNC119*$E$15</f>
        <v>0</v>
      </c>
      <c r="JND119" s="1145">
        <f>'2d) Planwerte (Anlage)'!JND119*$E$15</f>
        <v>0</v>
      </c>
      <c r="JNE119" s="1145">
        <f>'2d) Planwerte (Anlage)'!JNE119*$E$15</f>
        <v>0</v>
      </c>
      <c r="JNF119" s="1145">
        <f>'2d) Planwerte (Anlage)'!JNF119*$E$15</f>
        <v>0</v>
      </c>
      <c r="JNG119" s="1145">
        <f>'2d) Planwerte (Anlage)'!JNG119*$E$15</f>
        <v>0</v>
      </c>
      <c r="JNH119" s="1145">
        <f>'2d) Planwerte (Anlage)'!JNH119*$E$15</f>
        <v>0</v>
      </c>
      <c r="JNI119" s="1145">
        <f>'2d) Planwerte (Anlage)'!JNI119*$E$15</f>
        <v>0</v>
      </c>
      <c r="JNJ119" s="1145">
        <f>'2d) Planwerte (Anlage)'!JNJ119*$E$15</f>
        <v>0</v>
      </c>
      <c r="JNK119" s="1145">
        <f>'2d) Planwerte (Anlage)'!JNK119*$E$15</f>
        <v>0</v>
      </c>
      <c r="JNL119" s="1145">
        <f>'2d) Planwerte (Anlage)'!JNL119*$E$15</f>
        <v>0</v>
      </c>
      <c r="JNM119" s="1145">
        <f>'2d) Planwerte (Anlage)'!JNM119*$E$15</f>
        <v>0</v>
      </c>
      <c r="JNN119" s="1145">
        <f>'2d) Planwerte (Anlage)'!JNN119*$E$15</f>
        <v>0</v>
      </c>
      <c r="JNO119" s="1145">
        <f>'2d) Planwerte (Anlage)'!JNO119*$E$15</f>
        <v>0</v>
      </c>
      <c r="JNP119" s="1145">
        <f>'2d) Planwerte (Anlage)'!JNP119*$E$15</f>
        <v>0</v>
      </c>
      <c r="JNQ119" s="1145">
        <f>'2d) Planwerte (Anlage)'!JNQ119*$E$15</f>
        <v>0</v>
      </c>
      <c r="JNR119" s="1145">
        <f>'2d) Planwerte (Anlage)'!JNR119*$E$15</f>
        <v>0</v>
      </c>
      <c r="JNS119" s="1145">
        <f>'2d) Planwerte (Anlage)'!JNS119*$E$15</f>
        <v>0</v>
      </c>
      <c r="JNT119" s="1145">
        <f>'2d) Planwerte (Anlage)'!JNT119*$E$15</f>
        <v>0</v>
      </c>
      <c r="JNU119" s="1145">
        <f>'2d) Planwerte (Anlage)'!JNU119*$E$15</f>
        <v>0</v>
      </c>
      <c r="JNV119" s="1145">
        <f>'2d) Planwerte (Anlage)'!JNV119*$E$15</f>
        <v>0</v>
      </c>
      <c r="JNW119" s="1145">
        <f>'2d) Planwerte (Anlage)'!JNW119*$E$15</f>
        <v>0</v>
      </c>
      <c r="JNX119" s="1145">
        <f>'2d) Planwerte (Anlage)'!JNX119*$E$15</f>
        <v>0</v>
      </c>
      <c r="JNY119" s="1145">
        <f>'2d) Planwerte (Anlage)'!JNY119*$E$15</f>
        <v>0</v>
      </c>
      <c r="JNZ119" s="1145">
        <f>'2d) Planwerte (Anlage)'!JNZ119*$E$15</f>
        <v>0</v>
      </c>
      <c r="JOA119" s="1145">
        <f>'2d) Planwerte (Anlage)'!JOA119*$E$15</f>
        <v>0</v>
      </c>
      <c r="JOB119" s="1145">
        <f>'2d) Planwerte (Anlage)'!JOB119*$E$15</f>
        <v>0</v>
      </c>
      <c r="JOC119" s="1145">
        <f>'2d) Planwerte (Anlage)'!JOC119*$E$15</f>
        <v>0</v>
      </c>
      <c r="JOD119" s="1145">
        <f>'2d) Planwerte (Anlage)'!JOD119*$E$15</f>
        <v>0</v>
      </c>
      <c r="JOE119" s="1145">
        <f>'2d) Planwerte (Anlage)'!JOE119*$E$15</f>
        <v>0</v>
      </c>
      <c r="JOF119" s="1145">
        <f>'2d) Planwerte (Anlage)'!JOF119*$E$15</f>
        <v>0</v>
      </c>
      <c r="JOG119" s="1145">
        <f>'2d) Planwerte (Anlage)'!JOG119*$E$15</f>
        <v>0</v>
      </c>
      <c r="JOH119" s="1145">
        <f>'2d) Planwerte (Anlage)'!JOH119*$E$15</f>
        <v>0</v>
      </c>
      <c r="JOI119" s="1145">
        <f>'2d) Planwerte (Anlage)'!JOI119*$E$15</f>
        <v>0</v>
      </c>
      <c r="JOJ119" s="1145">
        <f>'2d) Planwerte (Anlage)'!JOJ119*$E$15</f>
        <v>0</v>
      </c>
      <c r="JOK119" s="1145">
        <f>'2d) Planwerte (Anlage)'!JOK119*$E$15</f>
        <v>0</v>
      </c>
      <c r="JOL119" s="1145">
        <f>'2d) Planwerte (Anlage)'!JOL119*$E$15</f>
        <v>0</v>
      </c>
      <c r="JOM119" s="1145">
        <f>'2d) Planwerte (Anlage)'!JOM119*$E$15</f>
        <v>0</v>
      </c>
      <c r="JON119" s="1145">
        <f>'2d) Planwerte (Anlage)'!JON119*$E$15</f>
        <v>0</v>
      </c>
      <c r="JOO119" s="1145">
        <f>'2d) Planwerte (Anlage)'!JOO119*$E$15</f>
        <v>0</v>
      </c>
      <c r="JOP119" s="1145">
        <f>'2d) Planwerte (Anlage)'!JOP119*$E$15</f>
        <v>0</v>
      </c>
      <c r="JOQ119" s="1145">
        <f>'2d) Planwerte (Anlage)'!JOQ119*$E$15</f>
        <v>0</v>
      </c>
      <c r="JOR119" s="1145">
        <f>'2d) Planwerte (Anlage)'!JOR119*$E$15</f>
        <v>0</v>
      </c>
      <c r="JOS119" s="1145">
        <f>'2d) Planwerte (Anlage)'!JOS119*$E$15</f>
        <v>0</v>
      </c>
      <c r="JOT119" s="1145">
        <f>'2d) Planwerte (Anlage)'!JOT119*$E$15</f>
        <v>0</v>
      </c>
      <c r="JOU119" s="1145">
        <f>'2d) Planwerte (Anlage)'!JOU119*$E$15</f>
        <v>0</v>
      </c>
      <c r="JOV119" s="1145">
        <f>'2d) Planwerte (Anlage)'!JOV119*$E$15</f>
        <v>0</v>
      </c>
      <c r="JOW119" s="1145">
        <f>'2d) Planwerte (Anlage)'!JOW119*$E$15</f>
        <v>0</v>
      </c>
      <c r="JOX119" s="1145">
        <f>'2d) Planwerte (Anlage)'!JOX119*$E$15</f>
        <v>0</v>
      </c>
      <c r="JOY119" s="1145">
        <f>'2d) Planwerte (Anlage)'!JOY119*$E$15</f>
        <v>0</v>
      </c>
      <c r="JOZ119" s="1145">
        <f>'2d) Planwerte (Anlage)'!JOZ119*$E$15</f>
        <v>0</v>
      </c>
      <c r="JPA119" s="1145">
        <f>'2d) Planwerte (Anlage)'!JPA119*$E$15</f>
        <v>0</v>
      </c>
      <c r="JPB119" s="1145">
        <f>'2d) Planwerte (Anlage)'!JPB119*$E$15</f>
        <v>0</v>
      </c>
      <c r="JPC119" s="1145">
        <f>'2d) Planwerte (Anlage)'!JPC119*$E$15</f>
        <v>0</v>
      </c>
      <c r="JPD119" s="1145">
        <f>'2d) Planwerte (Anlage)'!JPD119*$E$15</f>
        <v>0</v>
      </c>
      <c r="JPE119" s="1145">
        <f>'2d) Planwerte (Anlage)'!JPE119*$E$15</f>
        <v>0</v>
      </c>
      <c r="JPF119" s="1145">
        <f>'2d) Planwerte (Anlage)'!JPF119*$E$15</f>
        <v>0</v>
      </c>
      <c r="JPG119" s="1145">
        <f>'2d) Planwerte (Anlage)'!JPG119*$E$15</f>
        <v>0</v>
      </c>
      <c r="JPH119" s="1145">
        <f>'2d) Planwerte (Anlage)'!JPH119*$E$15</f>
        <v>0</v>
      </c>
      <c r="JPI119" s="1145">
        <f>'2d) Planwerte (Anlage)'!JPI119*$E$15</f>
        <v>0</v>
      </c>
      <c r="JPJ119" s="1145">
        <f>'2d) Planwerte (Anlage)'!JPJ119*$E$15</f>
        <v>0</v>
      </c>
      <c r="JPK119" s="1145">
        <f>'2d) Planwerte (Anlage)'!JPK119*$E$15</f>
        <v>0</v>
      </c>
      <c r="JPL119" s="1145">
        <f>'2d) Planwerte (Anlage)'!JPL119*$E$15</f>
        <v>0</v>
      </c>
      <c r="JPM119" s="1145">
        <f>'2d) Planwerte (Anlage)'!JPM119*$E$15</f>
        <v>0</v>
      </c>
      <c r="JPN119" s="1145">
        <f>'2d) Planwerte (Anlage)'!JPN119*$E$15</f>
        <v>0</v>
      </c>
      <c r="JPO119" s="1145">
        <f>'2d) Planwerte (Anlage)'!JPO119*$E$15</f>
        <v>0</v>
      </c>
      <c r="JPP119" s="1145">
        <f>'2d) Planwerte (Anlage)'!JPP119*$E$15</f>
        <v>0</v>
      </c>
      <c r="JPQ119" s="1145">
        <f>'2d) Planwerte (Anlage)'!JPQ119*$E$15</f>
        <v>0</v>
      </c>
      <c r="JPR119" s="1145">
        <f>'2d) Planwerte (Anlage)'!JPR119*$E$15</f>
        <v>0</v>
      </c>
      <c r="JPS119" s="1145">
        <f>'2d) Planwerte (Anlage)'!JPS119*$E$15</f>
        <v>0</v>
      </c>
      <c r="JPT119" s="1145">
        <f>'2d) Planwerte (Anlage)'!JPT119*$E$15</f>
        <v>0</v>
      </c>
      <c r="JPU119" s="1145">
        <f>'2d) Planwerte (Anlage)'!JPU119*$E$15</f>
        <v>0</v>
      </c>
      <c r="JPV119" s="1145">
        <f>'2d) Planwerte (Anlage)'!JPV119*$E$15</f>
        <v>0</v>
      </c>
      <c r="JPW119" s="1145">
        <f>'2d) Planwerte (Anlage)'!JPW119*$E$15</f>
        <v>0</v>
      </c>
      <c r="JPX119" s="1145">
        <f>'2d) Planwerte (Anlage)'!JPX119*$E$15</f>
        <v>0</v>
      </c>
      <c r="JPY119" s="1145">
        <f>'2d) Planwerte (Anlage)'!JPY119*$E$15</f>
        <v>0</v>
      </c>
      <c r="JPZ119" s="1145">
        <f>'2d) Planwerte (Anlage)'!JPZ119*$E$15</f>
        <v>0</v>
      </c>
      <c r="JQA119" s="1145">
        <f>'2d) Planwerte (Anlage)'!JQA119*$E$15</f>
        <v>0</v>
      </c>
      <c r="JQB119" s="1145">
        <f>'2d) Planwerte (Anlage)'!JQB119*$E$15</f>
        <v>0</v>
      </c>
      <c r="JQC119" s="1145">
        <f>'2d) Planwerte (Anlage)'!JQC119*$E$15</f>
        <v>0</v>
      </c>
      <c r="JQD119" s="1145">
        <f>'2d) Planwerte (Anlage)'!JQD119*$E$15</f>
        <v>0</v>
      </c>
      <c r="JQE119" s="1145">
        <f>'2d) Planwerte (Anlage)'!JQE119*$E$15</f>
        <v>0</v>
      </c>
      <c r="JQF119" s="1145">
        <f>'2d) Planwerte (Anlage)'!JQF119*$E$15</f>
        <v>0</v>
      </c>
      <c r="JQG119" s="1145">
        <f>'2d) Planwerte (Anlage)'!JQG119*$E$15</f>
        <v>0</v>
      </c>
      <c r="JQH119" s="1145">
        <f>'2d) Planwerte (Anlage)'!JQH119*$E$15</f>
        <v>0</v>
      </c>
      <c r="JQI119" s="1145">
        <f>'2d) Planwerte (Anlage)'!JQI119*$E$15</f>
        <v>0</v>
      </c>
      <c r="JQJ119" s="1145">
        <f>'2d) Planwerte (Anlage)'!JQJ119*$E$15</f>
        <v>0</v>
      </c>
      <c r="JQK119" s="1145">
        <f>'2d) Planwerte (Anlage)'!JQK119*$E$15</f>
        <v>0</v>
      </c>
      <c r="JQL119" s="1145">
        <f>'2d) Planwerte (Anlage)'!JQL119*$E$15</f>
        <v>0</v>
      </c>
      <c r="JQM119" s="1145">
        <f>'2d) Planwerte (Anlage)'!JQM119*$E$15</f>
        <v>0</v>
      </c>
      <c r="JQN119" s="1145">
        <f>'2d) Planwerte (Anlage)'!JQN119*$E$15</f>
        <v>0</v>
      </c>
      <c r="JQO119" s="1145">
        <f>'2d) Planwerte (Anlage)'!JQO119*$E$15</f>
        <v>0</v>
      </c>
      <c r="JQP119" s="1145">
        <f>'2d) Planwerte (Anlage)'!JQP119*$E$15</f>
        <v>0</v>
      </c>
      <c r="JQQ119" s="1145">
        <f>'2d) Planwerte (Anlage)'!JQQ119*$E$15</f>
        <v>0</v>
      </c>
      <c r="JQR119" s="1145">
        <f>'2d) Planwerte (Anlage)'!JQR119*$E$15</f>
        <v>0</v>
      </c>
      <c r="JQS119" s="1145">
        <f>'2d) Planwerte (Anlage)'!JQS119*$E$15</f>
        <v>0</v>
      </c>
      <c r="JQT119" s="1145">
        <f>'2d) Planwerte (Anlage)'!JQT119*$E$15</f>
        <v>0</v>
      </c>
      <c r="JQU119" s="1145">
        <f>'2d) Planwerte (Anlage)'!JQU119*$E$15</f>
        <v>0</v>
      </c>
      <c r="JQV119" s="1145">
        <f>'2d) Planwerte (Anlage)'!JQV119*$E$15</f>
        <v>0</v>
      </c>
      <c r="JQW119" s="1145">
        <f>'2d) Planwerte (Anlage)'!JQW119*$E$15</f>
        <v>0</v>
      </c>
      <c r="JQX119" s="1145">
        <f>'2d) Planwerte (Anlage)'!JQX119*$E$15</f>
        <v>0</v>
      </c>
      <c r="JQY119" s="1145">
        <f>'2d) Planwerte (Anlage)'!JQY119*$E$15</f>
        <v>0</v>
      </c>
      <c r="JQZ119" s="1145">
        <f>'2d) Planwerte (Anlage)'!JQZ119*$E$15</f>
        <v>0</v>
      </c>
      <c r="JRA119" s="1145">
        <f>'2d) Planwerte (Anlage)'!JRA119*$E$15</f>
        <v>0</v>
      </c>
      <c r="JRB119" s="1145">
        <f>'2d) Planwerte (Anlage)'!JRB119*$E$15</f>
        <v>0</v>
      </c>
      <c r="JRC119" s="1145">
        <f>'2d) Planwerte (Anlage)'!JRC119*$E$15</f>
        <v>0</v>
      </c>
      <c r="JRD119" s="1145">
        <f>'2d) Planwerte (Anlage)'!JRD119*$E$15</f>
        <v>0</v>
      </c>
      <c r="JRE119" s="1145">
        <f>'2d) Planwerte (Anlage)'!JRE119*$E$15</f>
        <v>0</v>
      </c>
      <c r="JRF119" s="1145">
        <f>'2d) Planwerte (Anlage)'!JRF119*$E$15</f>
        <v>0</v>
      </c>
      <c r="JRG119" s="1145">
        <f>'2d) Planwerte (Anlage)'!JRG119*$E$15</f>
        <v>0</v>
      </c>
      <c r="JRH119" s="1145">
        <f>'2d) Planwerte (Anlage)'!JRH119*$E$15</f>
        <v>0</v>
      </c>
      <c r="JRI119" s="1145">
        <f>'2d) Planwerte (Anlage)'!JRI119*$E$15</f>
        <v>0</v>
      </c>
      <c r="JRJ119" s="1145">
        <f>'2d) Planwerte (Anlage)'!JRJ119*$E$15</f>
        <v>0</v>
      </c>
      <c r="JRK119" s="1145">
        <f>'2d) Planwerte (Anlage)'!JRK119*$E$15</f>
        <v>0</v>
      </c>
      <c r="JRL119" s="1145">
        <f>'2d) Planwerte (Anlage)'!JRL119*$E$15</f>
        <v>0</v>
      </c>
      <c r="JRM119" s="1145">
        <f>'2d) Planwerte (Anlage)'!JRM119*$E$15</f>
        <v>0</v>
      </c>
      <c r="JRN119" s="1145">
        <f>'2d) Planwerte (Anlage)'!JRN119*$E$15</f>
        <v>0</v>
      </c>
      <c r="JRO119" s="1145">
        <f>'2d) Planwerte (Anlage)'!JRO119*$E$15</f>
        <v>0</v>
      </c>
      <c r="JRP119" s="1145">
        <f>'2d) Planwerte (Anlage)'!JRP119*$E$15</f>
        <v>0</v>
      </c>
      <c r="JRQ119" s="1145">
        <f>'2d) Planwerte (Anlage)'!JRQ119*$E$15</f>
        <v>0</v>
      </c>
      <c r="JRR119" s="1145">
        <f>'2d) Planwerte (Anlage)'!JRR119*$E$15</f>
        <v>0</v>
      </c>
      <c r="JRS119" s="1145">
        <f>'2d) Planwerte (Anlage)'!JRS119*$E$15</f>
        <v>0</v>
      </c>
      <c r="JRT119" s="1145">
        <f>'2d) Planwerte (Anlage)'!JRT119*$E$15</f>
        <v>0</v>
      </c>
      <c r="JRU119" s="1145">
        <f>'2d) Planwerte (Anlage)'!JRU119*$E$15</f>
        <v>0</v>
      </c>
      <c r="JRV119" s="1145">
        <f>'2d) Planwerte (Anlage)'!JRV119*$E$15</f>
        <v>0</v>
      </c>
      <c r="JRW119" s="1145">
        <f>'2d) Planwerte (Anlage)'!JRW119*$E$15</f>
        <v>0</v>
      </c>
      <c r="JRX119" s="1145">
        <f>'2d) Planwerte (Anlage)'!JRX119*$E$15</f>
        <v>0</v>
      </c>
      <c r="JRY119" s="1145">
        <f>'2d) Planwerte (Anlage)'!JRY119*$E$15</f>
        <v>0</v>
      </c>
      <c r="JRZ119" s="1145">
        <f>'2d) Planwerte (Anlage)'!JRZ119*$E$15</f>
        <v>0</v>
      </c>
      <c r="JSA119" s="1145">
        <f>'2d) Planwerte (Anlage)'!JSA119*$E$15</f>
        <v>0</v>
      </c>
      <c r="JSB119" s="1145">
        <f>'2d) Planwerte (Anlage)'!JSB119*$E$15</f>
        <v>0</v>
      </c>
      <c r="JSC119" s="1145">
        <f>'2d) Planwerte (Anlage)'!JSC119*$E$15</f>
        <v>0</v>
      </c>
      <c r="JSD119" s="1145">
        <f>'2d) Planwerte (Anlage)'!JSD119*$E$15</f>
        <v>0</v>
      </c>
      <c r="JSE119" s="1145">
        <f>'2d) Planwerte (Anlage)'!JSE119*$E$15</f>
        <v>0</v>
      </c>
      <c r="JSF119" s="1145">
        <f>'2d) Planwerte (Anlage)'!JSF119*$E$15</f>
        <v>0</v>
      </c>
      <c r="JSG119" s="1145">
        <f>'2d) Planwerte (Anlage)'!JSG119*$E$15</f>
        <v>0</v>
      </c>
      <c r="JSH119" s="1145">
        <f>'2d) Planwerte (Anlage)'!JSH119*$E$15</f>
        <v>0</v>
      </c>
      <c r="JSI119" s="1145">
        <f>'2d) Planwerte (Anlage)'!JSI119*$E$15</f>
        <v>0</v>
      </c>
      <c r="JSJ119" s="1145">
        <f>'2d) Planwerte (Anlage)'!JSJ119*$E$15</f>
        <v>0</v>
      </c>
      <c r="JSK119" s="1145">
        <f>'2d) Planwerte (Anlage)'!JSK119*$E$15</f>
        <v>0</v>
      </c>
      <c r="JSL119" s="1145">
        <f>'2d) Planwerte (Anlage)'!JSL119*$E$15</f>
        <v>0</v>
      </c>
      <c r="JSM119" s="1145">
        <f>'2d) Planwerte (Anlage)'!JSM119*$E$15</f>
        <v>0</v>
      </c>
      <c r="JSN119" s="1145">
        <f>'2d) Planwerte (Anlage)'!JSN119*$E$15</f>
        <v>0</v>
      </c>
      <c r="JSO119" s="1145">
        <f>'2d) Planwerte (Anlage)'!JSO119*$E$15</f>
        <v>0</v>
      </c>
      <c r="JSP119" s="1145">
        <f>'2d) Planwerte (Anlage)'!JSP119*$E$15</f>
        <v>0</v>
      </c>
      <c r="JSQ119" s="1145">
        <f>'2d) Planwerte (Anlage)'!JSQ119*$E$15</f>
        <v>0</v>
      </c>
      <c r="JSR119" s="1145">
        <f>'2d) Planwerte (Anlage)'!JSR119*$E$15</f>
        <v>0</v>
      </c>
      <c r="JSS119" s="1145">
        <f>'2d) Planwerte (Anlage)'!JSS119*$E$15</f>
        <v>0</v>
      </c>
      <c r="JST119" s="1145">
        <f>'2d) Planwerte (Anlage)'!JST119*$E$15</f>
        <v>0</v>
      </c>
      <c r="JSU119" s="1145">
        <f>'2d) Planwerte (Anlage)'!JSU119*$E$15</f>
        <v>0</v>
      </c>
      <c r="JSV119" s="1145">
        <f>'2d) Planwerte (Anlage)'!JSV119*$E$15</f>
        <v>0</v>
      </c>
      <c r="JSW119" s="1145">
        <f>'2d) Planwerte (Anlage)'!JSW119*$E$15</f>
        <v>0</v>
      </c>
      <c r="JSX119" s="1145">
        <f>'2d) Planwerte (Anlage)'!JSX119*$E$15</f>
        <v>0</v>
      </c>
      <c r="JSY119" s="1145">
        <f>'2d) Planwerte (Anlage)'!JSY119*$E$15</f>
        <v>0</v>
      </c>
      <c r="JSZ119" s="1145">
        <f>'2d) Planwerte (Anlage)'!JSZ119*$E$15</f>
        <v>0</v>
      </c>
      <c r="JTA119" s="1145">
        <f>'2d) Planwerte (Anlage)'!JTA119*$E$15</f>
        <v>0</v>
      </c>
      <c r="JTB119" s="1145">
        <f>'2d) Planwerte (Anlage)'!JTB119*$E$15</f>
        <v>0</v>
      </c>
      <c r="JTC119" s="1145">
        <f>'2d) Planwerte (Anlage)'!JTC119*$E$15</f>
        <v>0</v>
      </c>
      <c r="JTD119" s="1145">
        <f>'2d) Planwerte (Anlage)'!JTD119*$E$15</f>
        <v>0</v>
      </c>
      <c r="JTE119" s="1145">
        <f>'2d) Planwerte (Anlage)'!JTE119*$E$15</f>
        <v>0</v>
      </c>
      <c r="JTF119" s="1145">
        <f>'2d) Planwerte (Anlage)'!JTF119*$E$15</f>
        <v>0</v>
      </c>
      <c r="JTG119" s="1145">
        <f>'2d) Planwerte (Anlage)'!JTG119*$E$15</f>
        <v>0</v>
      </c>
      <c r="JTH119" s="1145">
        <f>'2d) Planwerte (Anlage)'!JTH119*$E$15</f>
        <v>0</v>
      </c>
      <c r="JTI119" s="1145">
        <f>'2d) Planwerte (Anlage)'!JTI119*$E$15</f>
        <v>0</v>
      </c>
      <c r="JTJ119" s="1145">
        <f>'2d) Planwerte (Anlage)'!JTJ119*$E$15</f>
        <v>0</v>
      </c>
      <c r="JTK119" s="1145">
        <f>'2d) Planwerte (Anlage)'!JTK119*$E$15</f>
        <v>0</v>
      </c>
      <c r="JTL119" s="1145">
        <f>'2d) Planwerte (Anlage)'!JTL119*$E$15</f>
        <v>0</v>
      </c>
      <c r="JTM119" s="1145">
        <f>'2d) Planwerte (Anlage)'!JTM119*$E$15</f>
        <v>0</v>
      </c>
      <c r="JTN119" s="1145">
        <f>'2d) Planwerte (Anlage)'!JTN119*$E$15</f>
        <v>0</v>
      </c>
      <c r="JTO119" s="1145">
        <f>'2d) Planwerte (Anlage)'!JTO119*$E$15</f>
        <v>0</v>
      </c>
      <c r="JTP119" s="1145">
        <f>'2d) Planwerte (Anlage)'!JTP119*$E$15</f>
        <v>0</v>
      </c>
      <c r="JTQ119" s="1145">
        <f>'2d) Planwerte (Anlage)'!JTQ119*$E$15</f>
        <v>0</v>
      </c>
      <c r="JTR119" s="1145">
        <f>'2d) Planwerte (Anlage)'!JTR119*$E$15</f>
        <v>0</v>
      </c>
      <c r="JTS119" s="1145">
        <f>'2d) Planwerte (Anlage)'!JTS119*$E$15</f>
        <v>0</v>
      </c>
      <c r="JTT119" s="1145">
        <f>'2d) Planwerte (Anlage)'!JTT119*$E$15</f>
        <v>0</v>
      </c>
      <c r="JTU119" s="1145">
        <f>'2d) Planwerte (Anlage)'!JTU119*$E$15</f>
        <v>0</v>
      </c>
      <c r="JTV119" s="1145">
        <f>'2d) Planwerte (Anlage)'!JTV119*$E$15</f>
        <v>0</v>
      </c>
      <c r="JTW119" s="1145">
        <f>'2d) Planwerte (Anlage)'!JTW119*$E$15</f>
        <v>0</v>
      </c>
      <c r="JTX119" s="1145">
        <f>'2d) Planwerte (Anlage)'!JTX119*$E$15</f>
        <v>0</v>
      </c>
      <c r="JTY119" s="1145">
        <f>'2d) Planwerte (Anlage)'!JTY119*$E$15</f>
        <v>0</v>
      </c>
      <c r="JTZ119" s="1145">
        <f>'2d) Planwerte (Anlage)'!JTZ119*$E$15</f>
        <v>0</v>
      </c>
      <c r="JUA119" s="1145">
        <f>'2d) Planwerte (Anlage)'!JUA119*$E$15</f>
        <v>0</v>
      </c>
      <c r="JUB119" s="1145">
        <f>'2d) Planwerte (Anlage)'!JUB119*$E$15</f>
        <v>0</v>
      </c>
      <c r="JUC119" s="1145">
        <f>'2d) Planwerte (Anlage)'!JUC119*$E$15</f>
        <v>0</v>
      </c>
      <c r="JUD119" s="1145">
        <f>'2d) Planwerte (Anlage)'!JUD119*$E$15</f>
        <v>0</v>
      </c>
      <c r="JUE119" s="1145">
        <f>'2d) Planwerte (Anlage)'!JUE119*$E$15</f>
        <v>0</v>
      </c>
      <c r="JUF119" s="1145">
        <f>'2d) Planwerte (Anlage)'!JUF119*$E$15</f>
        <v>0</v>
      </c>
      <c r="JUG119" s="1145">
        <f>'2d) Planwerte (Anlage)'!JUG119*$E$15</f>
        <v>0</v>
      </c>
      <c r="JUH119" s="1145">
        <f>'2d) Planwerte (Anlage)'!JUH119*$E$15</f>
        <v>0</v>
      </c>
      <c r="JUI119" s="1145">
        <f>'2d) Planwerte (Anlage)'!JUI119*$E$15</f>
        <v>0</v>
      </c>
      <c r="JUJ119" s="1145">
        <f>'2d) Planwerte (Anlage)'!JUJ119*$E$15</f>
        <v>0</v>
      </c>
      <c r="JUK119" s="1145">
        <f>'2d) Planwerte (Anlage)'!JUK119*$E$15</f>
        <v>0</v>
      </c>
      <c r="JUL119" s="1145">
        <f>'2d) Planwerte (Anlage)'!JUL119*$E$15</f>
        <v>0</v>
      </c>
      <c r="JUM119" s="1145">
        <f>'2d) Planwerte (Anlage)'!JUM119*$E$15</f>
        <v>0</v>
      </c>
      <c r="JUN119" s="1145">
        <f>'2d) Planwerte (Anlage)'!JUN119*$E$15</f>
        <v>0</v>
      </c>
      <c r="JUO119" s="1145">
        <f>'2d) Planwerte (Anlage)'!JUO119*$E$15</f>
        <v>0</v>
      </c>
      <c r="JUP119" s="1145">
        <f>'2d) Planwerte (Anlage)'!JUP119*$E$15</f>
        <v>0</v>
      </c>
      <c r="JUQ119" s="1145">
        <f>'2d) Planwerte (Anlage)'!JUQ119*$E$15</f>
        <v>0</v>
      </c>
      <c r="JUR119" s="1145">
        <f>'2d) Planwerte (Anlage)'!JUR119*$E$15</f>
        <v>0</v>
      </c>
      <c r="JUS119" s="1145">
        <f>'2d) Planwerte (Anlage)'!JUS119*$E$15</f>
        <v>0</v>
      </c>
      <c r="JUT119" s="1145">
        <f>'2d) Planwerte (Anlage)'!JUT119*$E$15</f>
        <v>0</v>
      </c>
      <c r="JUU119" s="1145">
        <f>'2d) Planwerte (Anlage)'!JUU119*$E$15</f>
        <v>0</v>
      </c>
      <c r="JUV119" s="1145">
        <f>'2d) Planwerte (Anlage)'!JUV119*$E$15</f>
        <v>0</v>
      </c>
      <c r="JUW119" s="1145">
        <f>'2d) Planwerte (Anlage)'!JUW119*$E$15</f>
        <v>0</v>
      </c>
      <c r="JUX119" s="1145">
        <f>'2d) Planwerte (Anlage)'!JUX119*$E$15</f>
        <v>0</v>
      </c>
      <c r="JUY119" s="1145">
        <f>'2d) Planwerte (Anlage)'!JUY119*$E$15</f>
        <v>0</v>
      </c>
      <c r="JUZ119" s="1145">
        <f>'2d) Planwerte (Anlage)'!JUZ119*$E$15</f>
        <v>0</v>
      </c>
      <c r="JVA119" s="1145">
        <f>'2d) Planwerte (Anlage)'!JVA119*$E$15</f>
        <v>0</v>
      </c>
      <c r="JVB119" s="1145">
        <f>'2d) Planwerte (Anlage)'!JVB119*$E$15</f>
        <v>0</v>
      </c>
      <c r="JVC119" s="1145">
        <f>'2d) Planwerte (Anlage)'!JVC119*$E$15</f>
        <v>0</v>
      </c>
      <c r="JVD119" s="1145">
        <f>'2d) Planwerte (Anlage)'!JVD119*$E$15</f>
        <v>0</v>
      </c>
      <c r="JVE119" s="1145">
        <f>'2d) Planwerte (Anlage)'!JVE119*$E$15</f>
        <v>0</v>
      </c>
      <c r="JVF119" s="1145">
        <f>'2d) Planwerte (Anlage)'!JVF119*$E$15</f>
        <v>0</v>
      </c>
      <c r="JVG119" s="1145">
        <f>'2d) Planwerte (Anlage)'!JVG119*$E$15</f>
        <v>0</v>
      </c>
      <c r="JVH119" s="1145">
        <f>'2d) Planwerte (Anlage)'!JVH119*$E$15</f>
        <v>0</v>
      </c>
      <c r="JVI119" s="1145">
        <f>'2d) Planwerte (Anlage)'!JVI119*$E$15</f>
        <v>0</v>
      </c>
      <c r="JVJ119" s="1145">
        <f>'2d) Planwerte (Anlage)'!JVJ119*$E$15</f>
        <v>0</v>
      </c>
      <c r="JVK119" s="1145">
        <f>'2d) Planwerte (Anlage)'!JVK119*$E$15</f>
        <v>0</v>
      </c>
      <c r="JVL119" s="1145">
        <f>'2d) Planwerte (Anlage)'!JVL119*$E$15</f>
        <v>0</v>
      </c>
      <c r="JVM119" s="1145">
        <f>'2d) Planwerte (Anlage)'!JVM119*$E$15</f>
        <v>0</v>
      </c>
      <c r="JVN119" s="1145">
        <f>'2d) Planwerte (Anlage)'!JVN119*$E$15</f>
        <v>0</v>
      </c>
      <c r="JVO119" s="1145">
        <f>'2d) Planwerte (Anlage)'!JVO119*$E$15</f>
        <v>0</v>
      </c>
      <c r="JVP119" s="1145">
        <f>'2d) Planwerte (Anlage)'!JVP119*$E$15</f>
        <v>0</v>
      </c>
      <c r="JVQ119" s="1145">
        <f>'2d) Planwerte (Anlage)'!JVQ119*$E$15</f>
        <v>0</v>
      </c>
      <c r="JVR119" s="1145">
        <f>'2d) Planwerte (Anlage)'!JVR119*$E$15</f>
        <v>0</v>
      </c>
      <c r="JVS119" s="1145">
        <f>'2d) Planwerte (Anlage)'!JVS119*$E$15</f>
        <v>0</v>
      </c>
      <c r="JVT119" s="1145">
        <f>'2d) Planwerte (Anlage)'!JVT119*$E$15</f>
        <v>0</v>
      </c>
      <c r="JVU119" s="1145">
        <f>'2d) Planwerte (Anlage)'!JVU119*$E$15</f>
        <v>0</v>
      </c>
      <c r="JVV119" s="1145">
        <f>'2d) Planwerte (Anlage)'!JVV119*$E$15</f>
        <v>0</v>
      </c>
      <c r="JVW119" s="1145">
        <f>'2d) Planwerte (Anlage)'!JVW119*$E$15</f>
        <v>0</v>
      </c>
      <c r="JVX119" s="1145">
        <f>'2d) Planwerte (Anlage)'!JVX119*$E$15</f>
        <v>0</v>
      </c>
      <c r="JVY119" s="1145">
        <f>'2d) Planwerte (Anlage)'!JVY119*$E$15</f>
        <v>0</v>
      </c>
      <c r="JVZ119" s="1145">
        <f>'2d) Planwerte (Anlage)'!JVZ119*$E$15</f>
        <v>0</v>
      </c>
      <c r="JWA119" s="1145">
        <f>'2d) Planwerte (Anlage)'!JWA119*$E$15</f>
        <v>0</v>
      </c>
      <c r="JWB119" s="1145">
        <f>'2d) Planwerte (Anlage)'!JWB119*$E$15</f>
        <v>0</v>
      </c>
      <c r="JWC119" s="1145">
        <f>'2d) Planwerte (Anlage)'!JWC119*$E$15</f>
        <v>0</v>
      </c>
      <c r="JWD119" s="1145">
        <f>'2d) Planwerte (Anlage)'!JWD119*$E$15</f>
        <v>0</v>
      </c>
      <c r="JWE119" s="1145">
        <f>'2d) Planwerte (Anlage)'!JWE119*$E$15</f>
        <v>0</v>
      </c>
      <c r="JWF119" s="1145">
        <f>'2d) Planwerte (Anlage)'!JWF119*$E$15</f>
        <v>0</v>
      </c>
      <c r="JWG119" s="1145">
        <f>'2d) Planwerte (Anlage)'!JWG119*$E$15</f>
        <v>0</v>
      </c>
      <c r="JWH119" s="1145">
        <f>'2d) Planwerte (Anlage)'!JWH119*$E$15</f>
        <v>0</v>
      </c>
      <c r="JWI119" s="1145">
        <f>'2d) Planwerte (Anlage)'!JWI119*$E$15</f>
        <v>0</v>
      </c>
      <c r="JWJ119" s="1145">
        <f>'2d) Planwerte (Anlage)'!JWJ119*$E$15</f>
        <v>0</v>
      </c>
      <c r="JWK119" s="1145">
        <f>'2d) Planwerte (Anlage)'!JWK119*$E$15</f>
        <v>0</v>
      </c>
      <c r="JWL119" s="1145">
        <f>'2d) Planwerte (Anlage)'!JWL119*$E$15</f>
        <v>0</v>
      </c>
      <c r="JWM119" s="1145">
        <f>'2d) Planwerte (Anlage)'!JWM119*$E$15</f>
        <v>0</v>
      </c>
      <c r="JWN119" s="1145">
        <f>'2d) Planwerte (Anlage)'!JWN119*$E$15</f>
        <v>0</v>
      </c>
      <c r="JWO119" s="1145">
        <f>'2d) Planwerte (Anlage)'!JWO119*$E$15</f>
        <v>0</v>
      </c>
      <c r="JWP119" s="1145">
        <f>'2d) Planwerte (Anlage)'!JWP119*$E$15</f>
        <v>0</v>
      </c>
      <c r="JWQ119" s="1145">
        <f>'2d) Planwerte (Anlage)'!JWQ119*$E$15</f>
        <v>0</v>
      </c>
      <c r="JWR119" s="1145">
        <f>'2d) Planwerte (Anlage)'!JWR119*$E$15</f>
        <v>0</v>
      </c>
      <c r="JWS119" s="1145">
        <f>'2d) Planwerte (Anlage)'!JWS119*$E$15</f>
        <v>0</v>
      </c>
      <c r="JWT119" s="1145">
        <f>'2d) Planwerte (Anlage)'!JWT119*$E$15</f>
        <v>0</v>
      </c>
      <c r="JWU119" s="1145">
        <f>'2d) Planwerte (Anlage)'!JWU119*$E$15</f>
        <v>0</v>
      </c>
      <c r="JWV119" s="1145">
        <f>'2d) Planwerte (Anlage)'!JWV119*$E$15</f>
        <v>0</v>
      </c>
      <c r="JWW119" s="1145">
        <f>'2d) Planwerte (Anlage)'!JWW119*$E$15</f>
        <v>0</v>
      </c>
      <c r="JWX119" s="1145">
        <f>'2d) Planwerte (Anlage)'!JWX119*$E$15</f>
        <v>0</v>
      </c>
      <c r="JWY119" s="1145">
        <f>'2d) Planwerte (Anlage)'!JWY119*$E$15</f>
        <v>0</v>
      </c>
      <c r="JWZ119" s="1145">
        <f>'2d) Planwerte (Anlage)'!JWZ119*$E$15</f>
        <v>0</v>
      </c>
      <c r="JXA119" s="1145">
        <f>'2d) Planwerte (Anlage)'!JXA119*$E$15</f>
        <v>0</v>
      </c>
      <c r="JXB119" s="1145">
        <f>'2d) Planwerte (Anlage)'!JXB119*$E$15</f>
        <v>0</v>
      </c>
      <c r="JXC119" s="1145">
        <f>'2d) Planwerte (Anlage)'!JXC119*$E$15</f>
        <v>0</v>
      </c>
      <c r="JXD119" s="1145">
        <f>'2d) Planwerte (Anlage)'!JXD119*$E$15</f>
        <v>0</v>
      </c>
      <c r="JXE119" s="1145">
        <f>'2d) Planwerte (Anlage)'!JXE119*$E$15</f>
        <v>0</v>
      </c>
      <c r="JXF119" s="1145">
        <f>'2d) Planwerte (Anlage)'!JXF119*$E$15</f>
        <v>0</v>
      </c>
      <c r="JXG119" s="1145">
        <f>'2d) Planwerte (Anlage)'!JXG119*$E$15</f>
        <v>0</v>
      </c>
      <c r="JXH119" s="1145">
        <f>'2d) Planwerte (Anlage)'!JXH119*$E$15</f>
        <v>0</v>
      </c>
      <c r="JXI119" s="1145">
        <f>'2d) Planwerte (Anlage)'!JXI119*$E$15</f>
        <v>0</v>
      </c>
      <c r="JXJ119" s="1145">
        <f>'2d) Planwerte (Anlage)'!JXJ119*$E$15</f>
        <v>0</v>
      </c>
      <c r="JXK119" s="1145">
        <f>'2d) Planwerte (Anlage)'!JXK119*$E$15</f>
        <v>0</v>
      </c>
      <c r="JXL119" s="1145">
        <f>'2d) Planwerte (Anlage)'!JXL119*$E$15</f>
        <v>0</v>
      </c>
      <c r="JXM119" s="1145">
        <f>'2d) Planwerte (Anlage)'!JXM119*$E$15</f>
        <v>0</v>
      </c>
      <c r="JXN119" s="1145">
        <f>'2d) Planwerte (Anlage)'!JXN119*$E$15</f>
        <v>0</v>
      </c>
      <c r="JXO119" s="1145">
        <f>'2d) Planwerte (Anlage)'!JXO119*$E$15</f>
        <v>0</v>
      </c>
      <c r="JXP119" s="1145">
        <f>'2d) Planwerte (Anlage)'!JXP119*$E$15</f>
        <v>0</v>
      </c>
      <c r="JXQ119" s="1145">
        <f>'2d) Planwerte (Anlage)'!JXQ119*$E$15</f>
        <v>0</v>
      </c>
      <c r="JXR119" s="1145">
        <f>'2d) Planwerte (Anlage)'!JXR119*$E$15</f>
        <v>0</v>
      </c>
      <c r="JXS119" s="1145">
        <f>'2d) Planwerte (Anlage)'!JXS119*$E$15</f>
        <v>0</v>
      </c>
      <c r="JXT119" s="1145">
        <f>'2d) Planwerte (Anlage)'!JXT119*$E$15</f>
        <v>0</v>
      </c>
      <c r="JXU119" s="1145">
        <f>'2d) Planwerte (Anlage)'!JXU119*$E$15</f>
        <v>0</v>
      </c>
      <c r="JXV119" s="1145">
        <f>'2d) Planwerte (Anlage)'!JXV119*$E$15</f>
        <v>0</v>
      </c>
      <c r="JXW119" s="1145">
        <f>'2d) Planwerte (Anlage)'!JXW119*$E$15</f>
        <v>0</v>
      </c>
      <c r="JXX119" s="1145">
        <f>'2d) Planwerte (Anlage)'!JXX119*$E$15</f>
        <v>0</v>
      </c>
      <c r="JXY119" s="1145">
        <f>'2d) Planwerte (Anlage)'!JXY119*$E$15</f>
        <v>0</v>
      </c>
      <c r="JXZ119" s="1145">
        <f>'2d) Planwerte (Anlage)'!JXZ119*$E$15</f>
        <v>0</v>
      </c>
      <c r="JYA119" s="1145">
        <f>'2d) Planwerte (Anlage)'!JYA119*$E$15</f>
        <v>0</v>
      </c>
      <c r="JYB119" s="1145">
        <f>'2d) Planwerte (Anlage)'!JYB119*$E$15</f>
        <v>0</v>
      </c>
      <c r="JYC119" s="1145">
        <f>'2d) Planwerte (Anlage)'!JYC119*$E$15</f>
        <v>0</v>
      </c>
      <c r="JYD119" s="1145">
        <f>'2d) Planwerte (Anlage)'!JYD119*$E$15</f>
        <v>0</v>
      </c>
      <c r="JYE119" s="1145">
        <f>'2d) Planwerte (Anlage)'!JYE119*$E$15</f>
        <v>0</v>
      </c>
      <c r="JYF119" s="1145">
        <f>'2d) Planwerte (Anlage)'!JYF119*$E$15</f>
        <v>0</v>
      </c>
      <c r="JYG119" s="1145">
        <f>'2d) Planwerte (Anlage)'!JYG119*$E$15</f>
        <v>0</v>
      </c>
      <c r="JYH119" s="1145">
        <f>'2d) Planwerte (Anlage)'!JYH119*$E$15</f>
        <v>0</v>
      </c>
      <c r="JYI119" s="1145">
        <f>'2d) Planwerte (Anlage)'!JYI119*$E$15</f>
        <v>0</v>
      </c>
      <c r="JYJ119" s="1145">
        <f>'2d) Planwerte (Anlage)'!JYJ119*$E$15</f>
        <v>0</v>
      </c>
      <c r="JYK119" s="1145">
        <f>'2d) Planwerte (Anlage)'!JYK119*$E$15</f>
        <v>0</v>
      </c>
      <c r="JYL119" s="1145">
        <f>'2d) Planwerte (Anlage)'!JYL119*$E$15</f>
        <v>0</v>
      </c>
      <c r="JYM119" s="1145">
        <f>'2d) Planwerte (Anlage)'!JYM119*$E$15</f>
        <v>0</v>
      </c>
      <c r="JYN119" s="1145">
        <f>'2d) Planwerte (Anlage)'!JYN119*$E$15</f>
        <v>0</v>
      </c>
      <c r="JYO119" s="1145">
        <f>'2d) Planwerte (Anlage)'!JYO119*$E$15</f>
        <v>0</v>
      </c>
      <c r="JYP119" s="1145">
        <f>'2d) Planwerte (Anlage)'!JYP119*$E$15</f>
        <v>0</v>
      </c>
      <c r="JYQ119" s="1145">
        <f>'2d) Planwerte (Anlage)'!JYQ119*$E$15</f>
        <v>0</v>
      </c>
      <c r="JYR119" s="1145">
        <f>'2d) Planwerte (Anlage)'!JYR119*$E$15</f>
        <v>0</v>
      </c>
      <c r="JYS119" s="1145">
        <f>'2d) Planwerte (Anlage)'!JYS119*$E$15</f>
        <v>0</v>
      </c>
      <c r="JYT119" s="1145">
        <f>'2d) Planwerte (Anlage)'!JYT119*$E$15</f>
        <v>0</v>
      </c>
      <c r="JYU119" s="1145">
        <f>'2d) Planwerte (Anlage)'!JYU119*$E$15</f>
        <v>0</v>
      </c>
      <c r="JYV119" s="1145">
        <f>'2d) Planwerte (Anlage)'!JYV119*$E$15</f>
        <v>0</v>
      </c>
      <c r="JYW119" s="1145">
        <f>'2d) Planwerte (Anlage)'!JYW119*$E$15</f>
        <v>0</v>
      </c>
      <c r="JYX119" s="1145">
        <f>'2d) Planwerte (Anlage)'!JYX119*$E$15</f>
        <v>0</v>
      </c>
      <c r="JYY119" s="1145">
        <f>'2d) Planwerte (Anlage)'!JYY119*$E$15</f>
        <v>0</v>
      </c>
      <c r="JYZ119" s="1145">
        <f>'2d) Planwerte (Anlage)'!JYZ119*$E$15</f>
        <v>0</v>
      </c>
      <c r="JZA119" s="1145">
        <f>'2d) Planwerte (Anlage)'!JZA119*$E$15</f>
        <v>0</v>
      </c>
      <c r="JZB119" s="1145">
        <f>'2d) Planwerte (Anlage)'!JZB119*$E$15</f>
        <v>0</v>
      </c>
      <c r="JZC119" s="1145">
        <f>'2d) Planwerte (Anlage)'!JZC119*$E$15</f>
        <v>0</v>
      </c>
      <c r="JZD119" s="1145">
        <f>'2d) Planwerte (Anlage)'!JZD119*$E$15</f>
        <v>0</v>
      </c>
      <c r="JZE119" s="1145">
        <f>'2d) Planwerte (Anlage)'!JZE119*$E$15</f>
        <v>0</v>
      </c>
      <c r="JZF119" s="1145">
        <f>'2d) Planwerte (Anlage)'!JZF119*$E$15</f>
        <v>0</v>
      </c>
      <c r="JZG119" s="1145">
        <f>'2d) Planwerte (Anlage)'!JZG119*$E$15</f>
        <v>0</v>
      </c>
      <c r="JZH119" s="1145">
        <f>'2d) Planwerte (Anlage)'!JZH119*$E$15</f>
        <v>0</v>
      </c>
      <c r="JZI119" s="1145">
        <f>'2d) Planwerte (Anlage)'!JZI119*$E$15</f>
        <v>0</v>
      </c>
      <c r="JZJ119" s="1145">
        <f>'2d) Planwerte (Anlage)'!JZJ119*$E$15</f>
        <v>0</v>
      </c>
      <c r="JZK119" s="1145">
        <f>'2d) Planwerte (Anlage)'!JZK119*$E$15</f>
        <v>0</v>
      </c>
      <c r="JZL119" s="1145">
        <f>'2d) Planwerte (Anlage)'!JZL119*$E$15</f>
        <v>0</v>
      </c>
      <c r="JZM119" s="1145">
        <f>'2d) Planwerte (Anlage)'!JZM119*$E$15</f>
        <v>0</v>
      </c>
      <c r="JZN119" s="1145">
        <f>'2d) Planwerte (Anlage)'!JZN119*$E$15</f>
        <v>0</v>
      </c>
      <c r="JZO119" s="1145">
        <f>'2d) Planwerte (Anlage)'!JZO119*$E$15</f>
        <v>0</v>
      </c>
      <c r="JZP119" s="1145">
        <f>'2d) Planwerte (Anlage)'!JZP119*$E$15</f>
        <v>0</v>
      </c>
      <c r="JZQ119" s="1145">
        <f>'2d) Planwerte (Anlage)'!JZQ119*$E$15</f>
        <v>0</v>
      </c>
      <c r="JZR119" s="1145">
        <f>'2d) Planwerte (Anlage)'!JZR119*$E$15</f>
        <v>0</v>
      </c>
      <c r="JZS119" s="1145">
        <f>'2d) Planwerte (Anlage)'!JZS119*$E$15</f>
        <v>0</v>
      </c>
      <c r="JZT119" s="1145">
        <f>'2d) Planwerte (Anlage)'!JZT119*$E$15</f>
        <v>0</v>
      </c>
      <c r="JZU119" s="1145">
        <f>'2d) Planwerte (Anlage)'!JZU119*$E$15</f>
        <v>0</v>
      </c>
      <c r="JZV119" s="1145">
        <f>'2d) Planwerte (Anlage)'!JZV119*$E$15</f>
        <v>0</v>
      </c>
      <c r="JZW119" s="1145">
        <f>'2d) Planwerte (Anlage)'!JZW119*$E$15</f>
        <v>0</v>
      </c>
      <c r="JZX119" s="1145">
        <f>'2d) Planwerte (Anlage)'!JZX119*$E$15</f>
        <v>0</v>
      </c>
      <c r="JZY119" s="1145">
        <f>'2d) Planwerte (Anlage)'!JZY119*$E$15</f>
        <v>0</v>
      </c>
      <c r="JZZ119" s="1145">
        <f>'2d) Planwerte (Anlage)'!JZZ119*$E$15</f>
        <v>0</v>
      </c>
      <c r="KAA119" s="1145">
        <f>'2d) Planwerte (Anlage)'!KAA119*$E$15</f>
        <v>0</v>
      </c>
      <c r="KAB119" s="1145">
        <f>'2d) Planwerte (Anlage)'!KAB119*$E$15</f>
        <v>0</v>
      </c>
      <c r="KAC119" s="1145">
        <f>'2d) Planwerte (Anlage)'!KAC119*$E$15</f>
        <v>0</v>
      </c>
      <c r="KAD119" s="1145">
        <f>'2d) Planwerte (Anlage)'!KAD119*$E$15</f>
        <v>0</v>
      </c>
      <c r="KAE119" s="1145">
        <f>'2d) Planwerte (Anlage)'!KAE119*$E$15</f>
        <v>0</v>
      </c>
      <c r="KAF119" s="1145">
        <f>'2d) Planwerte (Anlage)'!KAF119*$E$15</f>
        <v>0</v>
      </c>
      <c r="KAG119" s="1145">
        <f>'2d) Planwerte (Anlage)'!KAG119*$E$15</f>
        <v>0</v>
      </c>
      <c r="KAH119" s="1145">
        <f>'2d) Planwerte (Anlage)'!KAH119*$E$15</f>
        <v>0</v>
      </c>
      <c r="KAI119" s="1145">
        <f>'2d) Planwerte (Anlage)'!KAI119*$E$15</f>
        <v>0</v>
      </c>
      <c r="KAJ119" s="1145">
        <f>'2d) Planwerte (Anlage)'!KAJ119*$E$15</f>
        <v>0</v>
      </c>
      <c r="KAK119" s="1145">
        <f>'2d) Planwerte (Anlage)'!KAK119*$E$15</f>
        <v>0</v>
      </c>
      <c r="KAL119" s="1145">
        <f>'2d) Planwerte (Anlage)'!KAL119*$E$15</f>
        <v>0</v>
      </c>
      <c r="KAM119" s="1145">
        <f>'2d) Planwerte (Anlage)'!KAM119*$E$15</f>
        <v>0</v>
      </c>
      <c r="KAN119" s="1145">
        <f>'2d) Planwerte (Anlage)'!KAN119*$E$15</f>
        <v>0</v>
      </c>
      <c r="KAO119" s="1145">
        <f>'2d) Planwerte (Anlage)'!KAO119*$E$15</f>
        <v>0</v>
      </c>
      <c r="KAP119" s="1145">
        <f>'2d) Planwerte (Anlage)'!KAP119*$E$15</f>
        <v>0</v>
      </c>
      <c r="KAQ119" s="1145">
        <f>'2d) Planwerte (Anlage)'!KAQ119*$E$15</f>
        <v>0</v>
      </c>
      <c r="KAR119" s="1145">
        <f>'2d) Planwerte (Anlage)'!KAR119*$E$15</f>
        <v>0</v>
      </c>
      <c r="KAS119" s="1145">
        <f>'2d) Planwerte (Anlage)'!KAS119*$E$15</f>
        <v>0</v>
      </c>
      <c r="KAT119" s="1145">
        <f>'2d) Planwerte (Anlage)'!KAT119*$E$15</f>
        <v>0</v>
      </c>
      <c r="KAU119" s="1145">
        <f>'2d) Planwerte (Anlage)'!KAU119*$E$15</f>
        <v>0</v>
      </c>
      <c r="KAV119" s="1145">
        <f>'2d) Planwerte (Anlage)'!KAV119*$E$15</f>
        <v>0</v>
      </c>
      <c r="KAW119" s="1145">
        <f>'2d) Planwerte (Anlage)'!KAW119*$E$15</f>
        <v>0</v>
      </c>
      <c r="KAX119" s="1145">
        <f>'2d) Planwerte (Anlage)'!KAX119*$E$15</f>
        <v>0</v>
      </c>
      <c r="KAY119" s="1145">
        <f>'2d) Planwerte (Anlage)'!KAY119*$E$15</f>
        <v>0</v>
      </c>
      <c r="KAZ119" s="1145">
        <f>'2d) Planwerte (Anlage)'!KAZ119*$E$15</f>
        <v>0</v>
      </c>
      <c r="KBA119" s="1145">
        <f>'2d) Planwerte (Anlage)'!KBA119*$E$15</f>
        <v>0</v>
      </c>
      <c r="KBB119" s="1145">
        <f>'2d) Planwerte (Anlage)'!KBB119*$E$15</f>
        <v>0</v>
      </c>
      <c r="KBC119" s="1145">
        <f>'2d) Planwerte (Anlage)'!KBC119*$E$15</f>
        <v>0</v>
      </c>
      <c r="KBD119" s="1145">
        <f>'2d) Planwerte (Anlage)'!KBD119*$E$15</f>
        <v>0</v>
      </c>
      <c r="KBE119" s="1145">
        <f>'2d) Planwerte (Anlage)'!KBE119*$E$15</f>
        <v>0</v>
      </c>
      <c r="KBF119" s="1145">
        <f>'2d) Planwerte (Anlage)'!KBF119*$E$15</f>
        <v>0</v>
      </c>
      <c r="KBG119" s="1145">
        <f>'2d) Planwerte (Anlage)'!KBG119*$E$15</f>
        <v>0</v>
      </c>
      <c r="KBH119" s="1145">
        <f>'2d) Planwerte (Anlage)'!KBH119*$E$15</f>
        <v>0</v>
      </c>
      <c r="KBI119" s="1145">
        <f>'2d) Planwerte (Anlage)'!KBI119*$E$15</f>
        <v>0</v>
      </c>
      <c r="KBJ119" s="1145">
        <f>'2d) Planwerte (Anlage)'!KBJ119*$E$15</f>
        <v>0</v>
      </c>
      <c r="KBK119" s="1145">
        <f>'2d) Planwerte (Anlage)'!KBK119*$E$15</f>
        <v>0</v>
      </c>
      <c r="KBL119" s="1145">
        <f>'2d) Planwerte (Anlage)'!KBL119*$E$15</f>
        <v>0</v>
      </c>
      <c r="KBM119" s="1145">
        <f>'2d) Planwerte (Anlage)'!KBM119*$E$15</f>
        <v>0</v>
      </c>
      <c r="KBN119" s="1145">
        <f>'2d) Planwerte (Anlage)'!KBN119*$E$15</f>
        <v>0</v>
      </c>
      <c r="KBO119" s="1145">
        <f>'2d) Planwerte (Anlage)'!KBO119*$E$15</f>
        <v>0</v>
      </c>
      <c r="KBP119" s="1145">
        <f>'2d) Planwerte (Anlage)'!KBP119*$E$15</f>
        <v>0</v>
      </c>
      <c r="KBQ119" s="1145">
        <f>'2d) Planwerte (Anlage)'!KBQ119*$E$15</f>
        <v>0</v>
      </c>
      <c r="KBR119" s="1145">
        <f>'2d) Planwerte (Anlage)'!KBR119*$E$15</f>
        <v>0</v>
      </c>
      <c r="KBS119" s="1145">
        <f>'2d) Planwerte (Anlage)'!KBS119*$E$15</f>
        <v>0</v>
      </c>
      <c r="KBT119" s="1145">
        <f>'2d) Planwerte (Anlage)'!KBT119*$E$15</f>
        <v>0</v>
      </c>
      <c r="KBU119" s="1145">
        <f>'2d) Planwerte (Anlage)'!KBU119*$E$15</f>
        <v>0</v>
      </c>
      <c r="KBV119" s="1145">
        <f>'2d) Planwerte (Anlage)'!KBV119*$E$15</f>
        <v>0</v>
      </c>
      <c r="KBW119" s="1145">
        <f>'2d) Planwerte (Anlage)'!KBW119*$E$15</f>
        <v>0</v>
      </c>
      <c r="KBX119" s="1145">
        <f>'2d) Planwerte (Anlage)'!KBX119*$E$15</f>
        <v>0</v>
      </c>
      <c r="KBY119" s="1145">
        <f>'2d) Planwerte (Anlage)'!KBY119*$E$15</f>
        <v>0</v>
      </c>
      <c r="KBZ119" s="1145">
        <f>'2d) Planwerte (Anlage)'!KBZ119*$E$15</f>
        <v>0</v>
      </c>
      <c r="KCA119" s="1145">
        <f>'2d) Planwerte (Anlage)'!KCA119*$E$15</f>
        <v>0</v>
      </c>
      <c r="KCB119" s="1145">
        <f>'2d) Planwerte (Anlage)'!KCB119*$E$15</f>
        <v>0</v>
      </c>
      <c r="KCC119" s="1145">
        <f>'2d) Planwerte (Anlage)'!KCC119*$E$15</f>
        <v>0</v>
      </c>
      <c r="KCD119" s="1145">
        <f>'2d) Planwerte (Anlage)'!KCD119*$E$15</f>
        <v>0</v>
      </c>
      <c r="KCE119" s="1145">
        <f>'2d) Planwerte (Anlage)'!KCE119*$E$15</f>
        <v>0</v>
      </c>
      <c r="KCF119" s="1145">
        <f>'2d) Planwerte (Anlage)'!KCF119*$E$15</f>
        <v>0</v>
      </c>
      <c r="KCG119" s="1145">
        <f>'2d) Planwerte (Anlage)'!KCG119*$E$15</f>
        <v>0</v>
      </c>
      <c r="KCH119" s="1145">
        <f>'2d) Planwerte (Anlage)'!KCH119*$E$15</f>
        <v>0</v>
      </c>
      <c r="KCI119" s="1145">
        <f>'2d) Planwerte (Anlage)'!KCI119*$E$15</f>
        <v>0</v>
      </c>
      <c r="KCJ119" s="1145">
        <f>'2d) Planwerte (Anlage)'!KCJ119*$E$15</f>
        <v>0</v>
      </c>
      <c r="KCK119" s="1145">
        <f>'2d) Planwerte (Anlage)'!KCK119*$E$15</f>
        <v>0</v>
      </c>
      <c r="KCL119" s="1145">
        <f>'2d) Planwerte (Anlage)'!KCL119*$E$15</f>
        <v>0</v>
      </c>
      <c r="KCM119" s="1145">
        <f>'2d) Planwerte (Anlage)'!KCM119*$E$15</f>
        <v>0</v>
      </c>
      <c r="KCN119" s="1145">
        <f>'2d) Planwerte (Anlage)'!KCN119*$E$15</f>
        <v>0</v>
      </c>
      <c r="KCO119" s="1145">
        <f>'2d) Planwerte (Anlage)'!KCO119*$E$15</f>
        <v>0</v>
      </c>
      <c r="KCP119" s="1145">
        <f>'2d) Planwerte (Anlage)'!KCP119*$E$15</f>
        <v>0</v>
      </c>
      <c r="KCQ119" s="1145">
        <f>'2d) Planwerte (Anlage)'!KCQ119*$E$15</f>
        <v>0</v>
      </c>
      <c r="KCR119" s="1145">
        <f>'2d) Planwerte (Anlage)'!KCR119*$E$15</f>
        <v>0</v>
      </c>
      <c r="KCS119" s="1145">
        <f>'2d) Planwerte (Anlage)'!KCS119*$E$15</f>
        <v>0</v>
      </c>
      <c r="KCT119" s="1145">
        <f>'2d) Planwerte (Anlage)'!KCT119*$E$15</f>
        <v>0</v>
      </c>
      <c r="KCU119" s="1145">
        <f>'2d) Planwerte (Anlage)'!KCU119*$E$15</f>
        <v>0</v>
      </c>
      <c r="KCV119" s="1145">
        <f>'2d) Planwerte (Anlage)'!KCV119*$E$15</f>
        <v>0</v>
      </c>
      <c r="KCW119" s="1145">
        <f>'2d) Planwerte (Anlage)'!KCW119*$E$15</f>
        <v>0</v>
      </c>
      <c r="KCX119" s="1145">
        <f>'2d) Planwerte (Anlage)'!KCX119*$E$15</f>
        <v>0</v>
      </c>
      <c r="KCY119" s="1145">
        <f>'2d) Planwerte (Anlage)'!KCY119*$E$15</f>
        <v>0</v>
      </c>
      <c r="KCZ119" s="1145">
        <f>'2d) Planwerte (Anlage)'!KCZ119*$E$15</f>
        <v>0</v>
      </c>
      <c r="KDA119" s="1145">
        <f>'2d) Planwerte (Anlage)'!KDA119*$E$15</f>
        <v>0</v>
      </c>
      <c r="KDB119" s="1145">
        <f>'2d) Planwerte (Anlage)'!KDB119*$E$15</f>
        <v>0</v>
      </c>
      <c r="KDC119" s="1145">
        <f>'2d) Planwerte (Anlage)'!KDC119*$E$15</f>
        <v>0</v>
      </c>
      <c r="KDD119" s="1145">
        <f>'2d) Planwerte (Anlage)'!KDD119*$E$15</f>
        <v>0</v>
      </c>
      <c r="KDE119" s="1145">
        <f>'2d) Planwerte (Anlage)'!KDE119*$E$15</f>
        <v>0</v>
      </c>
      <c r="KDF119" s="1145">
        <f>'2d) Planwerte (Anlage)'!KDF119*$E$15</f>
        <v>0</v>
      </c>
      <c r="KDG119" s="1145">
        <f>'2d) Planwerte (Anlage)'!KDG119*$E$15</f>
        <v>0</v>
      </c>
      <c r="KDH119" s="1145">
        <f>'2d) Planwerte (Anlage)'!KDH119*$E$15</f>
        <v>0</v>
      </c>
      <c r="KDI119" s="1145">
        <f>'2d) Planwerte (Anlage)'!KDI119*$E$15</f>
        <v>0</v>
      </c>
      <c r="KDJ119" s="1145">
        <f>'2d) Planwerte (Anlage)'!KDJ119*$E$15</f>
        <v>0</v>
      </c>
      <c r="KDK119" s="1145">
        <f>'2d) Planwerte (Anlage)'!KDK119*$E$15</f>
        <v>0</v>
      </c>
      <c r="KDL119" s="1145">
        <f>'2d) Planwerte (Anlage)'!KDL119*$E$15</f>
        <v>0</v>
      </c>
      <c r="KDM119" s="1145">
        <f>'2d) Planwerte (Anlage)'!KDM119*$E$15</f>
        <v>0</v>
      </c>
      <c r="KDN119" s="1145">
        <f>'2d) Planwerte (Anlage)'!KDN119*$E$15</f>
        <v>0</v>
      </c>
      <c r="KDO119" s="1145">
        <f>'2d) Planwerte (Anlage)'!KDO119*$E$15</f>
        <v>0</v>
      </c>
      <c r="KDP119" s="1145">
        <f>'2d) Planwerte (Anlage)'!KDP119*$E$15</f>
        <v>0</v>
      </c>
      <c r="KDQ119" s="1145">
        <f>'2d) Planwerte (Anlage)'!KDQ119*$E$15</f>
        <v>0</v>
      </c>
      <c r="KDR119" s="1145">
        <f>'2d) Planwerte (Anlage)'!KDR119*$E$15</f>
        <v>0</v>
      </c>
      <c r="KDS119" s="1145">
        <f>'2d) Planwerte (Anlage)'!KDS119*$E$15</f>
        <v>0</v>
      </c>
      <c r="KDT119" s="1145">
        <f>'2d) Planwerte (Anlage)'!KDT119*$E$15</f>
        <v>0</v>
      </c>
      <c r="KDU119" s="1145">
        <f>'2d) Planwerte (Anlage)'!KDU119*$E$15</f>
        <v>0</v>
      </c>
      <c r="KDV119" s="1145">
        <f>'2d) Planwerte (Anlage)'!KDV119*$E$15</f>
        <v>0</v>
      </c>
      <c r="KDW119" s="1145">
        <f>'2d) Planwerte (Anlage)'!KDW119*$E$15</f>
        <v>0</v>
      </c>
      <c r="KDX119" s="1145">
        <f>'2d) Planwerte (Anlage)'!KDX119*$E$15</f>
        <v>0</v>
      </c>
      <c r="KDY119" s="1145">
        <f>'2d) Planwerte (Anlage)'!KDY119*$E$15</f>
        <v>0</v>
      </c>
      <c r="KDZ119" s="1145">
        <f>'2d) Planwerte (Anlage)'!KDZ119*$E$15</f>
        <v>0</v>
      </c>
      <c r="KEA119" s="1145">
        <f>'2d) Planwerte (Anlage)'!KEA119*$E$15</f>
        <v>0</v>
      </c>
      <c r="KEB119" s="1145">
        <f>'2d) Planwerte (Anlage)'!KEB119*$E$15</f>
        <v>0</v>
      </c>
      <c r="KEC119" s="1145">
        <f>'2d) Planwerte (Anlage)'!KEC119*$E$15</f>
        <v>0</v>
      </c>
      <c r="KED119" s="1145">
        <f>'2d) Planwerte (Anlage)'!KED119*$E$15</f>
        <v>0</v>
      </c>
      <c r="KEE119" s="1145">
        <f>'2d) Planwerte (Anlage)'!KEE119*$E$15</f>
        <v>0</v>
      </c>
      <c r="KEF119" s="1145">
        <f>'2d) Planwerte (Anlage)'!KEF119*$E$15</f>
        <v>0</v>
      </c>
      <c r="KEG119" s="1145">
        <f>'2d) Planwerte (Anlage)'!KEG119*$E$15</f>
        <v>0</v>
      </c>
      <c r="KEH119" s="1145">
        <f>'2d) Planwerte (Anlage)'!KEH119*$E$15</f>
        <v>0</v>
      </c>
      <c r="KEI119" s="1145">
        <f>'2d) Planwerte (Anlage)'!KEI119*$E$15</f>
        <v>0</v>
      </c>
      <c r="KEJ119" s="1145">
        <f>'2d) Planwerte (Anlage)'!KEJ119*$E$15</f>
        <v>0</v>
      </c>
      <c r="KEK119" s="1145">
        <f>'2d) Planwerte (Anlage)'!KEK119*$E$15</f>
        <v>0</v>
      </c>
      <c r="KEL119" s="1145">
        <f>'2d) Planwerte (Anlage)'!KEL119*$E$15</f>
        <v>0</v>
      </c>
      <c r="KEM119" s="1145">
        <f>'2d) Planwerte (Anlage)'!KEM119*$E$15</f>
        <v>0</v>
      </c>
      <c r="KEN119" s="1145">
        <f>'2d) Planwerte (Anlage)'!KEN119*$E$15</f>
        <v>0</v>
      </c>
      <c r="KEO119" s="1145">
        <f>'2d) Planwerte (Anlage)'!KEO119*$E$15</f>
        <v>0</v>
      </c>
      <c r="KEP119" s="1145">
        <f>'2d) Planwerte (Anlage)'!KEP119*$E$15</f>
        <v>0</v>
      </c>
      <c r="KEQ119" s="1145">
        <f>'2d) Planwerte (Anlage)'!KEQ119*$E$15</f>
        <v>0</v>
      </c>
      <c r="KER119" s="1145">
        <f>'2d) Planwerte (Anlage)'!KER119*$E$15</f>
        <v>0</v>
      </c>
      <c r="KES119" s="1145">
        <f>'2d) Planwerte (Anlage)'!KES119*$E$15</f>
        <v>0</v>
      </c>
      <c r="KET119" s="1145">
        <f>'2d) Planwerte (Anlage)'!KET119*$E$15</f>
        <v>0</v>
      </c>
      <c r="KEU119" s="1145">
        <f>'2d) Planwerte (Anlage)'!KEU119*$E$15</f>
        <v>0</v>
      </c>
      <c r="KEV119" s="1145">
        <f>'2d) Planwerte (Anlage)'!KEV119*$E$15</f>
        <v>0</v>
      </c>
      <c r="KEW119" s="1145">
        <f>'2d) Planwerte (Anlage)'!KEW119*$E$15</f>
        <v>0</v>
      </c>
      <c r="KEX119" s="1145">
        <f>'2d) Planwerte (Anlage)'!KEX119*$E$15</f>
        <v>0</v>
      </c>
      <c r="KEY119" s="1145">
        <f>'2d) Planwerte (Anlage)'!KEY119*$E$15</f>
        <v>0</v>
      </c>
      <c r="KEZ119" s="1145">
        <f>'2d) Planwerte (Anlage)'!KEZ119*$E$15</f>
        <v>0</v>
      </c>
      <c r="KFA119" s="1145">
        <f>'2d) Planwerte (Anlage)'!KFA119*$E$15</f>
        <v>0</v>
      </c>
      <c r="KFB119" s="1145">
        <f>'2d) Planwerte (Anlage)'!KFB119*$E$15</f>
        <v>0</v>
      </c>
      <c r="KFC119" s="1145">
        <f>'2d) Planwerte (Anlage)'!KFC119*$E$15</f>
        <v>0</v>
      </c>
      <c r="KFD119" s="1145">
        <f>'2d) Planwerte (Anlage)'!KFD119*$E$15</f>
        <v>0</v>
      </c>
      <c r="KFE119" s="1145">
        <f>'2d) Planwerte (Anlage)'!KFE119*$E$15</f>
        <v>0</v>
      </c>
      <c r="KFF119" s="1145">
        <f>'2d) Planwerte (Anlage)'!KFF119*$E$15</f>
        <v>0</v>
      </c>
      <c r="KFG119" s="1145">
        <f>'2d) Planwerte (Anlage)'!KFG119*$E$15</f>
        <v>0</v>
      </c>
      <c r="KFH119" s="1145">
        <f>'2d) Planwerte (Anlage)'!KFH119*$E$15</f>
        <v>0</v>
      </c>
      <c r="KFI119" s="1145">
        <f>'2d) Planwerte (Anlage)'!KFI119*$E$15</f>
        <v>0</v>
      </c>
      <c r="KFJ119" s="1145">
        <f>'2d) Planwerte (Anlage)'!KFJ119*$E$15</f>
        <v>0</v>
      </c>
      <c r="KFK119" s="1145">
        <f>'2d) Planwerte (Anlage)'!KFK119*$E$15</f>
        <v>0</v>
      </c>
      <c r="KFL119" s="1145">
        <f>'2d) Planwerte (Anlage)'!KFL119*$E$15</f>
        <v>0</v>
      </c>
      <c r="KFM119" s="1145">
        <f>'2d) Planwerte (Anlage)'!KFM119*$E$15</f>
        <v>0</v>
      </c>
      <c r="KFN119" s="1145">
        <f>'2d) Planwerte (Anlage)'!KFN119*$E$15</f>
        <v>0</v>
      </c>
      <c r="KFO119" s="1145">
        <f>'2d) Planwerte (Anlage)'!KFO119*$E$15</f>
        <v>0</v>
      </c>
      <c r="KFP119" s="1145">
        <f>'2d) Planwerte (Anlage)'!KFP119*$E$15</f>
        <v>0</v>
      </c>
      <c r="KFQ119" s="1145">
        <f>'2d) Planwerte (Anlage)'!KFQ119*$E$15</f>
        <v>0</v>
      </c>
      <c r="KFR119" s="1145">
        <f>'2d) Planwerte (Anlage)'!KFR119*$E$15</f>
        <v>0</v>
      </c>
      <c r="KFS119" s="1145">
        <f>'2d) Planwerte (Anlage)'!KFS119*$E$15</f>
        <v>0</v>
      </c>
      <c r="KFT119" s="1145">
        <f>'2d) Planwerte (Anlage)'!KFT119*$E$15</f>
        <v>0</v>
      </c>
      <c r="KFU119" s="1145">
        <f>'2d) Planwerte (Anlage)'!KFU119*$E$15</f>
        <v>0</v>
      </c>
      <c r="KFV119" s="1145">
        <f>'2d) Planwerte (Anlage)'!KFV119*$E$15</f>
        <v>0</v>
      </c>
      <c r="KFW119" s="1145">
        <f>'2d) Planwerte (Anlage)'!KFW119*$E$15</f>
        <v>0</v>
      </c>
      <c r="KFX119" s="1145">
        <f>'2d) Planwerte (Anlage)'!KFX119*$E$15</f>
        <v>0</v>
      </c>
      <c r="KFY119" s="1145">
        <f>'2d) Planwerte (Anlage)'!KFY119*$E$15</f>
        <v>0</v>
      </c>
      <c r="KFZ119" s="1145">
        <f>'2d) Planwerte (Anlage)'!KFZ119*$E$15</f>
        <v>0</v>
      </c>
      <c r="KGA119" s="1145">
        <f>'2d) Planwerte (Anlage)'!KGA119*$E$15</f>
        <v>0</v>
      </c>
      <c r="KGB119" s="1145">
        <f>'2d) Planwerte (Anlage)'!KGB119*$E$15</f>
        <v>0</v>
      </c>
      <c r="KGC119" s="1145">
        <f>'2d) Planwerte (Anlage)'!KGC119*$E$15</f>
        <v>0</v>
      </c>
      <c r="KGD119" s="1145">
        <f>'2d) Planwerte (Anlage)'!KGD119*$E$15</f>
        <v>0</v>
      </c>
      <c r="KGE119" s="1145">
        <f>'2d) Planwerte (Anlage)'!KGE119*$E$15</f>
        <v>0</v>
      </c>
      <c r="KGF119" s="1145">
        <f>'2d) Planwerte (Anlage)'!KGF119*$E$15</f>
        <v>0</v>
      </c>
      <c r="KGG119" s="1145">
        <f>'2d) Planwerte (Anlage)'!KGG119*$E$15</f>
        <v>0</v>
      </c>
      <c r="KGH119" s="1145">
        <f>'2d) Planwerte (Anlage)'!KGH119*$E$15</f>
        <v>0</v>
      </c>
      <c r="KGI119" s="1145">
        <f>'2d) Planwerte (Anlage)'!KGI119*$E$15</f>
        <v>0</v>
      </c>
      <c r="KGJ119" s="1145">
        <f>'2d) Planwerte (Anlage)'!KGJ119*$E$15</f>
        <v>0</v>
      </c>
      <c r="KGK119" s="1145">
        <f>'2d) Planwerte (Anlage)'!KGK119*$E$15</f>
        <v>0</v>
      </c>
      <c r="KGL119" s="1145">
        <f>'2d) Planwerte (Anlage)'!KGL119*$E$15</f>
        <v>0</v>
      </c>
      <c r="KGM119" s="1145">
        <f>'2d) Planwerte (Anlage)'!KGM119*$E$15</f>
        <v>0</v>
      </c>
      <c r="KGN119" s="1145">
        <f>'2d) Planwerte (Anlage)'!KGN119*$E$15</f>
        <v>0</v>
      </c>
      <c r="KGO119" s="1145">
        <f>'2d) Planwerte (Anlage)'!KGO119*$E$15</f>
        <v>0</v>
      </c>
      <c r="KGP119" s="1145">
        <f>'2d) Planwerte (Anlage)'!KGP119*$E$15</f>
        <v>0</v>
      </c>
      <c r="KGQ119" s="1145">
        <f>'2d) Planwerte (Anlage)'!KGQ119*$E$15</f>
        <v>0</v>
      </c>
      <c r="KGR119" s="1145">
        <f>'2d) Planwerte (Anlage)'!KGR119*$E$15</f>
        <v>0</v>
      </c>
      <c r="KGS119" s="1145">
        <f>'2d) Planwerte (Anlage)'!KGS119*$E$15</f>
        <v>0</v>
      </c>
      <c r="KGT119" s="1145">
        <f>'2d) Planwerte (Anlage)'!KGT119*$E$15</f>
        <v>0</v>
      </c>
      <c r="KGU119" s="1145">
        <f>'2d) Planwerte (Anlage)'!KGU119*$E$15</f>
        <v>0</v>
      </c>
      <c r="KGV119" s="1145">
        <f>'2d) Planwerte (Anlage)'!KGV119*$E$15</f>
        <v>0</v>
      </c>
      <c r="KGW119" s="1145">
        <f>'2d) Planwerte (Anlage)'!KGW119*$E$15</f>
        <v>0</v>
      </c>
      <c r="KGX119" s="1145">
        <f>'2d) Planwerte (Anlage)'!KGX119*$E$15</f>
        <v>0</v>
      </c>
      <c r="KGY119" s="1145">
        <f>'2d) Planwerte (Anlage)'!KGY119*$E$15</f>
        <v>0</v>
      </c>
      <c r="KGZ119" s="1145">
        <f>'2d) Planwerte (Anlage)'!KGZ119*$E$15</f>
        <v>0</v>
      </c>
      <c r="KHA119" s="1145">
        <f>'2d) Planwerte (Anlage)'!KHA119*$E$15</f>
        <v>0</v>
      </c>
      <c r="KHB119" s="1145">
        <f>'2d) Planwerte (Anlage)'!KHB119*$E$15</f>
        <v>0</v>
      </c>
      <c r="KHC119" s="1145">
        <f>'2d) Planwerte (Anlage)'!KHC119*$E$15</f>
        <v>0</v>
      </c>
      <c r="KHD119" s="1145">
        <f>'2d) Planwerte (Anlage)'!KHD119*$E$15</f>
        <v>0</v>
      </c>
      <c r="KHE119" s="1145">
        <f>'2d) Planwerte (Anlage)'!KHE119*$E$15</f>
        <v>0</v>
      </c>
      <c r="KHF119" s="1145">
        <f>'2d) Planwerte (Anlage)'!KHF119*$E$15</f>
        <v>0</v>
      </c>
      <c r="KHG119" s="1145">
        <f>'2d) Planwerte (Anlage)'!KHG119*$E$15</f>
        <v>0</v>
      </c>
      <c r="KHH119" s="1145">
        <f>'2d) Planwerte (Anlage)'!KHH119*$E$15</f>
        <v>0</v>
      </c>
      <c r="KHI119" s="1145">
        <f>'2d) Planwerte (Anlage)'!KHI119*$E$15</f>
        <v>0</v>
      </c>
      <c r="KHJ119" s="1145">
        <f>'2d) Planwerte (Anlage)'!KHJ119*$E$15</f>
        <v>0</v>
      </c>
      <c r="KHK119" s="1145">
        <f>'2d) Planwerte (Anlage)'!KHK119*$E$15</f>
        <v>0</v>
      </c>
      <c r="KHL119" s="1145">
        <f>'2d) Planwerte (Anlage)'!KHL119*$E$15</f>
        <v>0</v>
      </c>
      <c r="KHM119" s="1145">
        <f>'2d) Planwerte (Anlage)'!KHM119*$E$15</f>
        <v>0</v>
      </c>
      <c r="KHN119" s="1145">
        <f>'2d) Planwerte (Anlage)'!KHN119*$E$15</f>
        <v>0</v>
      </c>
      <c r="KHO119" s="1145">
        <f>'2d) Planwerte (Anlage)'!KHO119*$E$15</f>
        <v>0</v>
      </c>
      <c r="KHP119" s="1145">
        <f>'2d) Planwerte (Anlage)'!KHP119*$E$15</f>
        <v>0</v>
      </c>
      <c r="KHQ119" s="1145">
        <f>'2d) Planwerte (Anlage)'!KHQ119*$E$15</f>
        <v>0</v>
      </c>
      <c r="KHR119" s="1145">
        <f>'2d) Planwerte (Anlage)'!KHR119*$E$15</f>
        <v>0</v>
      </c>
      <c r="KHS119" s="1145">
        <f>'2d) Planwerte (Anlage)'!KHS119*$E$15</f>
        <v>0</v>
      </c>
      <c r="KHT119" s="1145">
        <f>'2d) Planwerte (Anlage)'!KHT119*$E$15</f>
        <v>0</v>
      </c>
      <c r="KHU119" s="1145">
        <f>'2d) Planwerte (Anlage)'!KHU119*$E$15</f>
        <v>0</v>
      </c>
      <c r="KHV119" s="1145">
        <f>'2d) Planwerte (Anlage)'!KHV119*$E$15</f>
        <v>0</v>
      </c>
      <c r="KHW119" s="1145">
        <f>'2d) Planwerte (Anlage)'!KHW119*$E$15</f>
        <v>0</v>
      </c>
      <c r="KHX119" s="1145">
        <f>'2d) Planwerte (Anlage)'!KHX119*$E$15</f>
        <v>0</v>
      </c>
      <c r="KHY119" s="1145">
        <f>'2d) Planwerte (Anlage)'!KHY119*$E$15</f>
        <v>0</v>
      </c>
      <c r="KHZ119" s="1145">
        <f>'2d) Planwerte (Anlage)'!KHZ119*$E$15</f>
        <v>0</v>
      </c>
      <c r="KIA119" s="1145">
        <f>'2d) Planwerte (Anlage)'!KIA119*$E$15</f>
        <v>0</v>
      </c>
      <c r="KIB119" s="1145">
        <f>'2d) Planwerte (Anlage)'!KIB119*$E$15</f>
        <v>0</v>
      </c>
      <c r="KIC119" s="1145">
        <f>'2d) Planwerte (Anlage)'!KIC119*$E$15</f>
        <v>0</v>
      </c>
      <c r="KID119" s="1145">
        <f>'2d) Planwerte (Anlage)'!KID119*$E$15</f>
        <v>0</v>
      </c>
      <c r="KIE119" s="1145">
        <f>'2d) Planwerte (Anlage)'!KIE119*$E$15</f>
        <v>0</v>
      </c>
      <c r="KIF119" s="1145">
        <f>'2d) Planwerte (Anlage)'!KIF119*$E$15</f>
        <v>0</v>
      </c>
      <c r="KIG119" s="1145">
        <f>'2d) Planwerte (Anlage)'!KIG119*$E$15</f>
        <v>0</v>
      </c>
      <c r="KIH119" s="1145">
        <f>'2d) Planwerte (Anlage)'!KIH119*$E$15</f>
        <v>0</v>
      </c>
      <c r="KII119" s="1145">
        <f>'2d) Planwerte (Anlage)'!KII119*$E$15</f>
        <v>0</v>
      </c>
      <c r="KIJ119" s="1145">
        <f>'2d) Planwerte (Anlage)'!KIJ119*$E$15</f>
        <v>0</v>
      </c>
      <c r="KIK119" s="1145">
        <f>'2d) Planwerte (Anlage)'!KIK119*$E$15</f>
        <v>0</v>
      </c>
      <c r="KIL119" s="1145">
        <f>'2d) Planwerte (Anlage)'!KIL119*$E$15</f>
        <v>0</v>
      </c>
      <c r="KIM119" s="1145">
        <f>'2d) Planwerte (Anlage)'!KIM119*$E$15</f>
        <v>0</v>
      </c>
      <c r="KIN119" s="1145">
        <f>'2d) Planwerte (Anlage)'!KIN119*$E$15</f>
        <v>0</v>
      </c>
      <c r="KIO119" s="1145">
        <f>'2d) Planwerte (Anlage)'!KIO119*$E$15</f>
        <v>0</v>
      </c>
      <c r="KIP119" s="1145">
        <f>'2d) Planwerte (Anlage)'!KIP119*$E$15</f>
        <v>0</v>
      </c>
      <c r="KIQ119" s="1145">
        <f>'2d) Planwerte (Anlage)'!KIQ119*$E$15</f>
        <v>0</v>
      </c>
      <c r="KIR119" s="1145">
        <f>'2d) Planwerte (Anlage)'!KIR119*$E$15</f>
        <v>0</v>
      </c>
      <c r="KIS119" s="1145">
        <f>'2d) Planwerte (Anlage)'!KIS119*$E$15</f>
        <v>0</v>
      </c>
      <c r="KIT119" s="1145">
        <f>'2d) Planwerte (Anlage)'!KIT119*$E$15</f>
        <v>0</v>
      </c>
      <c r="KIU119" s="1145">
        <f>'2d) Planwerte (Anlage)'!KIU119*$E$15</f>
        <v>0</v>
      </c>
      <c r="KIV119" s="1145">
        <f>'2d) Planwerte (Anlage)'!KIV119*$E$15</f>
        <v>0</v>
      </c>
      <c r="KIW119" s="1145">
        <f>'2d) Planwerte (Anlage)'!KIW119*$E$15</f>
        <v>0</v>
      </c>
      <c r="KIX119" s="1145">
        <f>'2d) Planwerte (Anlage)'!KIX119*$E$15</f>
        <v>0</v>
      </c>
      <c r="KIY119" s="1145">
        <f>'2d) Planwerte (Anlage)'!KIY119*$E$15</f>
        <v>0</v>
      </c>
      <c r="KIZ119" s="1145">
        <f>'2d) Planwerte (Anlage)'!KIZ119*$E$15</f>
        <v>0</v>
      </c>
      <c r="KJA119" s="1145">
        <f>'2d) Planwerte (Anlage)'!KJA119*$E$15</f>
        <v>0</v>
      </c>
      <c r="KJB119" s="1145">
        <f>'2d) Planwerte (Anlage)'!KJB119*$E$15</f>
        <v>0</v>
      </c>
      <c r="KJC119" s="1145">
        <f>'2d) Planwerte (Anlage)'!KJC119*$E$15</f>
        <v>0</v>
      </c>
      <c r="KJD119" s="1145">
        <f>'2d) Planwerte (Anlage)'!KJD119*$E$15</f>
        <v>0</v>
      </c>
      <c r="KJE119" s="1145">
        <f>'2d) Planwerte (Anlage)'!KJE119*$E$15</f>
        <v>0</v>
      </c>
      <c r="KJF119" s="1145">
        <f>'2d) Planwerte (Anlage)'!KJF119*$E$15</f>
        <v>0</v>
      </c>
      <c r="KJG119" s="1145">
        <f>'2d) Planwerte (Anlage)'!KJG119*$E$15</f>
        <v>0</v>
      </c>
      <c r="KJH119" s="1145">
        <f>'2d) Planwerte (Anlage)'!KJH119*$E$15</f>
        <v>0</v>
      </c>
      <c r="KJI119" s="1145">
        <f>'2d) Planwerte (Anlage)'!KJI119*$E$15</f>
        <v>0</v>
      </c>
      <c r="KJJ119" s="1145">
        <f>'2d) Planwerte (Anlage)'!KJJ119*$E$15</f>
        <v>0</v>
      </c>
      <c r="KJK119" s="1145">
        <f>'2d) Planwerte (Anlage)'!KJK119*$E$15</f>
        <v>0</v>
      </c>
      <c r="KJL119" s="1145">
        <f>'2d) Planwerte (Anlage)'!KJL119*$E$15</f>
        <v>0</v>
      </c>
      <c r="KJM119" s="1145">
        <f>'2d) Planwerte (Anlage)'!KJM119*$E$15</f>
        <v>0</v>
      </c>
      <c r="KJN119" s="1145">
        <f>'2d) Planwerte (Anlage)'!KJN119*$E$15</f>
        <v>0</v>
      </c>
      <c r="KJO119" s="1145">
        <f>'2d) Planwerte (Anlage)'!KJO119*$E$15</f>
        <v>0</v>
      </c>
      <c r="KJP119" s="1145">
        <f>'2d) Planwerte (Anlage)'!KJP119*$E$15</f>
        <v>0</v>
      </c>
      <c r="KJQ119" s="1145">
        <f>'2d) Planwerte (Anlage)'!KJQ119*$E$15</f>
        <v>0</v>
      </c>
      <c r="KJR119" s="1145">
        <f>'2d) Planwerte (Anlage)'!KJR119*$E$15</f>
        <v>0</v>
      </c>
      <c r="KJS119" s="1145">
        <f>'2d) Planwerte (Anlage)'!KJS119*$E$15</f>
        <v>0</v>
      </c>
      <c r="KJT119" s="1145">
        <f>'2d) Planwerte (Anlage)'!KJT119*$E$15</f>
        <v>0</v>
      </c>
      <c r="KJU119" s="1145">
        <f>'2d) Planwerte (Anlage)'!KJU119*$E$15</f>
        <v>0</v>
      </c>
      <c r="KJV119" s="1145">
        <f>'2d) Planwerte (Anlage)'!KJV119*$E$15</f>
        <v>0</v>
      </c>
      <c r="KJW119" s="1145">
        <f>'2d) Planwerte (Anlage)'!KJW119*$E$15</f>
        <v>0</v>
      </c>
      <c r="KJX119" s="1145">
        <f>'2d) Planwerte (Anlage)'!KJX119*$E$15</f>
        <v>0</v>
      </c>
      <c r="KJY119" s="1145">
        <f>'2d) Planwerte (Anlage)'!KJY119*$E$15</f>
        <v>0</v>
      </c>
      <c r="KJZ119" s="1145">
        <f>'2d) Planwerte (Anlage)'!KJZ119*$E$15</f>
        <v>0</v>
      </c>
      <c r="KKA119" s="1145">
        <f>'2d) Planwerte (Anlage)'!KKA119*$E$15</f>
        <v>0</v>
      </c>
      <c r="KKB119" s="1145">
        <f>'2d) Planwerte (Anlage)'!KKB119*$E$15</f>
        <v>0</v>
      </c>
      <c r="KKC119" s="1145">
        <f>'2d) Planwerte (Anlage)'!KKC119*$E$15</f>
        <v>0</v>
      </c>
      <c r="KKD119" s="1145">
        <f>'2d) Planwerte (Anlage)'!KKD119*$E$15</f>
        <v>0</v>
      </c>
      <c r="KKE119" s="1145">
        <f>'2d) Planwerte (Anlage)'!KKE119*$E$15</f>
        <v>0</v>
      </c>
      <c r="KKF119" s="1145">
        <f>'2d) Planwerte (Anlage)'!KKF119*$E$15</f>
        <v>0</v>
      </c>
      <c r="KKG119" s="1145">
        <f>'2d) Planwerte (Anlage)'!KKG119*$E$15</f>
        <v>0</v>
      </c>
      <c r="KKH119" s="1145">
        <f>'2d) Planwerte (Anlage)'!KKH119*$E$15</f>
        <v>0</v>
      </c>
      <c r="KKI119" s="1145">
        <f>'2d) Planwerte (Anlage)'!KKI119*$E$15</f>
        <v>0</v>
      </c>
      <c r="KKJ119" s="1145">
        <f>'2d) Planwerte (Anlage)'!KKJ119*$E$15</f>
        <v>0</v>
      </c>
      <c r="KKK119" s="1145">
        <f>'2d) Planwerte (Anlage)'!KKK119*$E$15</f>
        <v>0</v>
      </c>
      <c r="KKL119" s="1145">
        <f>'2d) Planwerte (Anlage)'!KKL119*$E$15</f>
        <v>0</v>
      </c>
      <c r="KKM119" s="1145">
        <f>'2d) Planwerte (Anlage)'!KKM119*$E$15</f>
        <v>0</v>
      </c>
      <c r="KKN119" s="1145">
        <f>'2d) Planwerte (Anlage)'!KKN119*$E$15</f>
        <v>0</v>
      </c>
      <c r="KKO119" s="1145">
        <f>'2d) Planwerte (Anlage)'!KKO119*$E$15</f>
        <v>0</v>
      </c>
      <c r="KKP119" s="1145">
        <f>'2d) Planwerte (Anlage)'!KKP119*$E$15</f>
        <v>0</v>
      </c>
      <c r="KKQ119" s="1145">
        <f>'2d) Planwerte (Anlage)'!KKQ119*$E$15</f>
        <v>0</v>
      </c>
      <c r="KKR119" s="1145">
        <f>'2d) Planwerte (Anlage)'!KKR119*$E$15</f>
        <v>0</v>
      </c>
      <c r="KKS119" s="1145">
        <f>'2d) Planwerte (Anlage)'!KKS119*$E$15</f>
        <v>0</v>
      </c>
      <c r="KKT119" s="1145">
        <f>'2d) Planwerte (Anlage)'!KKT119*$E$15</f>
        <v>0</v>
      </c>
      <c r="KKU119" s="1145">
        <f>'2d) Planwerte (Anlage)'!KKU119*$E$15</f>
        <v>0</v>
      </c>
      <c r="KKV119" s="1145">
        <f>'2d) Planwerte (Anlage)'!KKV119*$E$15</f>
        <v>0</v>
      </c>
      <c r="KKW119" s="1145">
        <f>'2d) Planwerte (Anlage)'!KKW119*$E$15</f>
        <v>0</v>
      </c>
      <c r="KKX119" s="1145">
        <f>'2d) Planwerte (Anlage)'!KKX119*$E$15</f>
        <v>0</v>
      </c>
      <c r="KKY119" s="1145">
        <f>'2d) Planwerte (Anlage)'!KKY119*$E$15</f>
        <v>0</v>
      </c>
      <c r="KKZ119" s="1145">
        <f>'2d) Planwerte (Anlage)'!KKZ119*$E$15</f>
        <v>0</v>
      </c>
      <c r="KLA119" s="1145">
        <f>'2d) Planwerte (Anlage)'!KLA119*$E$15</f>
        <v>0</v>
      </c>
      <c r="KLB119" s="1145">
        <f>'2d) Planwerte (Anlage)'!KLB119*$E$15</f>
        <v>0</v>
      </c>
      <c r="KLC119" s="1145">
        <f>'2d) Planwerte (Anlage)'!KLC119*$E$15</f>
        <v>0</v>
      </c>
      <c r="KLD119" s="1145">
        <f>'2d) Planwerte (Anlage)'!KLD119*$E$15</f>
        <v>0</v>
      </c>
      <c r="KLE119" s="1145">
        <f>'2d) Planwerte (Anlage)'!KLE119*$E$15</f>
        <v>0</v>
      </c>
      <c r="KLF119" s="1145">
        <f>'2d) Planwerte (Anlage)'!KLF119*$E$15</f>
        <v>0</v>
      </c>
      <c r="KLG119" s="1145">
        <f>'2d) Planwerte (Anlage)'!KLG119*$E$15</f>
        <v>0</v>
      </c>
      <c r="KLH119" s="1145">
        <f>'2d) Planwerte (Anlage)'!KLH119*$E$15</f>
        <v>0</v>
      </c>
      <c r="KLI119" s="1145">
        <f>'2d) Planwerte (Anlage)'!KLI119*$E$15</f>
        <v>0</v>
      </c>
      <c r="KLJ119" s="1145">
        <f>'2d) Planwerte (Anlage)'!KLJ119*$E$15</f>
        <v>0</v>
      </c>
      <c r="KLK119" s="1145">
        <f>'2d) Planwerte (Anlage)'!KLK119*$E$15</f>
        <v>0</v>
      </c>
      <c r="KLL119" s="1145">
        <f>'2d) Planwerte (Anlage)'!KLL119*$E$15</f>
        <v>0</v>
      </c>
      <c r="KLM119" s="1145">
        <f>'2d) Planwerte (Anlage)'!KLM119*$E$15</f>
        <v>0</v>
      </c>
      <c r="KLN119" s="1145">
        <f>'2d) Planwerte (Anlage)'!KLN119*$E$15</f>
        <v>0</v>
      </c>
      <c r="KLO119" s="1145">
        <f>'2d) Planwerte (Anlage)'!KLO119*$E$15</f>
        <v>0</v>
      </c>
      <c r="KLP119" s="1145">
        <f>'2d) Planwerte (Anlage)'!KLP119*$E$15</f>
        <v>0</v>
      </c>
      <c r="KLQ119" s="1145">
        <f>'2d) Planwerte (Anlage)'!KLQ119*$E$15</f>
        <v>0</v>
      </c>
      <c r="KLR119" s="1145">
        <f>'2d) Planwerte (Anlage)'!KLR119*$E$15</f>
        <v>0</v>
      </c>
      <c r="KLS119" s="1145">
        <f>'2d) Planwerte (Anlage)'!KLS119*$E$15</f>
        <v>0</v>
      </c>
      <c r="KLT119" s="1145">
        <f>'2d) Planwerte (Anlage)'!KLT119*$E$15</f>
        <v>0</v>
      </c>
      <c r="KLU119" s="1145">
        <f>'2d) Planwerte (Anlage)'!KLU119*$E$15</f>
        <v>0</v>
      </c>
      <c r="KLV119" s="1145">
        <f>'2d) Planwerte (Anlage)'!KLV119*$E$15</f>
        <v>0</v>
      </c>
      <c r="KLW119" s="1145">
        <f>'2d) Planwerte (Anlage)'!KLW119*$E$15</f>
        <v>0</v>
      </c>
      <c r="KLX119" s="1145">
        <f>'2d) Planwerte (Anlage)'!KLX119*$E$15</f>
        <v>0</v>
      </c>
      <c r="KLY119" s="1145">
        <f>'2d) Planwerte (Anlage)'!KLY119*$E$15</f>
        <v>0</v>
      </c>
      <c r="KLZ119" s="1145">
        <f>'2d) Planwerte (Anlage)'!KLZ119*$E$15</f>
        <v>0</v>
      </c>
      <c r="KMA119" s="1145">
        <f>'2d) Planwerte (Anlage)'!KMA119*$E$15</f>
        <v>0</v>
      </c>
      <c r="KMB119" s="1145">
        <f>'2d) Planwerte (Anlage)'!KMB119*$E$15</f>
        <v>0</v>
      </c>
      <c r="KMC119" s="1145">
        <f>'2d) Planwerte (Anlage)'!KMC119*$E$15</f>
        <v>0</v>
      </c>
      <c r="KMD119" s="1145">
        <f>'2d) Planwerte (Anlage)'!KMD119*$E$15</f>
        <v>0</v>
      </c>
      <c r="KME119" s="1145">
        <f>'2d) Planwerte (Anlage)'!KME119*$E$15</f>
        <v>0</v>
      </c>
      <c r="KMF119" s="1145">
        <f>'2d) Planwerte (Anlage)'!KMF119*$E$15</f>
        <v>0</v>
      </c>
      <c r="KMG119" s="1145">
        <f>'2d) Planwerte (Anlage)'!KMG119*$E$15</f>
        <v>0</v>
      </c>
      <c r="KMH119" s="1145">
        <f>'2d) Planwerte (Anlage)'!KMH119*$E$15</f>
        <v>0</v>
      </c>
      <c r="KMI119" s="1145">
        <f>'2d) Planwerte (Anlage)'!KMI119*$E$15</f>
        <v>0</v>
      </c>
      <c r="KMJ119" s="1145">
        <f>'2d) Planwerte (Anlage)'!KMJ119*$E$15</f>
        <v>0</v>
      </c>
      <c r="KMK119" s="1145">
        <f>'2d) Planwerte (Anlage)'!KMK119*$E$15</f>
        <v>0</v>
      </c>
      <c r="KML119" s="1145">
        <f>'2d) Planwerte (Anlage)'!KML119*$E$15</f>
        <v>0</v>
      </c>
      <c r="KMM119" s="1145">
        <f>'2d) Planwerte (Anlage)'!KMM119*$E$15</f>
        <v>0</v>
      </c>
      <c r="KMN119" s="1145">
        <f>'2d) Planwerte (Anlage)'!KMN119*$E$15</f>
        <v>0</v>
      </c>
      <c r="KMO119" s="1145">
        <f>'2d) Planwerte (Anlage)'!KMO119*$E$15</f>
        <v>0</v>
      </c>
      <c r="KMP119" s="1145">
        <f>'2d) Planwerte (Anlage)'!KMP119*$E$15</f>
        <v>0</v>
      </c>
      <c r="KMQ119" s="1145">
        <f>'2d) Planwerte (Anlage)'!KMQ119*$E$15</f>
        <v>0</v>
      </c>
      <c r="KMR119" s="1145">
        <f>'2d) Planwerte (Anlage)'!KMR119*$E$15</f>
        <v>0</v>
      </c>
      <c r="KMS119" s="1145">
        <f>'2d) Planwerte (Anlage)'!KMS119*$E$15</f>
        <v>0</v>
      </c>
      <c r="KMT119" s="1145">
        <f>'2d) Planwerte (Anlage)'!KMT119*$E$15</f>
        <v>0</v>
      </c>
      <c r="KMU119" s="1145">
        <f>'2d) Planwerte (Anlage)'!KMU119*$E$15</f>
        <v>0</v>
      </c>
      <c r="KMV119" s="1145">
        <f>'2d) Planwerte (Anlage)'!KMV119*$E$15</f>
        <v>0</v>
      </c>
      <c r="KMW119" s="1145">
        <f>'2d) Planwerte (Anlage)'!KMW119*$E$15</f>
        <v>0</v>
      </c>
      <c r="KMX119" s="1145">
        <f>'2d) Planwerte (Anlage)'!KMX119*$E$15</f>
        <v>0</v>
      </c>
      <c r="KMY119" s="1145">
        <f>'2d) Planwerte (Anlage)'!KMY119*$E$15</f>
        <v>0</v>
      </c>
      <c r="KMZ119" s="1145">
        <f>'2d) Planwerte (Anlage)'!KMZ119*$E$15</f>
        <v>0</v>
      </c>
      <c r="KNA119" s="1145">
        <f>'2d) Planwerte (Anlage)'!KNA119*$E$15</f>
        <v>0</v>
      </c>
      <c r="KNB119" s="1145">
        <f>'2d) Planwerte (Anlage)'!KNB119*$E$15</f>
        <v>0</v>
      </c>
      <c r="KNC119" s="1145">
        <f>'2d) Planwerte (Anlage)'!KNC119*$E$15</f>
        <v>0</v>
      </c>
      <c r="KND119" s="1145">
        <f>'2d) Planwerte (Anlage)'!KND119*$E$15</f>
        <v>0</v>
      </c>
      <c r="KNE119" s="1145">
        <f>'2d) Planwerte (Anlage)'!KNE119*$E$15</f>
        <v>0</v>
      </c>
      <c r="KNF119" s="1145">
        <f>'2d) Planwerte (Anlage)'!KNF119*$E$15</f>
        <v>0</v>
      </c>
      <c r="KNG119" s="1145">
        <f>'2d) Planwerte (Anlage)'!KNG119*$E$15</f>
        <v>0</v>
      </c>
      <c r="KNH119" s="1145">
        <f>'2d) Planwerte (Anlage)'!KNH119*$E$15</f>
        <v>0</v>
      </c>
      <c r="KNI119" s="1145">
        <f>'2d) Planwerte (Anlage)'!KNI119*$E$15</f>
        <v>0</v>
      </c>
      <c r="KNJ119" s="1145">
        <f>'2d) Planwerte (Anlage)'!KNJ119*$E$15</f>
        <v>0</v>
      </c>
      <c r="KNK119" s="1145">
        <f>'2d) Planwerte (Anlage)'!KNK119*$E$15</f>
        <v>0</v>
      </c>
      <c r="KNL119" s="1145">
        <f>'2d) Planwerte (Anlage)'!KNL119*$E$15</f>
        <v>0</v>
      </c>
      <c r="KNM119" s="1145">
        <f>'2d) Planwerte (Anlage)'!KNM119*$E$15</f>
        <v>0</v>
      </c>
      <c r="KNN119" s="1145">
        <f>'2d) Planwerte (Anlage)'!KNN119*$E$15</f>
        <v>0</v>
      </c>
      <c r="KNO119" s="1145">
        <f>'2d) Planwerte (Anlage)'!KNO119*$E$15</f>
        <v>0</v>
      </c>
      <c r="KNP119" s="1145">
        <f>'2d) Planwerte (Anlage)'!KNP119*$E$15</f>
        <v>0</v>
      </c>
      <c r="KNQ119" s="1145">
        <f>'2d) Planwerte (Anlage)'!KNQ119*$E$15</f>
        <v>0</v>
      </c>
      <c r="KNR119" s="1145">
        <f>'2d) Planwerte (Anlage)'!KNR119*$E$15</f>
        <v>0</v>
      </c>
      <c r="KNS119" s="1145">
        <f>'2d) Planwerte (Anlage)'!KNS119*$E$15</f>
        <v>0</v>
      </c>
      <c r="KNT119" s="1145">
        <f>'2d) Planwerte (Anlage)'!KNT119*$E$15</f>
        <v>0</v>
      </c>
      <c r="KNU119" s="1145">
        <f>'2d) Planwerte (Anlage)'!KNU119*$E$15</f>
        <v>0</v>
      </c>
      <c r="KNV119" s="1145">
        <f>'2d) Planwerte (Anlage)'!KNV119*$E$15</f>
        <v>0</v>
      </c>
      <c r="KNW119" s="1145">
        <f>'2d) Planwerte (Anlage)'!KNW119*$E$15</f>
        <v>0</v>
      </c>
      <c r="KNX119" s="1145">
        <f>'2d) Planwerte (Anlage)'!KNX119*$E$15</f>
        <v>0</v>
      </c>
      <c r="KNY119" s="1145">
        <f>'2d) Planwerte (Anlage)'!KNY119*$E$15</f>
        <v>0</v>
      </c>
      <c r="KNZ119" s="1145">
        <f>'2d) Planwerte (Anlage)'!KNZ119*$E$15</f>
        <v>0</v>
      </c>
      <c r="KOA119" s="1145">
        <f>'2d) Planwerte (Anlage)'!KOA119*$E$15</f>
        <v>0</v>
      </c>
      <c r="KOB119" s="1145">
        <f>'2d) Planwerte (Anlage)'!KOB119*$E$15</f>
        <v>0</v>
      </c>
      <c r="KOC119" s="1145">
        <f>'2d) Planwerte (Anlage)'!KOC119*$E$15</f>
        <v>0</v>
      </c>
      <c r="KOD119" s="1145">
        <f>'2d) Planwerte (Anlage)'!KOD119*$E$15</f>
        <v>0</v>
      </c>
      <c r="KOE119" s="1145">
        <f>'2d) Planwerte (Anlage)'!KOE119*$E$15</f>
        <v>0</v>
      </c>
      <c r="KOF119" s="1145">
        <f>'2d) Planwerte (Anlage)'!KOF119*$E$15</f>
        <v>0</v>
      </c>
      <c r="KOG119" s="1145">
        <f>'2d) Planwerte (Anlage)'!KOG119*$E$15</f>
        <v>0</v>
      </c>
      <c r="KOH119" s="1145">
        <f>'2d) Planwerte (Anlage)'!KOH119*$E$15</f>
        <v>0</v>
      </c>
      <c r="KOI119" s="1145">
        <f>'2d) Planwerte (Anlage)'!KOI119*$E$15</f>
        <v>0</v>
      </c>
      <c r="KOJ119" s="1145">
        <f>'2d) Planwerte (Anlage)'!KOJ119*$E$15</f>
        <v>0</v>
      </c>
      <c r="KOK119" s="1145">
        <f>'2d) Planwerte (Anlage)'!KOK119*$E$15</f>
        <v>0</v>
      </c>
      <c r="KOL119" s="1145">
        <f>'2d) Planwerte (Anlage)'!KOL119*$E$15</f>
        <v>0</v>
      </c>
      <c r="KOM119" s="1145">
        <f>'2d) Planwerte (Anlage)'!KOM119*$E$15</f>
        <v>0</v>
      </c>
      <c r="KON119" s="1145">
        <f>'2d) Planwerte (Anlage)'!KON119*$E$15</f>
        <v>0</v>
      </c>
      <c r="KOO119" s="1145">
        <f>'2d) Planwerte (Anlage)'!KOO119*$E$15</f>
        <v>0</v>
      </c>
      <c r="KOP119" s="1145">
        <f>'2d) Planwerte (Anlage)'!KOP119*$E$15</f>
        <v>0</v>
      </c>
      <c r="KOQ119" s="1145">
        <f>'2d) Planwerte (Anlage)'!KOQ119*$E$15</f>
        <v>0</v>
      </c>
      <c r="KOR119" s="1145">
        <f>'2d) Planwerte (Anlage)'!KOR119*$E$15</f>
        <v>0</v>
      </c>
      <c r="KOS119" s="1145">
        <f>'2d) Planwerte (Anlage)'!KOS119*$E$15</f>
        <v>0</v>
      </c>
      <c r="KOT119" s="1145">
        <f>'2d) Planwerte (Anlage)'!KOT119*$E$15</f>
        <v>0</v>
      </c>
      <c r="KOU119" s="1145">
        <f>'2d) Planwerte (Anlage)'!KOU119*$E$15</f>
        <v>0</v>
      </c>
      <c r="KOV119" s="1145">
        <f>'2d) Planwerte (Anlage)'!KOV119*$E$15</f>
        <v>0</v>
      </c>
      <c r="KOW119" s="1145">
        <f>'2d) Planwerte (Anlage)'!KOW119*$E$15</f>
        <v>0</v>
      </c>
      <c r="KOX119" s="1145">
        <f>'2d) Planwerte (Anlage)'!KOX119*$E$15</f>
        <v>0</v>
      </c>
      <c r="KOY119" s="1145">
        <f>'2d) Planwerte (Anlage)'!KOY119*$E$15</f>
        <v>0</v>
      </c>
      <c r="KOZ119" s="1145">
        <f>'2d) Planwerte (Anlage)'!KOZ119*$E$15</f>
        <v>0</v>
      </c>
      <c r="KPA119" s="1145">
        <f>'2d) Planwerte (Anlage)'!KPA119*$E$15</f>
        <v>0</v>
      </c>
      <c r="KPB119" s="1145">
        <f>'2d) Planwerte (Anlage)'!KPB119*$E$15</f>
        <v>0</v>
      </c>
      <c r="KPC119" s="1145">
        <f>'2d) Planwerte (Anlage)'!KPC119*$E$15</f>
        <v>0</v>
      </c>
      <c r="KPD119" s="1145">
        <f>'2d) Planwerte (Anlage)'!KPD119*$E$15</f>
        <v>0</v>
      </c>
      <c r="KPE119" s="1145">
        <f>'2d) Planwerte (Anlage)'!KPE119*$E$15</f>
        <v>0</v>
      </c>
      <c r="KPF119" s="1145">
        <f>'2d) Planwerte (Anlage)'!KPF119*$E$15</f>
        <v>0</v>
      </c>
      <c r="KPG119" s="1145">
        <f>'2d) Planwerte (Anlage)'!KPG119*$E$15</f>
        <v>0</v>
      </c>
      <c r="KPH119" s="1145">
        <f>'2d) Planwerte (Anlage)'!KPH119*$E$15</f>
        <v>0</v>
      </c>
      <c r="KPI119" s="1145">
        <f>'2d) Planwerte (Anlage)'!KPI119*$E$15</f>
        <v>0</v>
      </c>
      <c r="KPJ119" s="1145">
        <f>'2d) Planwerte (Anlage)'!KPJ119*$E$15</f>
        <v>0</v>
      </c>
      <c r="KPK119" s="1145">
        <f>'2d) Planwerte (Anlage)'!KPK119*$E$15</f>
        <v>0</v>
      </c>
      <c r="KPL119" s="1145">
        <f>'2d) Planwerte (Anlage)'!KPL119*$E$15</f>
        <v>0</v>
      </c>
      <c r="KPM119" s="1145">
        <f>'2d) Planwerte (Anlage)'!KPM119*$E$15</f>
        <v>0</v>
      </c>
      <c r="KPN119" s="1145">
        <f>'2d) Planwerte (Anlage)'!KPN119*$E$15</f>
        <v>0</v>
      </c>
      <c r="KPO119" s="1145">
        <f>'2d) Planwerte (Anlage)'!KPO119*$E$15</f>
        <v>0</v>
      </c>
      <c r="KPP119" s="1145">
        <f>'2d) Planwerte (Anlage)'!KPP119*$E$15</f>
        <v>0</v>
      </c>
      <c r="KPQ119" s="1145">
        <f>'2d) Planwerte (Anlage)'!KPQ119*$E$15</f>
        <v>0</v>
      </c>
      <c r="KPR119" s="1145">
        <f>'2d) Planwerte (Anlage)'!KPR119*$E$15</f>
        <v>0</v>
      </c>
      <c r="KPS119" s="1145">
        <f>'2d) Planwerte (Anlage)'!KPS119*$E$15</f>
        <v>0</v>
      </c>
      <c r="KPT119" s="1145">
        <f>'2d) Planwerte (Anlage)'!KPT119*$E$15</f>
        <v>0</v>
      </c>
      <c r="KPU119" s="1145">
        <f>'2d) Planwerte (Anlage)'!KPU119*$E$15</f>
        <v>0</v>
      </c>
      <c r="KPV119" s="1145">
        <f>'2d) Planwerte (Anlage)'!KPV119*$E$15</f>
        <v>0</v>
      </c>
      <c r="KPW119" s="1145">
        <f>'2d) Planwerte (Anlage)'!KPW119*$E$15</f>
        <v>0</v>
      </c>
      <c r="KPX119" s="1145">
        <f>'2d) Planwerte (Anlage)'!KPX119*$E$15</f>
        <v>0</v>
      </c>
      <c r="KPY119" s="1145">
        <f>'2d) Planwerte (Anlage)'!KPY119*$E$15</f>
        <v>0</v>
      </c>
      <c r="KPZ119" s="1145">
        <f>'2d) Planwerte (Anlage)'!KPZ119*$E$15</f>
        <v>0</v>
      </c>
      <c r="KQA119" s="1145">
        <f>'2d) Planwerte (Anlage)'!KQA119*$E$15</f>
        <v>0</v>
      </c>
      <c r="KQB119" s="1145">
        <f>'2d) Planwerte (Anlage)'!KQB119*$E$15</f>
        <v>0</v>
      </c>
      <c r="KQC119" s="1145">
        <f>'2d) Planwerte (Anlage)'!KQC119*$E$15</f>
        <v>0</v>
      </c>
      <c r="KQD119" s="1145">
        <f>'2d) Planwerte (Anlage)'!KQD119*$E$15</f>
        <v>0</v>
      </c>
      <c r="KQE119" s="1145">
        <f>'2d) Planwerte (Anlage)'!KQE119*$E$15</f>
        <v>0</v>
      </c>
      <c r="KQF119" s="1145">
        <f>'2d) Planwerte (Anlage)'!KQF119*$E$15</f>
        <v>0</v>
      </c>
      <c r="KQG119" s="1145">
        <f>'2d) Planwerte (Anlage)'!KQG119*$E$15</f>
        <v>0</v>
      </c>
      <c r="KQH119" s="1145">
        <f>'2d) Planwerte (Anlage)'!KQH119*$E$15</f>
        <v>0</v>
      </c>
      <c r="KQI119" s="1145">
        <f>'2d) Planwerte (Anlage)'!KQI119*$E$15</f>
        <v>0</v>
      </c>
      <c r="KQJ119" s="1145">
        <f>'2d) Planwerte (Anlage)'!KQJ119*$E$15</f>
        <v>0</v>
      </c>
      <c r="KQK119" s="1145">
        <f>'2d) Planwerte (Anlage)'!KQK119*$E$15</f>
        <v>0</v>
      </c>
      <c r="KQL119" s="1145">
        <f>'2d) Planwerte (Anlage)'!KQL119*$E$15</f>
        <v>0</v>
      </c>
      <c r="KQM119" s="1145">
        <f>'2d) Planwerte (Anlage)'!KQM119*$E$15</f>
        <v>0</v>
      </c>
      <c r="KQN119" s="1145">
        <f>'2d) Planwerte (Anlage)'!KQN119*$E$15</f>
        <v>0</v>
      </c>
      <c r="KQO119" s="1145">
        <f>'2d) Planwerte (Anlage)'!KQO119*$E$15</f>
        <v>0</v>
      </c>
      <c r="KQP119" s="1145">
        <f>'2d) Planwerte (Anlage)'!KQP119*$E$15</f>
        <v>0</v>
      </c>
      <c r="KQQ119" s="1145">
        <f>'2d) Planwerte (Anlage)'!KQQ119*$E$15</f>
        <v>0</v>
      </c>
      <c r="KQR119" s="1145">
        <f>'2d) Planwerte (Anlage)'!KQR119*$E$15</f>
        <v>0</v>
      </c>
      <c r="KQS119" s="1145">
        <f>'2d) Planwerte (Anlage)'!KQS119*$E$15</f>
        <v>0</v>
      </c>
      <c r="KQT119" s="1145">
        <f>'2d) Planwerte (Anlage)'!KQT119*$E$15</f>
        <v>0</v>
      </c>
      <c r="KQU119" s="1145">
        <f>'2d) Planwerte (Anlage)'!KQU119*$E$15</f>
        <v>0</v>
      </c>
      <c r="KQV119" s="1145">
        <f>'2d) Planwerte (Anlage)'!KQV119*$E$15</f>
        <v>0</v>
      </c>
      <c r="KQW119" s="1145">
        <f>'2d) Planwerte (Anlage)'!KQW119*$E$15</f>
        <v>0</v>
      </c>
      <c r="KQX119" s="1145">
        <f>'2d) Planwerte (Anlage)'!KQX119*$E$15</f>
        <v>0</v>
      </c>
      <c r="KQY119" s="1145">
        <f>'2d) Planwerte (Anlage)'!KQY119*$E$15</f>
        <v>0</v>
      </c>
      <c r="KQZ119" s="1145">
        <f>'2d) Planwerte (Anlage)'!KQZ119*$E$15</f>
        <v>0</v>
      </c>
      <c r="KRA119" s="1145">
        <f>'2d) Planwerte (Anlage)'!KRA119*$E$15</f>
        <v>0</v>
      </c>
      <c r="KRB119" s="1145">
        <f>'2d) Planwerte (Anlage)'!KRB119*$E$15</f>
        <v>0</v>
      </c>
      <c r="KRC119" s="1145">
        <f>'2d) Planwerte (Anlage)'!KRC119*$E$15</f>
        <v>0</v>
      </c>
      <c r="KRD119" s="1145">
        <f>'2d) Planwerte (Anlage)'!KRD119*$E$15</f>
        <v>0</v>
      </c>
      <c r="KRE119" s="1145">
        <f>'2d) Planwerte (Anlage)'!KRE119*$E$15</f>
        <v>0</v>
      </c>
      <c r="KRF119" s="1145">
        <f>'2d) Planwerte (Anlage)'!KRF119*$E$15</f>
        <v>0</v>
      </c>
      <c r="KRG119" s="1145">
        <f>'2d) Planwerte (Anlage)'!KRG119*$E$15</f>
        <v>0</v>
      </c>
      <c r="KRH119" s="1145">
        <f>'2d) Planwerte (Anlage)'!KRH119*$E$15</f>
        <v>0</v>
      </c>
      <c r="KRI119" s="1145">
        <f>'2d) Planwerte (Anlage)'!KRI119*$E$15</f>
        <v>0</v>
      </c>
      <c r="KRJ119" s="1145">
        <f>'2d) Planwerte (Anlage)'!KRJ119*$E$15</f>
        <v>0</v>
      </c>
      <c r="KRK119" s="1145">
        <f>'2d) Planwerte (Anlage)'!KRK119*$E$15</f>
        <v>0</v>
      </c>
      <c r="KRL119" s="1145">
        <f>'2d) Planwerte (Anlage)'!KRL119*$E$15</f>
        <v>0</v>
      </c>
      <c r="KRM119" s="1145">
        <f>'2d) Planwerte (Anlage)'!KRM119*$E$15</f>
        <v>0</v>
      </c>
      <c r="KRN119" s="1145">
        <f>'2d) Planwerte (Anlage)'!KRN119*$E$15</f>
        <v>0</v>
      </c>
      <c r="KRO119" s="1145">
        <f>'2d) Planwerte (Anlage)'!KRO119*$E$15</f>
        <v>0</v>
      </c>
      <c r="KRP119" s="1145">
        <f>'2d) Planwerte (Anlage)'!KRP119*$E$15</f>
        <v>0</v>
      </c>
      <c r="KRQ119" s="1145">
        <f>'2d) Planwerte (Anlage)'!KRQ119*$E$15</f>
        <v>0</v>
      </c>
      <c r="KRR119" s="1145">
        <f>'2d) Planwerte (Anlage)'!KRR119*$E$15</f>
        <v>0</v>
      </c>
      <c r="KRS119" s="1145">
        <f>'2d) Planwerte (Anlage)'!KRS119*$E$15</f>
        <v>0</v>
      </c>
      <c r="KRT119" s="1145">
        <f>'2d) Planwerte (Anlage)'!KRT119*$E$15</f>
        <v>0</v>
      </c>
      <c r="KRU119" s="1145">
        <f>'2d) Planwerte (Anlage)'!KRU119*$E$15</f>
        <v>0</v>
      </c>
      <c r="KRV119" s="1145">
        <f>'2d) Planwerte (Anlage)'!KRV119*$E$15</f>
        <v>0</v>
      </c>
      <c r="KRW119" s="1145">
        <f>'2d) Planwerte (Anlage)'!KRW119*$E$15</f>
        <v>0</v>
      </c>
      <c r="KRX119" s="1145">
        <f>'2d) Planwerte (Anlage)'!KRX119*$E$15</f>
        <v>0</v>
      </c>
      <c r="KRY119" s="1145">
        <f>'2d) Planwerte (Anlage)'!KRY119*$E$15</f>
        <v>0</v>
      </c>
      <c r="KRZ119" s="1145">
        <f>'2d) Planwerte (Anlage)'!KRZ119*$E$15</f>
        <v>0</v>
      </c>
      <c r="KSA119" s="1145">
        <f>'2d) Planwerte (Anlage)'!KSA119*$E$15</f>
        <v>0</v>
      </c>
      <c r="KSB119" s="1145">
        <f>'2d) Planwerte (Anlage)'!KSB119*$E$15</f>
        <v>0</v>
      </c>
      <c r="KSC119" s="1145">
        <f>'2d) Planwerte (Anlage)'!KSC119*$E$15</f>
        <v>0</v>
      </c>
      <c r="KSD119" s="1145">
        <f>'2d) Planwerte (Anlage)'!KSD119*$E$15</f>
        <v>0</v>
      </c>
      <c r="KSE119" s="1145">
        <f>'2d) Planwerte (Anlage)'!KSE119*$E$15</f>
        <v>0</v>
      </c>
      <c r="KSF119" s="1145">
        <f>'2d) Planwerte (Anlage)'!KSF119*$E$15</f>
        <v>0</v>
      </c>
      <c r="KSG119" s="1145">
        <f>'2d) Planwerte (Anlage)'!KSG119*$E$15</f>
        <v>0</v>
      </c>
      <c r="KSH119" s="1145">
        <f>'2d) Planwerte (Anlage)'!KSH119*$E$15</f>
        <v>0</v>
      </c>
      <c r="KSI119" s="1145">
        <f>'2d) Planwerte (Anlage)'!KSI119*$E$15</f>
        <v>0</v>
      </c>
      <c r="KSJ119" s="1145">
        <f>'2d) Planwerte (Anlage)'!KSJ119*$E$15</f>
        <v>0</v>
      </c>
      <c r="KSK119" s="1145">
        <f>'2d) Planwerte (Anlage)'!KSK119*$E$15</f>
        <v>0</v>
      </c>
      <c r="KSL119" s="1145">
        <f>'2d) Planwerte (Anlage)'!KSL119*$E$15</f>
        <v>0</v>
      </c>
      <c r="KSM119" s="1145">
        <f>'2d) Planwerte (Anlage)'!KSM119*$E$15</f>
        <v>0</v>
      </c>
      <c r="KSN119" s="1145">
        <f>'2d) Planwerte (Anlage)'!KSN119*$E$15</f>
        <v>0</v>
      </c>
      <c r="KSO119" s="1145">
        <f>'2d) Planwerte (Anlage)'!KSO119*$E$15</f>
        <v>0</v>
      </c>
      <c r="KSP119" s="1145">
        <f>'2d) Planwerte (Anlage)'!KSP119*$E$15</f>
        <v>0</v>
      </c>
      <c r="KSQ119" s="1145">
        <f>'2d) Planwerte (Anlage)'!KSQ119*$E$15</f>
        <v>0</v>
      </c>
      <c r="KSR119" s="1145">
        <f>'2d) Planwerte (Anlage)'!KSR119*$E$15</f>
        <v>0</v>
      </c>
      <c r="KSS119" s="1145">
        <f>'2d) Planwerte (Anlage)'!KSS119*$E$15</f>
        <v>0</v>
      </c>
      <c r="KST119" s="1145">
        <f>'2d) Planwerte (Anlage)'!KST119*$E$15</f>
        <v>0</v>
      </c>
      <c r="KSU119" s="1145">
        <f>'2d) Planwerte (Anlage)'!KSU119*$E$15</f>
        <v>0</v>
      </c>
      <c r="KSV119" s="1145">
        <f>'2d) Planwerte (Anlage)'!KSV119*$E$15</f>
        <v>0</v>
      </c>
      <c r="KSW119" s="1145">
        <f>'2d) Planwerte (Anlage)'!KSW119*$E$15</f>
        <v>0</v>
      </c>
      <c r="KSX119" s="1145">
        <f>'2d) Planwerte (Anlage)'!KSX119*$E$15</f>
        <v>0</v>
      </c>
      <c r="KSY119" s="1145">
        <f>'2d) Planwerte (Anlage)'!KSY119*$E$15</f>
        <v>0</v>
      </c>
      <c r="KSZ119" s="1145">
        <f>'2d) Planwerte (Anlage)'!KSZ119*$E$15</f>
        <v>0</v>
      </c>
      <c r="KTA119" s="1145">
        <f>'2d) Planwerte (Anlage)'!KTA119*$E$15</f>
        <v>0</v>
      </c>
      <c r="KTB119" s="1145">
        <f>'2d) Planwerte (Anlage)'!KTB119*$E$15</f>
        <v>0</v>
      </c>
      <c r="KTC119" s="1145">
        <f>'2d) Planwerte (Anlage)'!KTC119*$E$15</f>
        <v>0</v>
      </c>
      <c r="KTD119" s="1145">
        <f>'2d) Planwerte (Anlage)'!KTD119*$E$15</f>
        <v>0</v>
      </c>
      <c r="KTE119" s="1145">
        <f>'2d) Planwerte (Anlage)'!KTE119*$E$15</f>
        <v>0</v>
      </c>
      <c r="KTF119" s="1145">
        <f>'2d) Planwerte (Anlage)'!KTF119*$E$15</f>
        <v>0</v>
      </c>
      <c r="KTG119" s="1145">
        <f>'2d) Planwerte (Anlage)'!KTG119*$E$15</f>
        <v>0</v>
      </c>
      <c r="KTH119" s="1145">
        <f>'2d) Planwerte (Anlage)'!KTH119*$E$15</f>
        <v>0</v>
      </c>
      <c r="KTI119" s="1145">
        <f>'2d) Planwerte (Anlage)'!KTI119*$E$15</f>
        <v>0</v>
      </c>
      <c r="KTJ119" s="1145">
        <f>'2d) Planwerte (Anlage)'!KTJ119*$E$15</f>
        <v>0</v>
      </c>
      <c r="KTK119" s="1145">
        <f>'2d) Planwerte (Anlage)'!KTK119*$E$15</f>
        <v>0</v>
      </c>
      <c r="KTL119" s="1145">
        <f>'2d) Planwerte (Anlage)'!KTL119*$E$15</f>
        <v>0</v>
      </c>
      <c r="KTM119" s="1145">
        <f>'2d) Planwerte (Anlage)'!KTM119*$E$15</f>
        <v>0</v>
      </c>
      <c r="KTN119" s="1145">
        <f>'2d) Planwerte (Anlage)'!KTN119*$E$15</f>
        <v>0</v>
      </c>
      <c r="KTO119" s="1145">
        <f>'2d) Planwerte (Anlage)'!KTO119*$E$15</f>
        <v>0</v>
      </c>
      <c r="KTP119" s="1145">
        <f>'2d) Planwerte (Anlage)'!KTP119*$E$15</f>
        <v>0</v>
      </c>
      <c r="KTQ119" s="1145">
        <f>'2d) Planwerte (Anlage)'!KTQ119*$E$15</f>
        <v>0</v>
      </c>
      <c r="KTR119" s="1145">
        <f>'2d) Planwerte (Anlage)'!KTR119*$E$15</f>
        <v>0</v>
      </c>
      <c r="KTS119" s="1145">
        <f>'2d) Planwerte (Anlage)'!KTS119*$E$15</f>
        <v>0</v>
      </c>
      <c r="KTT119" s="1145">
        <f>'2d) Planwerte (Anlage)'!KTT119*$E$15</f>
        <v>0</v>
      </c>
      <c r="KTU119" s="1145">
        <f>'2d) Planwerte (Anlage)'!KTU119*$E$15</f>
        <v>0</v>
      </c>
      <c r="KTV119" s="1145">
        <f>'2d) Planwerte (Anlage)'!KTV119*$E$15</f>
        <v>0</v>
      </c>
      <c r="KTW119" s="1145">
        <f>'2d) Planwerte (Anlage)'!KTW119*$E$15</f>
        <v>0</v>
      </c>
      <c r="KTX119" s="1145">
        <f>'2d) Planwerte (Anlage)'!KTX119*$E$15</f>
        <v>0</v>
      </c>
      <c r="KTY119" s="1145">
        <f>'2d) Planwerte (Anlage)'!KTY119*$E$15</f>
        <v>0</v>
      </c>
      <c r="KTZ119" s="1145">
        <f>'2d) Planwerte (Anlage)'!KTZ119*$E$15</f>
        <v>0</v>
      </c>
      <c r="KUA119" s="1145">
        <f>'2d) Planwerte (Anlage)'!KUA119*$E$15</f>
        <v>0</v>
      </c>
      <c r="KUB119" s="1145">
        <f>'2d) Planwerte (Anlage)'!KUB119*$E$15</f>
        <v>0</v>
      </c>
      <c r="KUC119" s="1145">
        <f>'2d) Planwerte (Anlage)'!KUC119*$E$15</f>
        <v>0</v>
      </c>
      <c r="KUD119" s="1145">
        <f>'2d) Planwerte (Anlage)'!KUD119*$E$15</f>
        <v>0</v>
      </c>
      <c r="KUE119" s="1145">
        <f>'2d) Planwerte (Anlage)'!KUE119*$E$15</f>
        <v>0</v>
      </c>
      <c r="KUF119" s="1145">
        <f>'2d) Planwerte (Anlage)'!KUF119*$E$15</f>
        <v>0</v>
      </c>
      <c r="KUG119" s="1145">
        <f>'2d) Planwerte (Anlage)'!KUG119*$E$15</f>
        <v>0</v>
      </c>
      <c r="KUH119" s="1145">
        <f>'2d) Planwerte (Anlage)'!KUH119*$E$15</f>
        <v>0</v>
      </c>
      <c r="KUI119" s="1145">
        <f>'2d) Planwerte (Anlage)'!KUI119*$E$15</f>
        <v>0</v>
      </c>
      <c r="KUJ119" s="1145">
        <f>'2d) Planwerte (Anlage)'!KUJ119*$E$15</f>
        <v>0</v>
      </c>
      <c r="KUK119" s="1145">
        <f>'2d) Planwerte (Anlage)'!KUK119*$E$15</f>
        <v>0</v>
      </c>
      <c r="KUL119" s="1145">
        <f>'2d) Planwerte (Anlage)'!KUL119*$E$15</f>
        <v>0</v>
      </c>
      <c r="KUM119" s="1145">
        <f>'2d) Planwerte (Anlage)'!KUM119*$E$15</f>
        <v>0</v>
      </c>
      <c r="KUN119" s="1145">
        <f>'2d) Planwerte (Anlage)'!KUN119*$E$15</f>
        <v>0</v>
      </c>
      <c r="KUO119" s="1145">
        <f>'2d) Planwerte (Anlage)'!KUO119*$E$15</f>
        <v>0</v>
      </c>
      <c r="KUP119" s="1145">
        <f>'2d) Planwerte (Anlage)'!KUP119*$E$15</f>
        <v>0</v>
      </c>
      <c r="KUQ119" s="1145">
        <f>'2d) Planwerte (Anlage)'!KUQ119*$E$15</f>
        <v>0</v>
      </c>
      <c r="KUR119" s="1145">
        <f>'2d) Planwerte (Anlage)'!KUR119*$E$15</f>
        <v>0</v>
      </c>
      <c r="KUS119" s="1145">
        <f>'2d) Planwerte (Anlage)'!KUS119*$E$15</f>
        <v>0</v>
      </c>
      <c r="KUT119" s="1145">
        <f>'2d) Planwerte (Anlage)'!KUT119*$E$15</f>
        <v>0</v>
      </c>
      <c r="KUU119" s="1145">
        <f>'2d) Planwerte (Anlage)'!KUU119*$E$15</f>
        <v>0</v>
      </c>
      <c r="KUV119" s="1145">
        <f>'2d) Planwerte (Anlage)'!KUV119*$E$15</f>
        <v>0</v>
      </c>
      <c r="KUW119" s="1145">
        <f>'2d) Planwerte (Anlage)'!KUW119*$E$15</f>
        <v>0</v>
      </c>
      <c r="KUX119" s="1145">
        <f>'2d) Planwerte (Anlage)'!KUX119*$E$15</f>
        <v>0</v>
      </c>
      <c r="KUY119" s="1145">
        <f>'2d) Planwerte (Anlage)'!KUY119*$E$15</f>
        <v>0</v>
      </c>
      <c r="KUZ119" s="1145">
        <f>'2d) Planwerte (Anlage)'!KUZ119*$E$15</f>
        <v>0</v>
      </c>
      <c r="KVA119" s="1145">
        <f>'2d) Planwerte (Anlage)'!KVA119*$E$15</f>
        <v>0</v>
      </c>
      <c r="KVB119" s="1145">
        <f>'2d) Planwerte (Anlage)'!KVB119*$E$15</f>
        <v>0</v>
      </c>
      <c r="KVC119" s="1145">
        <f>'2d) Planwerte (Anlage)'!KVC119*$E$15</f>
        <v>0</v>
      </c>
      <c r="KVD119" s="1145">
        <f>'2d) Planwerte (Anlage)'!KVD119*$E$15</f>
        <v>0</v>
      </c>
      <c r="KVE119" s="1145">
        <f>'2d) Planwerte (Anlage)'!KVE119*$E$15</f>
        <v>0</v>
      </c>
      <c r="KVF119" s="1145">
        <f>'2d) Planwerte (Anlage)'!KVF119*$E$15</f>
        <v>0</v>
      </c>
      <c r="KVG119" s="1145">
        <f>'2d) Planwerte (Anlage)'!KVG119*$E$15</f>
        <v>0</v>
      </c>
      <c r="KVH119" s="1145">
        <f>'2d) Planwerte (Anlage)'!KVH119*$E$15</f>
        <v>0</v>
      </c>
      <c r="KVI119" s="1145">
        <f>'2d) Planwerte (Anlage)'!KVI119*$E$15</f>
        <v>0</v>
      </c>
      <c r="KVJ119" s="1145">
        <f>'2d) Planwerte (Anlage)'!KVJ119*$E$15</f>
        <v>0</v>
      </c>
      <c r="KVK119" s="1145">
        <f>'2d) Planwerte (Anlage)'!KVK119*$E$15</f>
        <v>0</v>
      </c>
      <c r="KVL119" s="1145">
        <f>'2d) Planwerte (Anlage)'!KVL119*$E$15</f>
        <v>0</v>
      </c>
      <c r="KVM119" s="1145">
        <f>'2d) Planwerte (Anlage)'!KVM119*$E$15</f>
        <v>0</v>
      </c>
      <c r="KVN119" s="1145">
        <f>'2d) Planwerte (Anlage)'!KVN119*$E$15</f>
        <v>0</v>
      </c>
      <c r="KVO119" s="1145">
        <f>'2d) Planwerte (Anlage)'!KVO119*$E$15</f>
        <v>0</v>
      </c>
      <c r="KVP119" s="1145">
        <f>'2d) Planwerte (Anlage)'!KVP119*$E$15</f>
        <v>0</v>
      </c>
      <c r="KVQ119" s="1145">
        <f>'2d) Planwerte (Anlage)'!KVQ119*$E$15</f>
        <v>0</v>
      </c>
      <c r="KVR119" s="1145">
        <f>'2d) Planwerte (Anlage)'!KVR119*$E$15</f>
        <v>0</v>
      </c>
      <c r="KVS119" s="1145">
        <f>'2d) Planwerte (Anlage)'!KVS119*$E$15</f>
        <v>0</v>
      </c>
      <c r="KVT119" s="1145">
        <f>'2d) Planwerte (Anlage)'!KVT119*$E$15</f>
        <v>0</v>
      </c>
      <c r="KVU119" s="1145">
        <f>'2d) Planwerte (Anlage)'!KVU119*$E$15</f>
        <v>0</v>
      </c>
      <c r="KVV119" s="1145">
        <f>'2d) Planwerte (Anlage)'!KVV119*$E$15</f>
        <v>0</v>
      </c>
      <c r="KVW119" s="1145">
        <f>'2d) Planwerte (Anlage)'!KVW119*$E$15</f>
        <v>0</v>
      </c>
      <c r="KVX119" s="1145">
        <f>'2d) Planwerte (Anlage)'!KVX119*$E$15</f>
        <v>0</v>
      </c>
      <c r="KVY119" s="1145">
        <f>'2d) Planwerte (Anlage)'!KVY119*$E$15</f>
        <v>0</v>
      </c>
      <c r="KVZ119" s="1145">
        <f>'2d) Planwerte (Anlage)'!KVZ119*$E$15</f>
        <v>0</v>
      </c>
      <c r="KWA119" s="1145">
        <f>'2d) Planwerte (Anlage)'!KWA119*$E$15</f>
        <v>0</v>
      </c>
      <c r="KWB119" s="1145">
        <f>'2d) Planwerte (Anlage)'!KWB119*$E$15</f>
        <v>0</v>
      </c>
      <c r="KWC119" s="1145">
        <f>'2d) Planwerte (Anlage)'!KWC119*$E$15</f>
        <v>0</v>
      </c>
      <c r="KWD119" s="1145">
        <f>'2d) Planwerte (Anlage)'!KWD119*$E$15</f>
        <v>0</v>
      </c>
      <c r="KWE119" s="1145">
        <f>'2d) Planwerte (Anlage)'!KWE119*$E$15</f>
        <v>0</v>
      </c>
      <c r="KWF119" s="1145">
        <f>'2d) Planwerte (Anlage)'!KWF119*$E$15</f>
        <v>0</v>
      </c>
      <c r="KWG119" s="1145">
        <f>'2d) Planwerte (Anlage)'!KWG119*$E$15</f>
        <v>0</v>
      </c>
      <c r="KWH119" s="1145">
        <f>'2d) Planwerte (Anlage)'!KWH119*$E$15</f>
        <v>0</v>
      </c>
      <c r="KWI119" s="1145">
        <f>'2d) Planwerte (Anlage)'!KWI119*$E$15</f>
        <v>0</v>
      </c>
      <c r="KWJ119" s="1145">
        <f>'2d) Planwerte (Anlage)'!KWJ119*$E$15</f>
        <v>0</v>
      </c>
      <c r="KWK119" s="1145">
        <f>'2d) Planwerte (Anlage)'!KWK119*$E$15</f>
        <v>0</v>
      </c>
      <c r="KWL119" s="1145">
        <f>'2d) Planwerte (Anlage)'!KWL119*$E$15</f>
        <v>0</v>
      </c>
      <c r="KWM119" s="1145">
        <f>'2d) Planwerte (Anlage)'!KWM119*$E$15</f>
        <v>0</v>
      </c>
      <c r="KWN119" s="1145">
        <f>'2d) Planwerte (Anlage)'!KWN119*$E$15</f>
        <v>0</v>
      </c>
      <c r="KWO119" s="1145">
        <f>'2d) Planwerte (Anlage)'!KWO119*$E$15</f>
        <v>0</v>
      </c>
      <c r="KWP119" s="1145">
        <f>'2d) Planwerte (Anlage)'!KWP119*$E$15</f>
        <v>0</v>
      </c>
      <c r="KWQ119" s="1145">
        <f>'2d) Planwerte (Anlage)'!KWQ119*$E$15</f>
        <v>0</v>
      </c>
      <c r="KWR119" s="1145">
        <f>'2d) Planwerte (Anlage)'!KWR119*$E$15</f>
        <v>0</v>
      </c>
      <c r="KWS119" s="1145">
        <f>'2d) Planwerte (Anlage)'!KWS119*$E$15</f>
        <v>0</v>
      </c>
      <c r="KWT119" s="1145">
        <f>'2d) Planwerte (Anlage)'!KWT119*$E$15</f>
        <v>0</v>
      </c>
      <c r="KWU119" s="1145">
        <f>'2d) Planwerte (Anlage)'!KWU119*$E$15</f>
        <v>0</v>
      </c>
      <c r="KWV119" s="1145">
        <f>'2d) Planwerte (Anlage)'!KWV119*$E$15</f>
        <v>0</v>
      </c>
      <c r="KWW119" s="1145">
        <f>'2d) Planwerte (Anlage)'!KWW119*$E$15</f>
        <v>0</v>
      </c>
      <c r="KWX119" s="1145">
        <f>'2d) Planwerte (Anlage)'!KWX119*$E$15</f>
        <v>0</v>
      </c>
      <c r="KWY119" s="1145">
        <f>'2d) Planwerte (Anlage)'!KWY119*$E$15</f>
        <v>0</v>
      </c>
      <c r="KWZ119" s="1145">
        <f>'2d) Planwerte (Anlage)'!KWZ119*$E$15</f>
        <v>0</v>
      </c>
      <c r="KXA119" s="1145">
        <f>'2d) Planwerte (Anlage)'!KXA119*$E$15</f>
        <v>0</v>
      </c>
      <c r="KXB119" s="1145">
        <f>'2d) Planwerte (Anlage)'!KXB119*$E$15</f>
        <v>0</v>
      </c>
      <c r="KXC119" s="1145">
        <f>'2d) Planwerte (Anlage)'!KXC119*$E$15</f>
        <v>0</v>
      </c>
      <c r="KXD119" s="1145">
        <f>'2d) Planwerte (Anlage)'!KXD119*$E$15</f>
        <v>0</v>
      </c>
      <c r="KXE119" s="1145">
        <f>'2d) Planwerte (Anlage)'!KXE119*$E$15</f>
        <v>0</v>
      </c>
      <c r="KXF119" s="1145">
        <f>'2d) Planwerte (Anlage)'!KXF119*$E$15</f>
        <v>0</v>
      </c>
      <c r="KXG119" s="1145">
        <f>'2d) Planwerte (Anlage)'!KXG119*$E$15</f>
        <v>0</v>
      </c>
      <c r="KXH119" s="1145">
        <f>'2d) Planwerte (Anlage)'!KXH119*$E$15</f>
        <v>0</v>
      </c>
      <c r="KXI119" s="1145">
        <f>'2d) Planwerte (Anlage)'!KXI119*$E$15</f>
        <v>0</v>
      </c>
      <c r="KXJ119" s="1145">
        <f>'2d) Planwerte (Anlage)'!KXJ119*$E$15</f>
        <v>0</v>
      </c>
      <c r="KXK119" s="1145">
        <f>'2d) Planwerte (Anlage)'!KXK119*$E$15</f>
        <v>0</v>
      </c>
      <c r="KXL119" s="1145">
        <f>'2d) Planwerte (Anlage)'!KXL119*$E$15</f>
        <v>0</v>
      </c>
      <c r="KXM119" s="1145">
        <f>'2d) Planwerte (Anlage)'!KXM119*$E$15</f>
        <v>0</v>
      </c>
      <c r="KXN119" s="1145">
        <f>'2d) Planwerte (Anlage)'!KXN119*$E$15</f>
        <v>0</v>
      </c>
      <c r="KXO119" s="1145">
        <f>'2d) Planwerte (Anlage)'!KXO119*$E$15</f>
        <v>0</v>
      </c>
      <c r="KXP119" s="1145">
        <f>'2d) Planwerte (Anlage)'!KXP119*$E$15</f>
        <v>0</v>
      </c>
      <c r="KXQ119" s="1145">
        <f>'2d) Planwerte (Anlage)'!KXQ119*$E$15</f>
        <v>0</v>
      </c>
      <c r="KXR119" s="1145">
        <f>'2d) Planwerte (Anlage)'!KXR119*$E$15</f>
        <v>0</v>
      </c>
      <c r="KXS119" s="1145">
        <f>'2d) Planwerte (Anlage)'!KXS119*$E$15</f>
        <v>0</v>
      </c>
      <c r="KXT119" s="1145">
        <f>'2d) Planwerte (Anlage)'!KXT119*$E$15</f>
        <v>0</v>
      </c>
      <c r="KXU119" s="1145">
        <f>'2d) Planwerte (Anlage)'!KXU119*$E$15</f>
        <v>0</v>
      </c>
      <c r="KXV119" s="1145">
        <f>'2d) Planwerte (Anlage)'!KXV119*$E$15</f>
        <v>0</v>
      </c>
      <c r="KXW119" s="1145">
        <f>'2d) Planwerte (Anlage)'!KXW119*$E$15</f>
        <v>0</v>
      </c>
      <c r="KXX119" s="1145">
        <f>'2d) Planwerte (Anlage)'!KXX119*$E$15</f>
        <v>0</v>
      </c>
      <c r="KXY119" s="1145">
        <f>'2d) Planwerte (Anlage)'!KXY119*$E$15</f>
        <v>0</v>
      </c>
      <c r="KXZ119" s="1145">
        <f>'2d) Planwerte (Anlage)'!KXZ119*$E$15</f>
        <v>0</v>
      </c>
      <c r="KYA119" s="1145">
        <f>'2d) Planwerte (Anlage)'!KYA119*$E$15</f>
        <v>0</v>
      </c>
      <c r="KYB119" s="1145">
        <f>'2d) Planwerte (Anlage)'!KYB119*$E$15</f>
        <v>0</v>
      </c>
      <c r="KYC119" s="1145">
        <f>'2d) Planwerte (Anlage)'!KYC119*$E$15</f>
        <v>0</v>
      </c>
      <c r="KYD119" s="1145">
        <f>'2d) Planwerte (Anlage)'!KYD119*$E$15</f>
        <v>0</v>
      </c>
      <c r="KYE119" s="1145">
        <f>'2d) Planwerte (Anlage)'!KYE119*$E$15</f>
        <v>0</v>
      </c>
      <c r="KYF119" s="1145">
        <f>'2d) Planwerte (Anlage)'!KYF119*$E$15</f>
        <v>0</v>
      </c>
      <c r="KYG119" s="1145">
        <f>'2d) Planwerte (Anlage)'!KYG119*$E$15</f>
        <v>0</v>
      </c>
      <c r="KYH119" s="1145">
        <f>'2d) Planwerte (Anlage)'!KYH119*$E$15</f>
        <v>0</v>
      </c>
      <c r="KYI119" s="1145">
        <f>'2d) Planwerte (Anlage)'!KYI119*$E$15</f>
        <v>0</v>
      </c>
      <c r="KYJ119" s="1145">
        <f>'2d) Planwerte (Anlage)'!KYJ119*$E$15</f>
        <v>0</v>
      </c>
      <c r="KYK119" s="1145">
        <f>'2d) Planwerte (Anlage)'!KYK119*$E$15</f>
        <v>0</v>
      </c>
      <c r="KYL119" s="1145">
        <f>'2d) Planwerte (Anlage)'!KYL119*$E$15</f>
        <v>0</v>
      </c>
      <c r="KYM119" s="1145">
        <f>'2d) Planwerte (Anlage)'!KYM119*$E$15</f>
        <v>0</v>
      </c>
      <c r="KYN119" s="1145">
        <f>'2d) Planwerte (Anlage)'!KYN119*$E$15</f>
        <v>0</v>
      </c>
      <c r="KYO119" s="1145">
        <f>'2d) Planwerte (Anlage)'!KYO119*$E$15</f>
        <v>0</v>
      </c>
      <c r="KYP119" s="1145">
        <f>'2d) Planwerte (Anlage)'!KYP119*$E$15</f>
        <v>0</v>
      </c>
      <c r="KYQ119" s="1145">
        <f>'2d) Planwerte (Anlage)'!KYQ119*$E$15</f>
        <v>0</v>
      </c>
      <c r="KYR119" s="1145">
        <f>'2d) Planwerte (Anlage)'!KYR119*$E$15</f>
        <v>0</v>
      </c>
      <c r="KYS119" s="1145">
        <f>'2d) Planwerte (Anlage)'!KYS119*$E$15</f>
        <v>0</v>
      </c>
      <c r="KYT119" s="1145">
        <f>'2d) Planwerte (Anlage)'!KYT119*$E$15</f>
        <v>0</v>
      </c>
      <c r="KYU119" s="1145">
        <f>'2d) Planwerte (Anlage)'!KYU119*$E$15</f>
        <v>0</v>
      </c>
      <c r="KYV119" s="1145">
        <f>'2d) Planwerte (Anlage)'!KYV119*$E$15</f>
        <v>0</v>
      </c>
      <c r="KYW119" s="1145">
        <f>'2d) Planwerte (Anlage)'!KYW119*$E$15</f>
        <v>0</v>
      </c>
      <c r="KYX119" s="1145">
        <f>'2d) Planwerte (Anlage)'!KYX119*$E$15</f>
        <v>0</v>
      </c>
      <c r="KYY119" s="1145">
        <f>'2d) Planwerte (Anlage)'!KYY119*$E$15</f>
        <v>0</v>
      </c>
      <c r="KYZ119" s="1145">
        <f>'2d) Planwerte (Anlage)'!KYZ119*$E$15</f>
        <v>0</v>
      </c>
      <c r="KZA119" s="1145">
        <f>'2d) Planwerte (Anlage)'!KZA119*$E$15</f>
        <v>0</v>
      </c>
      <c r="KZB119" s="1145">
        <f>'2d) Planwerte (Anlage)'!KZB119*$E$15</f>
        <v>0</v>
      </c>
      <c r="KZC119" s="1145">
        <f>'2d) Planwerte (Anlage)'!KZC119*$E$15</f>
        <v>0</v>
      </c>
      <c r="KZD119" s="1145">
        <f>'2d) Planwerte (Anlage)'!KZD119*$E$15</f>
        <v>0</v>
      </c>
      <c r="KZE119" s="1145">
        <f>'2d) Planwerte (Anlage)'!KZE119*$E$15</f>
        <v>0</v>
      </c>
      <c r="KZF119" s="1145">
        <f>'2d) Planwerte (Anlage)'!KZF119*$E$15</f>
        <v>0</v>
      </c>
      <c r="KZG119" s="1145">
        <f>'2d) Planwerte (Anlage)'!KZG119*$E$15</f>
        <v>0</v>
      </c>
      <c r="KZH119" s="1145">
        <f>'2d) Planwerte (Anlage)'!KZH119*$E$15</f>
        <v>0</v>
      </c>
      <c r="KZI119" s="1145">
        <f>'2d) Planwerte (Anlage)'!KZI119*$E$15</f>
        <v>0</v>
      </c>
      <c r="KZJ119" s="1145">
        <f>'2d) Planwerte (Anlage)'!KZJ119*$E$15</f>
        <v>0</v>
      </c>
      <c r="KZK119" s="1145">
        <f>'2d) Planwerte (Anlage)'!KZK119*$E$15</f>
        <v>0</v>
      </c>
      <c r="KZL119" s="1145">
        <f>'2d) Planwerte (Anlage)'!KZL119*$E$15</f>
        <v>0</v>
      </c>
      <c r="KZM119" s="1145">
        <f>'2d) Planwerte (Anlage)'!KZM119*$E$15</f>
        <v>0</v>
      </c>
      <c r="KZN119" s="1145">
        <f>'2d) Planwerte (Anlage)'!KZN119*$E$15</f>
        <v>0</v>
      </c>
      <c r="KZO119" s="1145">
        <f>'2d) Planwerte (Anlage)'!KZO119*$E$15</f>
        <v>0</v>
      </c>
      <c r="KZP119" s="1145">
        <f>'2d) Planwerte (Anlage)'!KZP119*$E$15</f>
        <v>0</v>
      </c>
      <c r="KZQ119" s="1145">
        <f>'2d) Planwerte (Anlage)'!KZQ119*$E$15</f>
        <v>0</v>
      </c>
      <c r="KZR119" s="1145">
        <f>'2d) Planwerte (Anlage)'!KZR119*$E$15</f>
        <v>0</v>
      </c>
      <c r="KZS119" s="1145">
        <f>'2d) Planwerte (Anlage)'!KZS119*$E$15</f>
        <v>0</v>
      </c>
      <c r="KZT119" s="1145">
        <f>'2d) Planwerte (Anlage)'!KZT119*$E$15</f>
        <v>0</v>
      </c>
      <c r="KZU119" s="1145">
        <f>'2d) Planwerte (Anlage)'!KZU119*$E$15</f>
        <v>0</v>
      </c>
      <c r="KZV119" s="1145">
        <f>'2d) Planwerte (Anlage)'!KZV119*$E$15</f>
        <v>0</v>
      </c>
      <c r="KZW119" s="1145">
        <f>'2d) Planwerte (Anlage)'!KZW119*$E$15</f>
        <v>0</v>
      </c>
      <c r="KZX119" s="1145">
        <f>'2d) Planwerte (Anlage)'!KZX119*$E$15</f>
        <v>0</v>
      </c>
      <c r="KZY119" s="1145">
        <f>'2d) Planwerte (Anlage)'!KZY119*$E$15</f>
        <v>0</v>
      </c>
      <c r="KZZ119" s="1145">
        <f>'2d) Planwerte (Anlage)'!KZZ119*$E$15</f>
        <v>0</v>
      </c>
      <c r="LAA119" s="1145">
        <f>'2d) Planwerte (Anlage)'!LAA119*$E$15</f>
        <v>0</v>
      </c>
      <c r="LAB119" s="1145">
        <f>'2d) Planwerte (Anlage)'!LAB119*$E$15</f>
        <v>0</v>
      </c>
      <c r="LAC119" s="1145">
        <f>'2d) Planwerte (Anlage)'!LAC119*$E$15</f>
        <v>0</v>
      </c>
      <c r="LAD119" s="1145">
        <f>'2d) Planwerte (Anlage)'!LAD119*$E$15</f>
        <v>0</v>
      </c>
      <c r="LAE119" s="1145">
        <f>'2d) Planwerte (Anlage)'!LAE119*$E$15</f>
        <v>0</v>
      </c>
      <c r="LAF119" s="1145">
        <f>'2d) Planwerte (Anlage)'!LAF119*$E$15</f>
        <v>0</v>
      </c>
      <c r="LAG119" s="1145">
        <f>'2d) Planwerte (Anlage)'!LAG119*$E$15</f>
        <v>0</v>
      </c>
      <c r="LAH119" s="1145">
        <f>'2d) Planwerte (Anlage)'!LAH119*$E$15</f>
        <v>0</v>
      </c>
      <c r="LAI119" s="1145">
        <f>'2d) Planwerte (Anlage)'!LAI119*$E$15</f>
        <v>0</v>
      </c>
      <c r="LAJ119" s="1145">
        <f>'2d) Planwerte (Anlage)'!LAJ119*$E$15</f>
        <v>0</v>
      </c>
      <c r="LAK119" s="1145">
        <f>'2d) Planwerte (Anlage)'!LAK119*$E$15</f>
        <v>0</v>
      </c>
      <c r="LAL119" s="1145">
        <f>'2d) Planwerte (Anlage)'!LAL119*$E$15</f>
        <v>0</v>
      </c>
      <c r="LAM119" s="1145">
        <f>'2d) Planwerte (Anlage)'!LAM119*$E$15</f>
        <v>0</v>
      </c>
      <c r="LAN119" s="1145">
        <f>'2d) Planwerte (Anlage)'!LAN119*$E$15</f>
        <v>0</v>
      </c>
      <c r="LAO119" s="1145">
        <f>'2d) Planwerte (Anlage)'!LAO119*$E$15</f>
        <v>0</v>
      </c>
      <c r="LAP119" s="1145">
        <f>'2d) Planwerte (Anlage)'!LAP119*$E$15</f>
        <v>0</v>
      </c>
      <c r="LAQ119" s="1145">
        <f>'2d) Planwerte (Anlage)'!LAQ119*$E$15</f>
        <v>0</v>
      </c>
      <c r="LAR119" s="1145">
        <f>'2d) Planwerte (Anlage)'!LAR119*$E$15</f>
        <v>0</v>
      </c>
      <c r="LAS119" s="1145">
        <f>'2d) Planwerte (Anlage)'!LAS119*$E$15</f>
        <v>0</v>
      </c>
      <c r="LAT119" s="1145">
        <f>'2d) Planwerte (Anlage)'!LAT119*$E$15</f>
        <v>0</v>
      </c>
      <c r="LAU119" s="1145">
        <f>'2d) Planwerte (Anlage)'!LAU119*$E$15</f>
        <v>0</v>
      </c>
      <c r="LAV119" s="1145">
        <f>'2d) Planwerte (Anlage)'!LAV119*$E$15</f>
        <v>0</v>
      </c>
      <c r="LAW119" s="1145">
        <f>'2d) Planwerte (Anlage)'!LAW119*$E$15</f>
        <v>0</v>
      </c>
      <c r="LAX119" s="1145">
        <f>'2d) Planwerte (Anlage)'!LAX119*$E$15</f>
        <v>0</v>
      </c>
      <c r="LAY119" s="1145">
        <f>'2d) Planwerte (Anlage)'!LAY119*$E$15</f>
        <v>0</v>
      </c>
      <c r="LAZ119" s="1145">
        <f>'2d) Planwerte (Anlage)'!LAZ119*$E$15</f>
        <v>0</v>
      </c>
      <c r="LBA119" s="1145">
        <f>'2d) Planwerte (Anlage)'!LBA119*$E$15</f>
        <v>0</v>
      </c>
      <c r="LBB119" s="1145">
        <f>'2d) Planwerte (Anlage)'!LBB119*$E$15</f>
        <v>0</v>
      </c>
      <c r="LBC119" s="1145">
        <f>'2d) Planwerte (Anlage)'!LBC119*$E$15</f>
        <v>0</v>
      </c>
      <c r="LBD119" s="1145">
        <f>'2d) Planwerte (Anlage)'!LBD119*$E$15</f>
        <v>0</v>
      </c>
      <c r="LBE119" s="1145">
        <f>'2d) Planwerte (Anlage)'!LBE119*$E$15</f>
        <v>0</v>
      </c>
      <c r="LBF119" s="1145">
        <f>'2d) Planwerte (Anlage)'!LBF119*$E$15</f>
        <v>0</v>
      </c>
      <c r="LBG119" s="1145">
        <f>'2d) Planwerte (Anlage)'!LBG119*$E$15</f>
        <v>0</v>
      </c>
      <c r="LBH119" s="1145">
        <f>'2d) Planwerte (Anlage)'!LBH119*$E$15</f>
        <v>0</v>
      </c>
      <c r="LBI119" s="1145">
        <f>'2d) Planwerte (Anlage)'!LBI119*$E$15</f>
        <v>0</v>
      </c>
      <c r="LBJ119" s="1145">
        <f>'2d) Planwerte (Anlage)'!LBJ119*$E$15</f>
        <v>0</v>
      </c>
      <c r="LBK119" s="1145">
        <f>'2d) Planwerte (Anlage)'!LBK119*$E$15</f>
        <v>0</v>
      </c>
      <c r="LBL119" s="1145">
        <f>'2d) Planwerte (Anlage)'!LBL119*$E$15</f>
        <v>0</v>
      </c>
      <c r="LBM119" s="1145">
        <f>'2d) Planwerte (Anlage)'!LBM119*$E$15</f>
        <v>0</v>
      </c>
      <c r="LBN119" s="1145">
        <f>'2d) Planwerte (Anlage)'!LBN119*$E$15</f>
        <v>0</v>
      </c>
      <c r="LBO119" s="1145">
        <f>'2d) Planwerte (Anlage)'!LBO119*$E$15</f>
        <v>0</v>
      </c>
      <c r="LBP119" s="1145">
        <f>'2d) Planwerte (Anlage)'!LBP119*$E$15</f>
        <v>0</v>
      </c>
      <c r="LBQ119" s="1145">
        <f>'2d) Planwerte (Anlage)'!LBQ119*$E$15</f>
        <v>0</v>
      </c>
      <c r="LBR119" s="1145">
        <f>'2d) Planwerte (Anlage)'!LBR119*$E$15</f>
        <v>0</v>
      </c>
      <c r="LBS119" s="1145">
        <f>'2d) Planwerte (Anlage)'!LBS119*$E$15</f>
        <v>0</v>
      </c>
      <c r="LBT119" s="1145">
        <f>'2d) Planwerte (Anlage)'!LBT119*$E$15</f>
        <v>0</v>
      </c>
      <c r="LBU119" s="1145">
        <f>'2d) Planwerte (Anlage)'!LBU119*$E$15</f>
        <v>0</v>
      </c>
      <c r="LBV119" s="1145">
        <f>'2d) Planwerte (Anlage)'!LBV119*$E$15</f>
        <v>0</v>
      </c>
      <c r="LBW119" s="1145">
        <f>'2d) Planwerte (Anlage)'!LBW119*$E$15</f>
        <v>0</v>
      </c>
      <c r="LBX119" s="1145">
        <f>'2d) Planwerte (Anlage)'!LBX119*$E$15</f>
        <v>0</v>
      </c>
      <c r="LBY119" s="1145">
        <f>'2d) Planwerte (Anlage)'!LBY119*$E$15</f>
        <v>0</v>
      </c>
      <c r="LBZ119" s="1145">
        <f>'2d) Planwerte (Anlage)'!LBZ119*$E$15</f>
        <v>0</v>
      </c>
      <c r="LCA119" s="1145">
        <f>'2d) Planwerte (Anlage)'!LCA119*$E$15</f>
        <v>0</v>
      </c>
      <c r="LCB119" s="1145">
        <f>'2d) Planwerte (Anlage)'!LCB119*$E$15</f>
        <v>0</v>
      </c>
      <c r="LCC119" s="1145">
        <f>'2d) Planwerte (Anlage)'!LCC119*$E$15</f>
        <v>0</v>
      </c>
      <c r="LCD119" s="1145">
        <f>'2d) Planwerte (Anlage)'!LCD119*$E$15</f>
        <v>0</v>
      </c>
      <c r="LCE119" s="1145">
        <f>'2d) Planwerte (Anlage)'!LCE119*$E$15</f>
        <v>0</v>
      </c>
      <c r="LCF119" s="1145">
        <f>'2d) Planwerte (Anlage)'!LCF119*$E$15</f>
        <v>0</v>
      </c>
      <c r="LCG119" s="1145">
        <f>'2d) Planwerte (Anlage)'!LCG119*$E$15</f>
        <v>0</v>
      </c>
      <c r="LCH119" s="1145">
        <f>'2d) Planwerte (Anlage)'!LCH119*$E$15</f>
        <v>0</v>
      </c>
      <c r="LCI119" s="1145">
        <f>'2d) Planwerte (Anlage)'!LCI119*$E$15</f>
        <v>0</v>
      </c>
      <c r="LCJ119" s="1145">
        <f>'2d) Planwerte (Anlage)'!LCJ119*$E$15</f>
        <v>0</v>
      </c>
      <c r="LCK119" s="1145">
        <f>'2d) Planwerte (Anlage)'!LCK119*$E$15</f>
        <v>0</v>
      </c>
      <c r="LCL119" s="1145">
        <f>'2d) Planwerte (Anlage)'!LCL119*$E$15</f>
        <v>0</v>
      </c>
      <c r="LCM119" s="1145">
        <f>'2d) Planwerte (Anlage)'!LCM119*$E$15</f>
        <v>0</v>
      </c>
      <c r="LCN119" s="1145">
        <f>'2d) Planwerte (Anlage)'!LCN119*$E$15</f>
        <v>0</v>
      </c>
      <c r="LCO119" s="1145">
        <f>'2d) Planwerte (Anlage)'!LCO119*$E$15</f>
        <v>0</v>
      </c>
      <c r="LCP119" s="1145">
        <f>'2d) Planwerte (Anlage)'!LCP119*$E$15</f>
        <v>0</v>
      </c>
      <c r="LCQ119" s="1145">
        <f>'2d) Planwerte (Anlage)'!LCQ119*$E$15</f>
        <v>0</v>
      </c>
      <c r="LCR119" s="1145">
        <f>'2d) Planwerte (Anlage)'!LCR119*$E$15</f>
        <v>0</v>
      </c>
      <c r="LCS119" s="1145">
        <f>'2d) Planwerte (Anlage)'!LCS119*$E$15</f>
        <v>0</v>
      </c>
      <c r="LCT119" s="1145">
        <f>'2d) Planwerte (Anlage)'!LCT119*$E$15</f>
        <v>0</v>
      </c>
      <c r="LCU119" s="1145">
        <f>'2d) Planwerte (Anlage)'!LCU119*$E$15</f>
        <v>0</v>
      </c>
      <c r="LCV119" s="1145">
        <f>'2d) Planwerte (Anlage)'!LCV119*$E$15</f>
        <v>0</v>
      </c>
      <c r="LCW119" s="1145">
        <f>'2d) Planwerte (Anlage)'!LCW119*$E$15</f>
        <v>0</v>
      </c>
      <c r="LCX119" s="1145">
        <f>'2d) Planwerte (Anlage)'!LCX119*$E$15</f>
        <v>0</v>
      </c>
      <c r="LCY119" s="1145">
        <f>'2d) Planwerte (Anlage)'!LCY119*$E$15</f>
        <v>0</v>
      </c>
      <c r="LCZ119" s="1145">
        <f>'2d) Planwerte (Anlage)'!LCZ119*$E$15</f>
        <v>0</v>
      </c>
      <c r="LDA119" s="1145">
        <f>'2d) Planwerte (Anlage)'!LDA119*$E$15</f>
        <v>0</v>
      </c>
      <c r="LDB119" s="1145">
        <f>'2d) Planwerte (Anlage)'!LDB119*$E$15</f>
        <v>0</v>
      </c>
      <c r="LDC119" s="1145">
        <f>'2d) Planwerte (Anlage)'!LDC119*$E$15</f>
        <v>0</v>
      </c>
      <c r="LDD119" s="1145">
        <f>'2d) Planwerte (Anlage)'!LDD119*$E$15</f>
        <v>0</v>
      </c>
      <c r="LDE119" s="1145">
        <f>'2d) Planwerte (Anlage)'!LDE119*$E$15</f>
        <v>0</v>
      </c>
      <c r="LDF119" s="1145">
        <f>'2d) Planwerte (Anlage)'!LDF119*$E$15</f>
        <v>0</v>
      </c>
      <c r="LDG119" s="1145">
        <f>'2d) Planwerte (Anlage)'!LDG119*$E$15</f>
        <v>0</v>
      </c>
      <c r="LDH119" s="1145">
        <f>'2d) Planwerte (Anlage)'!LDH119*$E$15</f>
        <v>0</v>
      </c>
      <c r="LDI119" s="1145">
        <f>'2d) Planwerte (Anlage)'!LDI119*$E$15</f>
        <v>0</v>
      </c>
      <c r="LDJ119" s="1145">
        <f>'2d) Planwerte (Anlage)'!LDJ119*$E$15</f>
        <v>0</v>
      </c>
      <c r="LDK119" s="1145">
        <f>'2d) Planwerte (Anlage)'!LDK119*$E$15</f>
        <v>0</v>
      </c>
      <c r="LDL119" s="1145">
        <f>'2d) Planwerte (Anlage)'!LDL119*$E$15</f>
        <v>0</v>
      </c>
      <c r="LDM119" s="1145">
        <f>'2d) Planwerte (Anlage)'!LDM119*$E$15</f>
        <v>0</v>
      </c>
      <c r="LDN119" s="1145">
        <f>'2d) Planwerte (Anlage)'!LDN119*$E$15</f>
        <v>0</v>
      </c>
      <c r="LDO119" s="1145">
        <f>'2d) Planwerte (Anlage)'!LDO119*$E$15</f>
        <v>0</v>
      </c>
      <c r="LDP119" s="1145">
        <f>'2d) Planwerte (Anlage)'!LDP119*$E$15</f>
        <v>0</v>
      </c>
      <c r="LDQ119" s="1145">
        <f>'2d) Planwerte (Anlage)'!LDQ119*$E$15</f>
        <v>0</v>
      </c>
      <c r="LDR119" s="1145">
        <f>'2d) Planwerte (Anlage)'!LDR119*$E$15</f>
        <v>0</v>
      </c>
      <c r="LDS119" s="1145">
        <f>'2d) Planwerte (Anlage)'!LDS119*$E$15</f>
        <v>0</v>
      </c>
      <c r="LDT119" s="1145">
        <f>'2d) Planwerte (Anlage)'!LDT119*$E$15</f>
        <v>0</v>
      </c>
      <c r="LDU119" s="1145">
        <f>'2d) Planwerte (Anlage)'!LDU119*$E$15</f>
        <v>0</v>
      </c>
      <c r="LDV119" s="1145">
        <f>'2d) Planwerte (Anlage)'!LDV119*$E$15</f>
        <v>0</v>
      </c>
      <c r="LDW119" s="1145">
        <f>'2d) Planwerte (Anlage)'!LDW119*$E$15</f>
        <v>0</v>
      </c>
      <c r="LDX119" s="1145">
        <f>'2d) Planwerte (Anlage)'!LDX119*$E$15</f>
        <v>0</v>
      </c>
      <c r="LDY119" s="1145">
        <f>'2d) Planwerte (Anlage)'!LDY119*$E$15</f>
        <v>0</v>
      </c>
      <c r="LDZ119" s="1145">
        <f>'2d) Planwerte (Anlage)'!LDZ119*$E$15</f>
        <v>0</v>
      </c>
      <c r="LEA119" s="1145">
        <f>'2d) Planwerte (Anlage)'!LEA119*$E$15</f>
        <v>0</v>
      </c>
      <c r="LEB119" s="1145">
        <f>'2d) Planwerte (Anlage)'!LEB119*$E$15</f>
        <v>0</v>
      </c>
      <c r="LEC119" s="1145">
        <f>'2d) Planwerte (Anlage)'!LEC119*$E$15</f>
        <v>0</v>
      </c>
      <c r="LED119" s="1145">
        <f>'2d) Planwerte (Anlage)'!LED119*$E$15</f>
        <v>0</v>
      </c>
      <c r="LEE119" s="1145">
        <f>'2d) Planwerte (Anlage)'!LEE119*$E$15</f>
        <v>0</v>
      </c>
      <c r="LEF119" s="1145">
        <f>'2d) Planwerte (Anlage)'!LEF119*$E$15</f>
        <v>0</v>
      </c>
      <c r="LEG119" s="1145">
        <f>'2d) Planwerte (Anlage)'!LEG119*$E$15</f>
        <v>0</v>
      </c>
      <c r="LEH119" s="1145">
        <f>'2d) Planwerte (Anlage)'!LEH119*$E$15</f>
        <v>0</v>
      </c>
      <c r="LEI119" s="1145">
        <f>'2d) Planwerte (Anlage)'!LEI119*$E$15</f>
        <v>0</v>
      </c>
      <c r="LEJ119" s="1145">
        <f>'2d) Planwerte (Anlage)'!LEJ119*$E$15</f>
        <v>0</v>
      </c>
      <c r="LEK119" s="1145">
        <f>'2d) Planwerte (Anlage)'!LEK119*$E$15</f>
        <v>0</v>
      </c>
      <c r="LEL119" s="1145">
        <f>'2d) Planwerte (Anlage)'!LEL119*$E$15</f>
        <v>0</v>
      </c>
      <c r="LEM119" s="1145">
        <f>'2d) Planwerte (Anlage)'!LEM119*$E$15</f>
        <v>0</v>
      </c>
      <c r="LEN119" s="1145">
        <f>'2d) Planwerte (Anlage)'!LEN119*$E$15</f>
        <v>0</v>
      </c>
      <c r="LEO119" s="1145">
        <f>'2d) Planwerte (Anlage)'!LEO119*$E$15</f>
        <v>0</v>
      </c>
      <c r="LEP119" s="1145">
        <f>'2d) Planwerte (Anlage)'!LEP119*$E$15</f>
        <v>0</v>
      </c>
      <c r="LEQ119" s="1145">
        <f>'2d) Planwerte (Anlage)'!LEQ119*$E$15</f>
        <v>0</v>
      </c>
      <c r="LER119" s="1145">
        <f>'2d) Planwerte (Anlage)'!LER119*$E$15</f>
        <v>0</v>
      </c>
      <c r="LES119" s="1145">
        <f>'2d) Planwerte (Anlage)'!LES119*$E$15</f>
        <v>0</v>
      </c>
      <c r="LET119" s="1145">
        <f>'2d) Planwerte (Anlage)'!LET119*$E$15</f>
        <v>0</v>
      </c>
      <c r="LEU119" s="1145">
        <f>'2d) Planwerte (Anlage)'!LEU119*$E$15</f>
        <v>0</v>
      </c>
      <c r="LEV119" s="1145">
        <f>'2d) Planwerte (Anlage)'!LEV119*$E$15</f>
        <v>0</v>
      </c>
      <c r="LEW119" s="1145">
        <f>'2d) Planwerte (Anlage)'!LEW119*$E$15</f>
        <v>0</v>
      </c>
      <c r="LEX119" s="1145">
        <f>'2d) Planwerte (Anlage)'!LEX119*$E$15</f>
        <v>0</v>
      </c>
      <c r="LEY119" s="1145">
        <f>'2d) Planwerte (Anlage)'!LEY119*$E$15</f>
        <v>0</v>
      </c>
      <c r="LEZ119" s="1145">
        <f>'2d) Planwerte (Anlage)'!LEZ119*$E$15</f>
        <v>0</v>
      </c>
      <c r="LFA119" s="1145">
        <f>'2d) Planwerte (Anlage)'!LFA119*$E$15</f>
        <v>0</v>
      </c>
      <c r="LFB119" s="1145">
        <f>'2d) Planwerte (Anlage)'!LFB119*$E$15</f>
        <v>0</v>
      </c>
      <c r="LFC119" s="1145">
        <f>'2d) Planwerte (Anlage)'!LFC119*$E$15</f>
        <v>0</v>
      </c>
      <c r="LFD119" s="1145">
        <f>'2d) Planwerte (Anlage)'!LFD119*$E$15</f>
        <v>0</v>
      </c>
      <c r="LFE119" s="1145">
        <f>'2d) Planwerte (Anlage)'!LFE119*$E$15</f>
        <v>0</v>
      </c>
      <c r="LFF119" s="1145">
        <f>'2d) Planwerte (Anlage)'!LFF119*$E$15</f>
        <v>0</v>
      </c>
      <c r="LFG119" s="1145">
        <f>'2d) Planwerte (Anlage)'!LFG119*$E$15</f>
        <v>0</v>
      </c>
      <c r="LFH119" s="1145">
        <f>'2d) Planwerte (Anlage)'!LFH119*$E$15</f>
        <v>0</v>
      </c>
      <c r="LFI119" s="1145">
        <f>'2d) Planwerte (Anlage)'!LFI119*$E$15</f>
        <v>0</v>
      </c>
      <c r="LFJ119" s="1145">
        <f>'2d) Planwerte (Anlage)'!LFJ119*$E$15</f>
        <v>0</v>
      </c>
      <c r="LFK119" s="1145">
        <f>'2d) Planwerte (Anlage)'!LFK119*$E$15</f>
        <v>0</v>
      </c>
      <c r="LFL119" s="1145">
        <f>'2d) Planwerte (Anlage)'!LFL119*$E$15</f>
        <v>0</v>
      </c>
      <c r="LFM119" s="1145">
        <f>'2d) Planwerte (Anlage)'!LFM119*$E$15</f>
        <v>0</v>
      </c>
      <c r="LFN119" s="1145">
        <f>'2d) Planwerte (Anlage)'!LFN119*$E$15</f>
        <v>0</v>
      </c>
      <c r="LFO119" s="1145">
        <f>'2d) Planwerte (Anlage)'!LFO119*$E$15</f>
        <v>0</v>
      </c>
      <c r="LFP119" s="1145">
        <f>'2d) Planwerte (Anlage)'!LFP119*$E$15</f>
        <v>0</v>
      </c>
      <c r="LFQ119" s="1145">
        <f>'2d) Planwerte (Anlage)'!LFQ119*$E$15</f>
        <v>0</v>
      </c>
      <c r="LFR119" s="1145">
        <f>'2d) Planwerte (Anlage)'!LFR119*$E$15</f>
        <v>0</v>
      </c>
      <c r="LFS119" s="1145">
        <f>'2d) Planwerte (Anlage)'!LFS119*$E$15</f>
        <v>0</v>
      </c>
      <c r="LFT119" s="1145">
        <f>'2d) Planwerte (Anlage)'!LFT119*$E$15</f>
        <v>0</v>
      </c>
      <c r="LFU119" s="1145">
        <f>'2d) Planwerte (Anlage)'!LFU119*$E$15</f>
        <v>0</v>
      </c>
      <c r="LFV119" s="1145">
        <f>'2d) Planwerte (Anlage)'!LFV119*$E$15</f>
        <v>0</v>
      </c>
      <c r="LFW119" s="1145">
        <f>'2d) Planwerte (Anlage)'!LFW119*$E$15</f>
        <v>0</v>
      </c>
      <c r="LFX119" s="1145">
        <f>'2d) Planwerte (Anlage)'!LFX119*$E$15</f>
        <v>0</v>
      </c>
      <c r="LFY119" s="1145">
        <f>'2d) Planwerte (Anlage)'!LFY119*$E$15</f>
        <v>0</v>
      </c>
      <c r="LFZ119" s="1145">
        <f>'2d) Planwerte (Anlage)'!LFZ119*$E$15</f>
        <v>0</v>
      </c>
      <c r="LGA119" s="1145">
        <f>'2d) Planwerte (Anlage)'!LGA119*$E$15</f>
        <v>0</v>
      </c>
      <c r="LGB119" s="1145">
        <f>'2d) Planwerte (Anlage)'!LGB119*$E$15</f>
        <v>0</v>
      </c>
      <c r="LGC119" s="1145">
        <f>'2d) Planwerte (Anlage)'!LGC119*$E$15</f>
        <v>0</v>
      </c>
      <c r="LGD119" s="1145">
        <f>'2d) Planwerte (Anlage)'!LGD119*$E$15</f>
        <v>0</v>
      </c>
      <c r="LGE119" s="1145">
        <f>'2d) Planwerte (Anlage)'!LGE119*$E$15</f>
        <v>0</v>
      </c>
      <c r="LGF119" s="1145">
        <f>'2d) Planwerte (Anlage)'!LGF119*$E$15</f>
        <v>0</v>
      </c>
      <c r="LGG119" s="1145">
        <f>'2d) Planwerte (Anlage)'!LGG119*$E$15</f>
        <v>0</v>
      </c>
      <c r="LGH119" s="1145">
        <f>'2d) Planwerte (Anlage)'!LGH119*$E$15</f>
        <v>0</v>
      </c>
      <c r="LGI119" s="1145">
        <f>'2d) Planwerte (Anlage)'!LGI119*$E$15</f>
        <v>0</v>
      </c>
      <c r="LGJ119" s="1145">
        <f>'2d) Planwerte (Anlage)'!LGJ119*$E$15</f>
        <v>0</v>
      </c>
      <c r="LGK119" s="1145">
        <f>'2d) Planwerte (Anlage)'!LGK119*$E$15</f>
        <v>0</v>
      </c>
      <c r="LGL119" s="1145">
        <f>'2d) Planwerte (Anlage)'!LGL119*$E$15</f>
        <v>0</v>
      </c>
      <c r="LGM119" s="1145">
        <f>'2d) Planwerte (Anlage)'!LGM119*$E$15</f>
        <v>0</v>
      </c>
      <c r="LGN119" s="1145">
        <f>'2d) Planwerte (Anlage)'!LGN119*$E$15</f>
        <v>0</v>
      </c>
      <c r="LGO119" s="1145">
        <f>'2d) Planwerte (Anlage)'!LGO119*$E$15</f>
        <v>0</v>
      </c>
      <c r="LGP119" s="1145">
        <f>'2d) Planwerte (Anlage)'!LGP119*$E$15</f>
        <v>0</v>
      </c>
      <c r="LGQ119" s="1145">
        <f>'2d) Planwerte (Anlage)'!LGQ119*$E$15</f>
        <v>0</v>
      </c>
      <c r="LGR119" s="1145">
        <f>'2d) Planwerte (Anlage)'!LGR119*$E$15</f>
        <v>0</v>
      </c>
      <c r="LGS119" s="1145">
        <f>'2d) Planwerte (Anlage)'!LGS119*$E$15</f>
        <v>0</v>
      </c>
      <c r="LGT119" s="1145">
        <f>'2d) Planwerte (Anlage)'!LGT119*$E$15</f>
        <v>0</v>
      </c>
      <c r="LGU119" s="1145">
        <f>'2d) Planwerte (Anlage)'!LGU119*$E$15</f>
        <v>0</v>
      </c>
      <c r="LGV119" s="1145">
        <f>'2d) Planwerte (Anlage)'!LGV119*$E$15</f>
        <v>0</v>
      </c>
      <c r="LGW119" s="1145">
        <f>'2d) Planwerte (Anlage)'!LGW119*$E$15</f>
        <v>0</v>
      </c>
      <c r="LGX119" s="1145">
        <f>'2d) Planwerte (Anlage)'!LGX119*$E$15</f>
        <v>0</v>
      </c>
      <c r="LGY119" s="1145">
        <f>'2d) Planwerte (Anlage)'!LGY119*$E$15</f>
        <v>0</v>
      </c>
      <c r="LGZ119" s="1145">
        <f>'2d) Planwerte (Anlage)'!LGZ119*$E$15</f>
        <v>0</v>
      </c>
      <c r="LHA119" s="1145">
        <f>'2d) Planwerte (Anlage)'!LHA119*$E$15</f>
        <v>0</v>
      </c>
      <c r="LHB119" s="1145">
        <f>'2d) Planwerte (Anlage)'!LHB119*$E$15</f>
        <v>0</v>
      </c>
      <c r="LHC119" s="1145">
        <f>'2d) Planwerte (Anlage)'!LHC119*$E$15</f>
        <v>0</v>
      </c>
      <c r="LHD119" s="1145">
        <f>'2d) Planwerte (Anlage)'!LHD119*$E$15</f>
        <v>0</v>
      </c>
      <c r="LHE119" s="1145">
        <f>'2d) Planwerte (Anlage)'!LHE119*$E$15</f>
        <v>0</v>
      </c>
      <c r="LHF119" s="1145">
        <f>'2d) Planwerte (Anlage)'!LHF119*$E$15</f>
        <v>0</v>
      </c>
      <c r="LHG119" s="1145">
        <f>'2d) Planwerte (Anlage)'!LHG119*$E$15</f>
        <v>0</v>
      </c>
      <c r="LHH119" s="1145">
        <f>'2d) Planwerte (Anlage)'!LHH119*$E$15</f>
        <v>0</v>
      </c>
      <c r="LHI119" s="1145">
        <f>'2d) Planwerte (Anlage)'!LHI119*$E$15</f>
        <v>0</v>
      </c>
      <c r="LHJ119" s="1145">
        <f>'2d) Planwerte (Anlage)'!LHJ119*$E$15</f>
        <v>0</v>
      </c>
      <c r="LHK119" s="1145">
        <f>'2d) Planwerte (Anlage)'!LHK119*$E$15</f>
        <v>0</v>
      </c>
      <c r="LHL119" s="1145">
        <f>'2d) Planwerte (Anlage)'!LHL119*$E$15</f>
        <v>0</v>
      </c>
      <c r="LHM119" s="1145">
        <f>'2d) Planwerte (Anlage)'!LHM119*$E$15</f>
        <v>0</v>
      </c>
      <c r="LHN119" s="1145">
        <f>'2d) Planwerte (Anlage)'!LHN119*$E$15</f>
        <v>0</v>
      </c>
      <c r="LHO119" s="1145">
        <f>'2d) Planwerte (Anlage)'!LHO119*$E$15</f>
        <v>0</v>
      </c>
      <c r="LHP119" s="1145">
        <f>'2d) Planwerte (Anlage)'!LHP119*$E$15</f>
        <v>0</v>
      </c>
      <c r="LHQ119" s="1145">
        <f>'2d) Planwerte (Anlage)'!LHQ119*$E$15</f>
        <v>0</v>
      </c>
      <c r="LHR119" s="1145">
        <f>'2d) Planwerte (Anlage)'!LHR119*$E$15</f>
        <v>0</v>
      </c>
      <c r="LHS119" s="1145">
        <f>'2d) Planwerte (Anlage)'!LHS119*$E$15</f>
        <v>0</v>
      </c>
      <c r="LHT119" s="1145">
        <f>'2d) Planwerte (Anlage)'!LHT119*$E$15</f>
        <v>0</v>
      </c>
      <c r="LHU119" s="1145">
        <f>'2d) Planwerte (Anlage)'!LHU119*$E$15</f>
        <v>0</v>
      </c>
      <c r="LHV119" s="1145">
        <f>'2d) Planwerte (Anlage)'!LHV119*$E$15</f>
        <v>0</v>
      </c>
      <c r="LHW119" s="1145">
        <f>'2d) Planwerte (Anlage)'!LHW119*$E$15</f>
        <v>0</v>
      </c>
      <c r="LHX119" s="1145">
        <f>'2d) Planwerte (Anlage)'!LHX119*$E$15</f>
        <v>0</v>
      </c>
      <c r="LHY119" s="1145">
        <f>'2d) Planwerte (Anlage)'!LHY119*$E$15</f>
        <v>0</v>
      </c>
      <c r="LHZ119" s="1145">
        <f>'2d) Planwerte (Anlage)'!LHZ119*$E$15</f>
        <v>0</v>
      </c>
      <c r="LIA119" s="1145">
        <f>'2d) Planwerte (Anlage)'!LIA119*$E$15</f>
        <v>0</v>
      </c>
      <c r="LIB119" s="1145">
        <f>'2d) Planwerte (Anlage)'!LIB119*$E$15</f>
        <v>0</v>
      </c>
      <c r="LIC119" s="1145">
        <f>'2d) Planwerte (Anlage)'!LIC119*$E$15</f>
        <v>0</v>
      </c>
      <c r="LID119" s="1145">
        <f>'2d) Planwerte (Anlage)'!LID119*$E$15</f>
        <v>0</v>
      </c>
      <c r="LIE119" s="1145">
        <f>'2d) Planwerte (Anlage)'!LIE119*$E$15</f>
        <v>0</v>
      </c>
      <c r="LIF119" s="1145">
        <f>'2d) Planwerte (Anlage)'!LIF119*$E$15</f>
        <v>0</v>
      </c>
      <c r="LIG119" s="1145">
        <f>'2d) Planwerte (Anlage)'!LIG119*$E$15</f>
        <v>0</v>
      </c>
      <c r="LIH119" s="1145">
        <f>'2d) Planwerte (Anlage)'!LIH119*$E$15</f>
        <v>0</v>
      </c>
      <c r="LII119" s="1145">
        <f>'2d) Planwerte (Anlage)'!LII119*$E$15</f>
        <v>0</v>
      </c>
      <c r="LIJ119" s="1145">
        <f>'2d) Planwerte (Anlage)'!LIJ119*$E$15</f>
        <v>0</v>
      </c>
      <c r="LIK119" s="1145">
        <f>'2d) Planwerte (Anlage)'!LIK119*$E$15</f>
        <v>0</v>
      </c>
      <c r="LIL119" s="1145">
        <f>'2d) Planwerte (Anlage)'!LIL119*$E$15</f>
        <v>0</v>
      </c>
      <c r="LIM119" s="1145">
        <f>'2d) Planwerte (Anlage)'!LIM119*$E$15</f>
        <v>0</v>
      </c>
      <c r="LIN119" s="1145">
        <f>'2d) Planwerte (Anlage)'!LIN119*$E$15</f>
        <v>0</v>
      </c>
      <c r="LIO119" s="1145">
        <f>'2d) Planwerte (Anlage)'!LIO119*$E$15</f>
        <v>0</v>
      </c>
      <c r="LIP119" s="1145">
        <f>'2d) Planwerte (Anlage)'!LIP119*$E$15</f>
        <v>0</v>
      </c>
      <c r="LIQ119" s="1145">
        <f>'2d) Planwerte (Anlage)'!LIQ119*$E$15</f>
        <v>0</v>
      </c>
      <c r="LIR119" s="1145">
        <f>'2d) Planwerte (Anlage)'!LIR119*$E$15</f>
        <v>0</v>
      </c>
      <c r="LIS119" s="1145">
        <f>'2d) Planwerte (Anlage)'!LIS119*$E$15</f>
        <v>0</v>
      </c>
      <c r="LIT119" s="1145">
        <f>'2d) Planwerte (Anlage)'!LIT119*$E$15</f>
        <v>0</v>
      </c>
      <c r="LIU119" s="1145">
        <f>'2d) Planwerte (Anlage)'!LIU119*$E$15</f>
        <v>0</v>
      </c>
      <c r="LIV119" s="1145">
        <f>'2d) Planwerte (Anlage)'!LIV119*$E$15</f>
        <v>0</v>
      </c>
      <c r="LIW119" s="1145">
        <f>'2d) Planwerte (Anlage)'!LIW119*$E$15</f>
        <v>0</v>
      </c>
      <c r="LIX119" s="1145">
        <f>'2d) Planwerte (Anlage)'!LIX119*$E$15</f>
        <v>0</v>
      </c>
      <c r="LIY119" s="1145">
        <f>'2d) Planwerte (Anlage)'!LIY119*$E$15</f>
        <v>0</v>
      </c>
      <c r="LIZ119" s="1145">
        <f>'2d) Planwerte (Anlage)'!LIZ119*$E$15</f>
        <v>0</v>
      </c>
      <c r="LJA119" s="1145">
        <f>'2d) Planwerte (Anlage)'!LJA119*$E$15</f>
        <v>0</v>
      </c>
      <c r="LJB119" s="1145">
        <f>'2d) Planwerte (Anlage)'!LJB119*$E$15</f>
        <v>0</v>
      </c>
      <c r="LJC119" s="1145">
        <f>'2d) Planwerte (Anlage)'!LJC119*$E$15</f>
        <v>0</v>
      </c>
      <c r="LJD119" s="1145">
        <f>'2d) Planwerte (Anlage)'!LJD119*$E$15</f>
        <v>0</v>
      </c>
      <c r="LJE119" s="1145">
        <f>'2d) Planwerte (Anlage)'!LJE119*$E$15</f>
        <v>0</v>
      </c>
      <c r="LJF119" s="1145">
        <f>'2d) Planwerte (Anlage)'!LJF119*$E$15</f>
        <v>0</v>
      </c>
      <c r="LJG119" s="1145">
        <f>'2d) Planwerte (Anlage)'!LJG119*$E$15</f>
        <v>0</v>
      </c>
      <c r="LJH119" s="1145">
        <f>'2d) Planwerte (Anlage)'!LJH119*$E$15</f>
        <v>0</v>
      </c>
      <c r="LJI119" s="1145">
        <f>'2d) Planwerte (Anlage)'!LJI119*$E$15</f>
        <v>0</v>
      </c>
      <c r="LJJ119" s="1145">
        <f>'2d) Planwerte (Anlage)'!LJJ119*$E$15</f>
        <v>0</v>
      </c>
      <c r="LJK119" s="1145">
        <f>'2d) Planwerte (Anlage)'!LJK119*$E$15</f>
        <v>0</v>
      </c>
      <c r="LJL119" s="1145">
        <f>'2d) Planwerte (Anlage)'!LJL119*$E$15</f>
        <v>0</v>
      </c>
      <c r="LJM119" s="1145">
        <f>'2d) Planwerte (Anlage)'!LJM119*$E$15</f>
        <v>0</v>
      </c>
      <c r="LJN119" s="1145">
        <f>'2d) Planwerte (Anlage)'!LJN119*$E$15</f>
        <v>0</v>
      </c>
      <c r="LJO119" s="1145">
        <f>'2d) Planwerte (Anlage)'!LJO119*$E$15</f>
        <v>0</v>
      </c>
      <c r="LJP119" s="1145">
        <f>'2d) Planwerte (Anlage)'!LJP119*$E$15</f>
        <v>0</v>
      </c>
      <c r="LJQ119" s="1145">
        <f>'2d) Planwerte (Anlage)'!LJQ119*$E$15</f>
        <v>0</v>
      </c>
      <c r="LJR119" s="1145">
        <f>'2d) Planwerte (Anlage)'!LJR119*$E$15</f>
        <v>0</v>
      </c>
      <c r="LJS119" s="1145">
        <f>'2d) Planwerte (Anlage)'!LJS119*$E$15</f>
        <v>0</v>
      </c>
      <c r="LJT119" s="1145">
        <f>'2d) Planwerte (Anlage)'!LJT119*$E$15</f>
        <v>0</v>
      </c>
      <c r="LJU119" s="1145">
        <f>'2d) Planwerte (Anlage)'!LJU119*$E$15</f>
        <v>0</v>
      </c>
      <c r="LJV119" s="1145">
        <f>'2d) Planwerte (Anlage)'!LJV119*$E$15</f>
        <v>0</v>
      </c>
      <c r="LJW119" s="1145">
        <f>'2d) Planwerte (Anlage)'!LJW119*$E$15</f>
        <v>0</v>
      </c>
      <c r="LJX119" s="1145">
        <f>'2d) Planwerte (Anlage)'!LJX119*$E$15</f>
        <v>0</v>
      </c>
      <c r="LJY119" s="1145">
        <f>'2d) Planwerte (Anlage)'!LJY119*$E$15</f>
        <v>0</v>
      </c>
      <c r="LJZ119" s="1145">
        <f>'2d) Planwerte (Anlage)'!LJZ119*$E$15</f>
        <v>0</v>
      </c>
      <c r="LKA119" s="1145">
        <f>'2d) Planwerte (Anlage)'!LKA119*$E$15</f>
        <v>0</v>
      </c>
      <c r="LKB119" s="1145">
        <f>'2d) Planwerte (Anlage)'!LKB119*$E$15</f>
        <v>0</v>
      </c>
      <c r="LKC119" s="1145">
        <f>'2d) Planwerte (Anlage)'!LKC119*$E$15</f>
        <v>0</v>
      </c>
      <c r="LKD119" s="1145">
        <f>'2d) Planwerte (Anlage)'!LKD119*$E$15</f>
        <v>0</v>
      </c>
      <c r="LKE119" s="1145">
        <f>'2d) Planwerte (Anlage)'!LKE119*$E$15</f>
        <v>0</v>
      </c>
      <c r="LKF119" s="1145">
        <f>'2d) Planwerte (Anlage)'!LKF119*$E$15</f>
        <v>0</v>
      </c>
      <c r="LKG119" s="1145">
        <f>'2d) Planwerte (Anlage)'!LKG119*$E$15</f>
        <v>0</v>
      </c>
      <c r="LKH119" s="1145">
        <f>'2d) Planwerte (Anlage)'!LKH119*$E$15</f>
        <v>0</v>
      </c>
      <c r="LKI119" s="1145">
        <f>'2d) Planwerte (Anlage)'!LKI119*$E$15</f>
        <v>0</v>
      </c>
      <c r="LKJ119" s="1145">
        <f>'2d) Planwerte (Anlage)'!LKJ119*$E$15</f>
        <v>0</v>
      </c>
      <c r="LKK119" s="1145">
        <f>'2d) Planwerte (Anlage)'!LKK119*$E$15</f>
        <v>0</v>
      </c>
      <c r="LKL119" s="1145">
        <f>'2d) Planwerte (Anlage)'!LKL119*$E$15</f>
        <v>0</v>
      </c>
      <c r="LKM119" s="1145">
        <f>'2d) Planwerte (Anlage)'!LKM119*$E$15</f>
        <v>0</v>
      </c>
      <c r="LKN119" s="1145">
        <f>'2d) Planwerte (Anlage)'!LKN119*$E$15</f>
        <v>0</v>
      </c>
      <c r="LKO119" s="1145">
        <f>'2d) Planwerte (Anlage)'!LKO119*$E$15</f>
        <v>0</v>
      </c>
      <c r="LKP119" s="1145">
        <f>'2d) Planwerte (Anlage)'!LKP119*$E$15</f>
        <v>0</v>
      </c>
      <c r="LKQ119" s="1145">
        <f>'2d) Planwerte (Anlage)'!LKQ119*$E$15</f>
        <v>0</v>
      </c>
      <c r="LKR119" s="1145">
        <f>'2d) Planwerte (Anlage)'!LKR119*$E$15</f>
        <v>0</v>
      </c>
      <c r="LKS119" s="1145">
        <f>'2d) Planwerte (Anlage)'!LKS119*$E$15</f>
        <v>0</v>
      </c>
      <c r="LKT119" s="1145">
        <f>'2d) Planwerte (Anlage)'!LKT119*$E$15</f>
        <v>0</v>
      </c>
      <c r="LKU119" s="1145">
        <f>'2d) Planwerte (Anlage)'!LKU119*$E$15</f>
        <v>0</v>
      </c>
      <c r="LKV119" s="1145">
        <f>'2d) Planwerte (Anlage)'!LKV119*$E$15</f>
        <v>0</v>
      </c>
      <c r="LKW119" s="1145">
        <f>'2d) Planwerte (Anlage)'!LKW119*$E$15</f>
        <v>0</v>
      </c>
      <c r="LKX119" s="1145">
        <f>'2d) Planwerte (Anlage)'!LKX119*$E$15</f>
        <v>0</v>
      </c>
      <c r="LKY119" s="1145">
        <f>'2d) Planwerte (Anlage)'!LKY119*$E$15</f>
        <v>0</v>
      </c>
      <c r="LKZ119" s="1145">
        <f>'2d) Planwerte (Anlage)'!LKZ119*$E$15</f>
        <v>0</v>
      </c>
      <c r="LLA119" s="1145">
        <f>'2d) Planwerte (Anlage)'!LLA119*$E$15</f>
        <v>0</v>
      </c>
      <c r="LLB119" s="1145">
        <f>'2d) Planwerte (Anlage)'!LLB119*$E$15</f>
        <v>0</v>
      </c>
      <c r="LLC119" s="1145">
        <f>'2d) Planwerte (Anlage)'!LLC119*$E$15</f>
        <v>0</v>
      </c>
      <c r="LLD119" s="1145">
        <f>'2d) Planwerte (Anlage)'!LLD119*$E$15</f>
        <v>0</v>
      </c>
      <c r="LLE119" s="1145">
        <f>'2d) Planwerte (Anlage)'!LLE119*$E$15</f>
        <v>0</v>
      </c>
      <c r="LLF119" s="1145">
        <f>'2d) Planwerte (Anlage)'!LLF119*$E$15</f>
        <v>0</v>
      </c>
      <c r="LLG119" s="1145">
        <f>'2d) Planwerte (Anlage)'!LLG119*$E$15</f>
        <v>0</v>
      </c>
      <c r="LLH119" s="1145">
        <f>'2d) Planwerte (Anlage)'!LLH119*$E$15</f>
        <v>0</v>
      </c>
      <c r="LLI119" s="1145">
        <f>'2d) Planwerte (Anlage)'!LLI119*$E$15</f>
        <v>0</v>
      </c>
      <c r="LLJ119" s="1145">
        <f>'2d) Planwerte (Anlage)'!LLJ119*$E$15</f>
        <v>0</v>
      </c>
      <c r="LLK119" s="1145">
        <f>'2d) Planwerte (Anlage)'!LLK119*$E$15</f>
        <v>0</v>
      </c>
      <c r="LLL119" s="1145">
        <f>'2d) Planwerte (Anlage)'!LLL119*$E$15</f>
        <v>0</v>
      </c>
      <c r="LLM119" s="1145">
        <f>'2d) Planwerte (Anlage)'!LLM119*$E$15</f>
        <v>0</v>
      </c>
      <c r="LLN119" s="1145">
        <f>'2d) Planwerte (Anlage)'!LLN119*$E$15</f>
        <v>0</v>
      </c>
      <c r="LLO119" s="1145">
        <f>'2d) Planwerte (Anlage)'!LLO119*$E$15</f>
        <v>0</v>
      </c>
      <c r="LLP119" s="1145">
        <f>'2d) Planwerte (Anlage)'!LLP119*$E$15</f>
        <v>0</v>
      </c>
      <c r="LLQ119" s="1145">
        <f>'2d) Planwerte (Anlage)'!LLQ119*$E$15</f>
        <v>0</v>
      </c>
      <c r="LLR119" s="1145">
        <f>'2d) Planwerte (Anlage)'!LLR119*$E$15</f>
        <v>0</v>
      </c>
      <c r="LLS119" s="1145">
        <f>'2d) Planwerte (Anlage)'!LLS119*$E$15</f>
        <v>0</v>
      </c>
      <c r="LLT119" s="1145">
        <f>'2d) Planwerte (Anlage)'!LLT119*$E$15</f>
        <v>0</v>
      </c>
      <c r="LLU119" s="1145">
        <f>'2d) Planwerte (Anlage)'!LLU119*$E$15</f>
        <v>0</v>
      </c>
      <c r="LLV119" s="1145">
        <f>'2d) Planwerte (Anlage)'!LLV119*$E$15</f>
        <v>0</v>
      </c>
      <c r="LLW119" s="1145">
        <f>'2d) Planwerte (Anlage)'!LLW119*$E$15</f>
        <v>0</v>
      </c>
      <c r="LLX119" s="1145">
        <f>'2d) Planwerte (Anlage)'!LLX119*$E$15</f>
        <v>0</v>
      </c>
      <c r="LLY119" s="1145">
        <f>'2d) Planwerte (Anlage)'!LLY119*$E$15</f>
        <v>0</v>
      </c>
      <c r="LLZ119" s="1145">
        <f>'2d) Planwerte (Anlage)'!LLZ119*$E$15</f>
        <v>0</v>
      </c>
      <c r="LMA119" s="1145">
        <f>'2d) Planwerte (Anlage)'!LMA119*$E$15</f>
        <v>0</v>
      </c>
      <c r="LMB119" s="1145">
        <f>'2d) Planwerte (Anlage)'!LMB119*$E$15</f>
        <v>0</v>
      </c>
      <c r="LMC119" s="1145">
        <f>'2d) Planwerte (Anlage)'!LMC119*$E$15</f>
        <v>0</v>
      </c>
      <c r="LMD119" s="1145">
        <f>'2d) Planwerte (Anlage)'!LMD119*$E$15</f>
        <v>0</v>
      </c>
      <c r="LME119" s="1145">
        <f>'2d) Planwerte (Anlage)'!LME119*$E$15</f>
        <v>0</v>
      </c>
      <c r="LMF119" s="1145">
        <f>'2d) Planwerte (Anlage)'!LMF119*$E$15</f>
        <v>0</v>
      </c>
      <c r="LMG119" s="1145">
        <f>'2d) Planwerte (Anlage)'!LMG119*$E$15</f>
        <v>0</v>
      </c>
      <c r="LMH119" s="1145">
        <f>'2d) Planwerte (Anlage)'!LMH119*$E$15</f>
        <v>0</v>
      </c>
      <c r="LMI119" s="1145">
        <f>'2d) Planwerte (Anlage)'!LMI119*$E$15</f>
        <v>0</v>
      </c>
      <c r="LMJ119" s="1145">
        <f>'2d) Planwerte (Anlage)'!LMJ119*$E$15</f>
        <v>0</v>
      </c>
      <c r="LMK119" s="1145">
        <f>'2d) Planwerte (Anlage)'!LMK119*$E$15</f>
        <v>0</v>
      </c>
      <c r="LML119" s="1145">
        <f>'2d) Planwerte (Anlage)'!LML119*$E$15</f>
        <v>0</v>
      </c>
      <c r="LMM119" s="1145">
        <f>'2d) Planwerte (Anlage)'!LMM119*$E$15</f>
        <v>0</v>
      </c>
      <c r="LMN119" s="1145">
        <f>'2d) Planwerte (Anlage)'!LMN119*$E$15</f>
        <v>0</v>
      </c>
      <c r="LMO119" s="1145">
        <f>'2d) Planwerte (Anlage)'!LMO119*$E$15</f>
        <v>0</v>
      </c>
      <c r="LMP119" s="1145">
        <f>'2d) Planwerte (Anlage)'!LMP119*$E$15</f>
        <v>0</v>
      </c>
      <c r="LMQ119" s="1145">
        <f>'2d) Planwerte (Anlage)'!LMQ119*$E$15</f>
        <v>0</v>
      </c>
      <c r="LMR119" s="1145">
        <f>'2d) Planwerte (Anlage)'!LMR119*$E$15</f>
        <v>0</v>
      </c>
      <c r="LMS119" s="1145">
        <f>'2d) Planwerte (Anlage)'!LMS119*$E$15</f>
        <v>0</v>
      </c>
      <c r="LMT119" s="1145">
        <f>'2d) Planwerte (Anlage)'!LMT119*$E$15</f>
        <v>0</v>
      </c>
      <c r="LMU119" s="1145">
        <f>'2d) Planwerte (Anlage)'!LMU119*$E$15</f>
        <v>0</v>
      </c>
      <c r="LMV119" s="1145">
        <f>'2d) Planwerte (Anlage)'!LMV119*$E$15</f>
        <v>0</v>
      </c>
      <c r="LMW119" s="1145">
        <f>'2d) Planwerte (Anlage)'!LMW119*$E$15</f>
        <v>0</v>
      </c>
      <c r="LMX119" s="1145">
        <f>'2d) Planwerte (Anlage)'!LMX119*$E$15</f>
        <v>0</v>
      </c>
      <c r="LMY119" s="1145">
        <f>'2d) Planwerte (Anlage)'!LMY119*$E$15</f>
        <v>0</v>
      </c>
      <c r="LMZ119" s="1145">
        <f>'2d) Planwerte (Anlage)'!LMZ119*$E$15</f>
        <v>0</v>
      </c>
      <c r="LNA119" s="1145">
        <f>'2d) Planwerte (Anlage)'!LNA119*$E$15</f>
        <v>0</v>
      </c>
      <c r="LNB119" s="1145">
        <f>'2d) Planwerte (Anlage)'!LNB119*$E$15</f>
        <v>0</v>
      </c>
      <c r="LNC119" s="1145">
        <f>'2d) Planwerte (Anlage)'!LNC119*$E$15</f>
        <v>0</v>
      </c>
      <c r="LND119" s="1145">
        <f>'2d) Planwerte (Anlage)'!LND119*$E$15</f>
        <v>0</v>
      </c>
      <c r="LNE119" s="1145">
        <f>'2d) Planwerte (Anlage)'!LNE119*$E$15</f>
        <v>0</v>
      </c>
      <c r="LNF119" s="1145">
        <f>'2d) Planwerte (Anlage)'!LNF119*$E$15</f>
        <v>0</v>
      </c>
      <c r="LNG119" s="1145">
        <f>'2d) Planwerte (Anlage)'!LNG119*$E$15</f>
        <v>0</v>
      </c>
      <c r="LNH119" s="1145">
        <f>'2d) Planwerte (Anlage)'!LNH119*$E$15</f>
        <v>0</v>
      </c>
      <c r="LNI119" s="1145">
        <f>'2d) Planwerte (Anlage)'!LNI119*$E$15</f>
        <v>0</v>
      </c>
      <c r="LNJ119" s="1145">
        <f>'2d) Planwerte (Anlage)'!LNJ119*$E$15</f>
        <v>0</v>
      </c>
      <c r="LNK119" s="1145">
        <f>'2d) Planwerte (Anlage)'!LNK119*$E$15</f>
        <v>0</v>
      </c>
      <c r="LNL119" s="1145">
        <f>'2d) Planwerte (Anlage)'!LNL119*$E$15</f>
        <v>0</v>
      </c>
      <c r="LNM119" s="1145">
        <f>'2d) Planwerte (Anlage)'!LNM119*$E$15</f>
        <v>0</v>
      </c>
      <c r="LNN119" s="1145">
        <f>'2d) Planwerte (Anlage)'!LNN119*$E$15</f>
        <v>0</v>
      </c>
      <c r="LNO119" s="1145">
        <f>'2d) Planwerte (Anlage)'!LNO119*$E$15</f>
        <v>0</v>
      </c>
      <c r="LNP119" s="1145">
        <f>'2d) Planwerte (Anlage)'!LNP119*$E$15</f>
        <v>0</v>
      </c>
      <c r="LNQ119" s="1145">
        <f>'2d) Planwerte (Anlage)'!LNQ119*$E$15</f>
        <v>0</v>
      </c>
      <c r="LNR119" s="1145">
        <f>'2d) Planwerte (Anlage)'!LNR119*$E$15</f>
        <v>0</v>
      </c>
      <c r="LNS119" s="1145">
        <f>'2d) Planwerte (Anlage)'!LNS119*$E$15</f>
        <v>0</v>
      </c>
      <c r="LNT119" s="1145">
        <f>'2d) Planwerte (Anlage)'!LNT119*$E$15</f>
        <v>0</v>
      </c>
      <c r="LNU119" s="1145">
        <f>'2d) Planwerte (Anlage)'!LNU119*$E$15</f>
        <v>0</v>
      </c>
      <c r="LNV119" s="1145">
        <f>'2d) Planwerte (Anlage)'!LNV119*$E$15</f>
        <v>0</v>
      </c>
      <c r="LNW119" s="1145">
        <f>'2d) Planwerte (Anlage)'!LNW119*$E$15</f>
        <v>0</v>
      </c>
      <c r="LNX119" s="1145">
        <f>'2d) Planwerte (Anlage)'!LNX119*$E$15</f>
        <v>0</v>
      </c>
      <c r="LNY119" s="1145">
        <f>'2d) Planwerte (Anlage)'!LNY119*$E$15</f>
        <v>0</v>
      </c>
      <c r="LNZ119" s="1145">
        <f>'2d) Planwerte (Anlage)'!LNZ119*$E$15</f>
        <v>0</v>
      </c>
      <c r="LOA119" s="1145">
        <f>'2d) Planwerte (Anlage)'!LOA119*$E$15</f>
        <v>0</v>
      </c>
      <c r="LOB119" s="1145">
        <f>'2d) Planwerte (Anlage)'!LOB119*$E$15</f>
        <v>0</v>
      </c>
      <c r="LOC119" s="1145">
        <f>'2d) Planwerte (Anlage)'!LOC119*$E$15</f>
        <v>0</v>
      </c>
      <c r="LOD119" s="1145">
        <f>'2d) Planwerte (Anlage)'!LOD119*$E$15</f>
        <v>0</v>
      </c>
      <c r="LOE119" s="1145">
        <f>'2d) Planwerte (Anlage)'!LOE119*$E$15</f>
        <v>0</v>
      </c>
      <c r="LOF119" s="1145">
        <f>'2d) Planwerte (Anlage)'!LOF119*$E$15</f>
        <v>0</v>
      </c>
      <c r="LOG119" s="1145">
        <f>'2d) Planwerte (Anlage)'!LOG119*$E$15</f>
        <v>0</v>
      </c>
      <c r="LOH119" s="1145">
        <f>'2d) Planwerte (Anlage)'!LOH119*$E$15</f>
        <v>0</v>
      </c>
      <c r="LOI119" s="1145">
        <f>'2d) Planwerte (Anlage)'!LOI119*$E$15</f>
        <v>0</v>
      </c>
      <c r="LOJ119" s="1145">
        <f>'2d) Planwerte (Anlage)'!LOJ119*$E$15</f>
        <v>0</v>
      </c>
      <c r="LOK119" s="1145">
        <f>'2d) Planwerte (Anlage)'!LOK119*$E$15</f>
        <v>0</v>
      </c>
      <c r="LOL119" s="1145">
        <f>'2d) Planwerte (Anlage)'!LOL119*$E$15</f>
        <v>0</v>
      </c>
      <c r="LOM119" s="1145">
        <f>'2d) Planwerte (Anlage)'!LOM119*$E$15</f>
        <v>0</v>
      </c>
      <c r="LON119" s="1145">
        <f>'2d) Planwerte (Anlage)'!LON119*$E$15</f>
        <v>0</v>
      </c>
      <c r="LOO119" s="1145">
        <f>'2d) Planwerte (Anlage)'!LOO119*$E$15</f>
        <v>0</v>
      </c>
      <c r="LOP119" s="1145">
        <f>'2d) Planwerte (Anlage)'!LOP119*$E$15</f>
        <v>0</v>
      </c>
      <c r="LOQ119" s="1145">
        <f>'2d) Planwerte (Anlage)'!LOQ119*$E$15</f>
        <v>0</v>
      </c>
      <c r="LOR119" s="1145">
        <f>'2d) Planwerte (Anlage)'!LOR119*$E$15</f>
        <v>0</v>
      </c>
      <c r="LOS119" s="1145">
        <f>'2d) Planwerte (Anlage)'!LOS119*$E$15</f>
        <v>0</v>
      </c>
      <c r="LOT119" s="1145">
        <f>'2d) Planwerte (Anlage)'!LOT119*$E$15</f>
        <v>0</v>
      </c>
      <c r="LOU119" s="1145">
        <f>'2d) Planwerte (Anlage)'!LOU119*$E$15</f>
        <v>0</v>
      </c>
      <c r="LOV119" s="1145">
        <f>'2d) Planwerte (Anlage)'!LOV119*$E$15</f>
        <v>0</v>
      </c>
      <c r="LOW119" s="1145">
        <f>'2d) Planwerte (Anlage)'!LOW119*$E$15</f>
        <v>0</v>
      </c>
      <c r="LOX119" s="1145">
        <f>'2d) Planwerte (Anlage)'!LOX119*$E$15</f>
        <v>0</v>
      </c>
      <c r="LOY119" s="1145">
        <f>'2d) Planwerte (Anlage)'!LOY119*$E$15</f>
        <v>0</v>
      </c>
      <c r="LOZ119" s="1145">
        <f>'2d) Planwerte (Anlage)'!LOZ119*$E$15</f>
        <v>0</v>
      </c>
      <c r="LPA119" s="1145">
        <f>'2d) Planwerte (Anlage)'!LPA119*$E$15</f>
        <v>0</v>
      </c>
      <c r="LPB119" s="1145">
        <f>'2d) Planwerte (Anlage)'!LPB119*$E$15</f>
        <v>0</v>
      </c>
      <c r="LPC119" s="1145">
        <f>'2d) Planwerte (Anlage)'!LPC119*$E$15</f>
        <v>0</v>
      </c>
      <c r="LPD119" s="1145">
        <f>'2d) Planwerte (Anlage)'!LPD119*$E$15</f>
        <v>0</v>
      </c>
      <c r="LPE119" s="1145">
        <f>'2d) Planwerte (Anlage)'!LPE119*$E$15</f>
        <v>0</v>
      </c>
      <c r="LPF119" s="1145">
        <f>'2d) Planwerte (Anlage)'!LPF119*$E$15</f>
        <v>0</v>
      </c>
      <c r="LPG119" s="1145">
        <f>'2d) Planwerte (Anlage)'!LPG119*$E$15</f>
        <v>0</v>
      </c>
      <c r="LPH119" s="1145">
        <f>'2d) Planwerte (Anlage)'!LPH119*$E$15</f>
        <v>0</v>
      </c>
      <c r="LPI119" s="1145">
        <f>'2d) Planwerte (Anlage)'!LPI119*$E$15</f>
        <v>0</v>
      </c>
      <c r="LPJ119" s="1145">
        <f>'2d) Planwerte (Anlage)'!LPJ119*$E$15</f>
        <v>0</v>
      </c>
      <c r="LPK119" s="1145">
        <f>'2d) Planwerte (Anlage)'!LPK119*$E$15</f>
        <v>0</v>
      </c>
      <c r="LPL119" s="1145">
        <f>'2d) Planwerte (Anlage)'!LPL119*$E$15</f>
        <v>0</v>
      </c>
      <c r="LPM119" s="1145">
        <f>'2d) Planwerte (Anlage)'!LPM119*$E$15</f>
        <v>0</v>
      </c>
      <c r="LPN119" s="1145">
        <f>'2d) Planwerte (Anlage)'!LPN119*$E$15</f>
        <v>0</v>
      </c>
      <c r="LPO119" s="1145">
        <f>'2d) Planwerte (Anlage)'!LPO119*$E$15</f>
        <v>0</v>
      </c>
      <c r="LPP119" s="1145">
        <f>'2d) Planwerte (Anlage)'!LPP119*$E$15</f>
        <v>0</v>
      </c>
      <c r="LPQ119" s="1145">
        <f>'2d) Planwerte (Anlage)'!LPQ119*$E$15</f>
        <v>0</v>
      </c>
      <c r="LPR119" s="1145">
        <f>'2d) Planwerte (Anlage)'!LPR119*$E$15</f>
        <v>0</v>
      </c>
      <c r="LPS119" s="1145">
        <f>'2d) Planwerte (Anlage)'!LPS119*$E$15</f>
        <v>0</v>
      </c>
      <c r="LPT119" s="1145">
        <f>'2d) Planwerte (Anlage)'!LPT119*$E$15</f>
        <v>0</v>
      </c>
      <c r="LPU119" s="1145">
        <f>'2d) Planwerte (Anlage)'!LPU119*$E$15</f>
        <v>0</v>
      </c>
      <c r="LPV119" s="1145">
        <f>'2d) Planwerte (Anlage)'!LPV119*$E$15</f>
        <v>0</v>
      </c>
      <c r="LPW119" s="1145">
        <f>'2d) Planwerte (Anlage)'!LPW119*$E$15</f>
        <v>0</v>
      </c>
      <c r="LPX119" s="1145">
        <f>'2d) Planwerte (Anlage)'!LPX119*$E$15</f>
        <v>0</v>
      </c>
      <c r="LPY119" s="1145">
        <f>'2d) Planwerte (Anlage)'!LPY119*$E$15</f>
        <v>0</v>
      </c>
      <c r="LPZ119" s="1145">
        <f>'2d) Planwerte (Anlage)'!LPZ119*$E$15</f>
        <v>0</v>
      </c>
      <c r="LQA119" s="1145">
        <f>'2d) Planwerte (Anlage)'!LQA119*$E$15</f>
        <v>0</v>
      </c>
      <c r="LQB119" s="1145">
        <f>'2d) Planwerte (Anlage)'!LQB119*$E$15</f>
        <v>0</v>
      </c>
      <c r="LQC119" s="1145">
        <f>'2d) Planwerte (Anlage)'!LQC119*$E$15</f>
        <v>0</v>
      </c>
      <c r="LQD119" s="1145">
        <f>'2d) Planwerte (Anlage)'!LQD119*$E$15</f>
        <v>0</v>
      </c>
      <c r="LQE119" s="1145">
        <f>'2d) Planwerte (Anlage)'!LQE119*$E$15</f>
        <v>0</v>
      </c>
      <c r="LQF119" s="1145">
        <f>'2d) Planwerte (Anlage)'!LQF119*$E$15</f>
        <v>0</v>
      </c>
      <c r="LQG119" s="1145">
        <f>'2d) Planwerte (Anlage)'!LQG119*$E$15</f>
        <v>0</v>
      </c>
      <c r="LQH119" s="1145">
        <f>'2d) Planwerte (Anlage)'!LQH119*$E$15</f>
        <v>0</v>
      </c>
      <c r="LQI119" s="1145">
        <f>'2d) Planwerte (Anlage)'!LQI119*$E$15</f>
        <v>0</v>
      </c>
      <c r="LQJ119" s="1145">
        <f>'2d) Planwerte (Anlage)'!LQJ119*$E$15</f>
        <v>0</v>
      </c>
      <c r="LQK119" s="1145">
        <f>'2d) Planwerte (Anlage)'!LQK119*$E$15</f>
        <v>0</v>
      </c>
      <c r="LQL119" s="1145">
        <f>'2d) Planwerte (Anlage)'!LQL119*$E$15</f>
        <v>0</v>
      </c>
      <c r="LQM119" s="1145">
        <f>'2d) Planwerte (Anlage)'!LQM119*$E$15</f>
        <v>0</v>
      </c>
      <c r="LQN119" s="1145">
        <f>'2d) Planwerte (Anlage)'!LQN119*$E$15</f>
        <v>0</v>
      </c>
      <c r="LQO119" s="1145">
        <f>'2d) Planwerte (Anlage)'!LQO119*$E$15</f>
        <v>0</v>
      </c>
      <c r="LQP119" s="1145">
        <f>'2d) Planwerte (Anlage)'!LQP119*$E$15</f>
        <v>0</v>
      </c>
      <c r="LQQ119" s="1145">
        <f>'2d) Planwerte (Anlage)'!LQQ119*$E$15</f>
        <v>0</v>
      </c>
      <c r="LQR119" s="1145">
        <f>'2d) Planwerte (Anlage)'!LQR119*$E$15</f>
        <v>0</v>
      </c>
      <c r="LQS119" s="1145">
        <f>'2d) Planwerte (Anlage)'!LQS119*$E$15</f>
        <v>0</v>
      </c>
      <c r="LQT119" s="1145">
        <f>'2d) Planwerte (Anlage)'!LQT119*$E$15</f>
        <v>0</v>
      </c>
      <c r="LQU119" s="1145">
        <f>'2d) Planwerte (Anlage)'!LQU119*$E$15</f>
        <v>0</v>
      </c>
      <c r="LQV119" s="1145">
        <f>'2d) Planwerte (Anlage)'!LQV119*$E$15</f>
        <v>0</v>
      </c>
      <c r="LQW119" s="1145">
        <f>'2d) Planwerte (Anlage)'!LQW119*$E$15</f>
        <v>0</v>
      </c>
      <c r="LQX119" s="1145">
        <f>'2d) Planwerte (Anlage)'!LQX119*$E$15</f>
        <v>0</v>
      </c>
      <c r="LQY119" s="1145">
        <f>'2d) Planwerte (Anlage)'!LQY119*$E$15</f>
        <v>0</v>
      </c>
      <c r="LQZ119" s="1145">
        <f>'2d) Planwerte (Anlage)'!LQZ119*$E$15</f>
        <v>0</v>
      </c>
      <c r="LRA119" s="1145">
        <f>'2d) Planwerte (Anlage)'!LRA119*$E$15</f>
        <v>0</v>
      </c>
      <c r="LRB119" s="1145">
        <f>'2d) Planwerte (Anlage)'!LRB119*$E$15</f>
        <v>0</v>
      </c>
      <c r="LRC119" s="1145">
        <f>'2d) Planwerte (Anlage)'!LRC119*$E$15</f>
        <v>0</v>
      </c>
      <c r="LRD119" s="1145">
        <f>'2d) Planwerte (Anlage)'!LRD119*$E$15</f>
        <v>0</v>
      </c>
      <c r="LRE119" s="1145">
        <f>'2d) Planwerte (Anlage)'!LRE119*$E$15</f>
        <v>0</v>
      </c>
      <c r="LRF119" s="1145">
        <f>'2d) Planwerte (Anlage)'!LRF119*$E$15</f>
        <v>0</v>
      </c>
      <c r="LRG119" s="1145">
        <f>'2d) Planwerte (Anlage)'!LRG119*$E$15</f>
        <v>0</v>
      </c>
      <c r="LRH119" s="1145">
        <f>'2d) Planwerte (Anlage)'!LRH119*$E$15</f>
        <v>0</v>
      </c>
      <c r="LRI119" s="1145">
        <f>'2d) Planwerte (Anlage)'!LRI119*$E$15</f>
        <v>0</v>
      </c>
      <c r="LRJ119" s="1145">
        <f>'2d) Planwerte (Anlage)'!LRJ119*$E$15</f>
        <v>0</v>
      </c>
      <c r="LRK119" s="1145">
        <f>'2d) Planwerte (Anlage)'!LRK119*$E$15</f>
        <v>0</v>
      </c>
      <c r="LRL119" s="1145">
        <f>'2d) Planwerte (Anlage)'!LRL119*$E$15</f>
        <v>0</v>
      </c>
      <c r="LRM119" s="1145">
        <f>'2d) Planwerte (Anlage)'!LRM119*$E$15</f>
        <v>0</v>
      </c>
      <c r="LRN119" s="1145">
        <f>'2d) Planwerte (Anlage)'!LRN119*$E$15</f>
        <v>0</v>
      </c>
      <c r="LRO119" s="1145">
        <f>'2d) Planwerte (Anlage)'!LRO119*$E$15</f>
        <v>0</v>
      </c>
      <c r="LRP119" s="1145">
        <f>'2d) Planwerte (Anlage)'!LRP119*$E$15</f>
        <v>0</v>
      </c>
      <c r="LRQ119" s="1145">
        <f>'2d) Planwerte (Anlage)'!LRQ119*$E$15</f>
        <v>0</v>
      </c>
      <c r="LRR119" s="1145">
        <f>'2d) Planwerte (Anlage)'!LRR119*$E$15</f>
        <v>0</v>
      </c>
      <c r="LRS119" s="1145">
        <f>'2d) Planwerte (Anlage)'!LRS119*$E$15</f>
        <v>0</v>
      </c>
      <c r="LRT119" s="1145">
        <f>'2d) Planwerte (Anlage)'!LRT119*$E$15</f>
        <v>0</v>
      </c>
      <c r="LRU119" s="1145">
        <f>'2d) Planwerte (Anlage)'!LRU119*$E$15</f>
        <v>0</v>
      </c>
      <c r="LRV119" s="1145">
        <f>'2d) Planwerte (Anlage)'!LRV119*$E$15</f>
        <v>0</v>
      </c>
      <c r="LRW119" s="1145">
        <f>'2d) Planwerte (Anlage)'!LRW119*$E$15</f>
        <v>0</v>
      </c>
      <c r="LRX119" s="1145">
        <f>'2d) Planwerte (Anlage)'!LRX119*$E$15</f>
        <v>0</v>
      </c>
      <c r="LRY119" s="1145">
        <f>'2d) Planwerte (Anlage)'!LRY119*$E$15</f>
        <v>0</v>
      </c>
      <c r="LRZ119" s="1145">
        <f>'2d) Planwerte (Anlage)'!LRZ119*$E$15</f>
        <v>0</v>
      </c>
      <c r="LSA119" s="1145">
        <f>'2d) Planwerte (Anlage)'!LSA119*$E$15</f>
        <v>0</v>
      </c>
      <c r="LSB119" s="1145">
        <f>'2d) Planwerte (Anlage)'!LSB119*$E$15</f>
        <v>0</v>
      </c>
      <c r="LSC119" s="1145">
        <f>'2d) Planwerte (Anlage)'!LSC119*$E$15</f>
        <v>0</v>
      </c>
      <c r="LSD119" s="1145">
        <f>'2d) Planwerte (Anlage)'!LSD119*$E$15</f>
        <v>0</v>
      </c>
      <c r="LSE119" s="1145">
        <f>'2d) Planwerte (Anlage)'!LSE119*$E$15</f>
        <v>0</v>
      </c>
      <c r="LSF119" s="1145">
        <f>'2d) Planwerte (Anlage)'!LSF119*$E$15</f>
        <v>0</v>
      </c>
      <c r="LSG119" s="1145">
        <f>'2d) Planwerte (Anlage)'!LSG119*$E$15</f>
        <v>0</v>
      </c>
      <c r="LSH119" s="1145">
        <f>'2d) Planwerte (Anlage)'!LSH119*$E$15</f>
        <v>0</v>
      </c>
      <c r="LSI119" s="1145">
        <f>'2d) Planwerte (Anlage)'!LSI119*$E$15</f>
        <v>0</v>
      </c>
      <c r="LSJ119" s="1145">
        <f>'2d) Planwerte (Anlage)'!LSJ119*$E$15</f>
        <v>0</v>
      </c>
      <c r="LSK119" s="1145">
        <f>'2d) Planwerte (Anlage)'!LSK119*$E$15</f>
        <v>0</v>
      </c>
      <c r="LSL119" s="1145">
        <f>'2d) Planwerte (Anlage)'!LSL119*$E$15</f>
        <v>0</v>
      </c>
      <c r="LSM119" s="1145">
        <f>'2d) Planwerte (Anlage)'!LSM119*$E$15</f>
        <v>0</v>
      </c>
      <c r="LSN119" s="1145">
        <f>'2d) Planwerte (Anlage)'!LSN119*$E$15</f>
        <v>0</v>
      </c>
      <c r="LSO119" s="1145">
        <f>'2d) Planwerte (Anlage)'!LSO119*$E$15</f>
        <v>0</v>
      </c>
      <c r="LSP119" s="1145">
        <f>'2d) Planwerte (Anlage)'!LSP119*$E$15</f>
        <v>0</v>
      </c>
      <c r="LSQ119" s="1145">
        <f>'2d) Planwerte (Anlage)'!LSQ119*$E$15</f>
        <v>0</v>
      </c>
      <c r="LSR119" s="1145">
        <f>'2d) Planwerte (Anlage)'!LSR119*$E$15</f>
        <v>0</v>
      </c>
      <c r="LSS119" s="1145">
        <f>'2d) Planwerte (Anlage)'!LSS119*$E$15</f>
        <v>0</v>
      </c>
      <c r="LST119" s="1145">
        <f>'2d) Planwerte (Anlage)'!LST119*$E$15</f>
        <v>0</v>
      </c>
      <c r="LSU119" s="1145">
        <f>'2d) Planwerte (Anlage)'!LSU119*$E$15</f>
        <v>0</v>
      </c>
      <c r="LSV119" s="1145">
        <f>'2d) Planwerte (Anlage)'!LSV119*$E$15</f>
        <v>0</v>
      </c>
      <c r="LSW119" s="1145">
        <f>'2d) Planwerte (Anlage)'!LSW119*$E$15</f>
        <v>0</v>
      </c>
      <c r="LSX119" s="1145">
        <f>'2d) Planwerte (Anlage)'!LSX119*$E$15</f>
        <v>0</v>
      </c>
      <c r="LSY119" s="1145">
        <f>'2d) Planwerte (Anlage)'!LSY119*$E$15</f>
        <v>0</v>
      </c>
      <c r="LSZ119" s="1145">
        <f>'2d) Planwerte (Anlage)'!LSZ119*$E$15</f>
        <v>0</v>
      </c>
      <c r="LTA119" s="1145">
        <f>'2d) Planwerte (Anlage)'!LTA119*$E$15</f>
        <v>0</v>
      </c>
      <c r="LTB119" s="1145">
        <f>'2d) Planwerte (Anlage)'!LTB119*$E$15</f>
        <v>0</v>
      </c>
      <c r="LTC119" s="1145">
        <f>'2d) Planwerte (Anlage)'!LTC119*$E$15</f>
        <v>0</v>
      </c>
      <c r="LTD119" s="1145">
        <f>'2d) Planwerte (Anlage)'!LTD119*$E$15</f>
        <v>0</v>
      </c>
      <c r="LTE119" s="1145">
        <f>'2d) Planwerte (Anlage)'!LTE119*$E$15</f>
        <v>0</v>
      </c>
      <c r="LTF119" s="1145">
        <f>'2d) Planwerte (Anlage)'!LTF119*$E$15</f>
        <v>0</v>
      </c>
      <c r="LTG119" s="1145">
        <f>'2d) Planwerte (Anlage)'!LTG119*$E$15</f>
        <v>0</v>
      </c>
      <c r="LTH119" s="1145">
        <f>'2d) Planwerte (Anlage)'!LTH119*$E$15</f>
        <v>0</v>
      </c>
      <c r="LTI119" s="1145">
        <f>'2d) Planwerte (Anlage)'!LTI119*$E$15</f>
        <v>0</v>
      </c>
      <c r="LTJ119" s="1145">
        <f>'2d) Planwerte (Anlage)'!LTJ119*$E$15</f>
        <v>0</v>
      </c>
      <c r="LTK119" s="1145">
        <f>'2d) Planwerte (Anlage)'!LTK119*$E$15</f>
        <v>0</v>
      </c>
      <c r="LTL119" s="1145">
        <f>'2d) Planwerte (Anlage)'!LTL119*$E$15</f>
        <v>0</v>
      </c>
      <c r="LTM119" s="1145">
        <f>'2d) Planwerte (Anlage)'!LTM119*$E$15</f>
        <v>0</v>
      </c>
      <c r="LTN119" s="1145">
        <f>'2d) Planwerte (Anlage)'!LTN119*$E$15</f>
        <v>0</v>
      </c>
      <c r="LTO119" s="1145">
        <f>'2d) Planwerte (Anlage)'!LTO119*$E$15</f>
        <v>0</v>
      </c>
      <c r="LTP119" s="1145">
        <f>'2d) Planwerte (Anlage)'!LTP119*$E$15</f>
        <v>0</v>
      </c>
      <c r="LTQ119" s="1145">
        <f>'2d) Planwerte (Anlage)'!LTQ119*$E$15</f>
        <v>0</v>
      </c>
      <c r="LTR119" s="1145">
        <f>'2d) Planwerte (Anlage)'!LTR119*$E$15</f>
        <v>0</v>
      </c>
      <c r="LTS119" s="1145">
        <f>'2d) Planwerte (Anlage)'!LTS119*$E$15</f>
        <v>0</v>
      </c>
      <c r="LTT119" s="1145">
        <f>'2d) Planwerte (Anlage)'!LTT119*$E$15</f>
        <v>0</v>
      </c>
      <c r="LTU119" s="1145">
        <f>'2d) Planwerte (Anlage)'!LTU119*$E$15</f>
        <v>0</v>
      </c>
      <c r="LTV119" s="1145">
        <f>'2d) Planwerte (Anlage)'!LTV119*$E$15</f>
        <v>0</v>
      </c>
      <c r="LTW119" s="1145">
        <f>'2d) Planwerte (Anlage)'!LTW119*$E$15</f>
        <v>0</v>
      </c>
      <c r="LTX119" s="1145">
        <f>'2d) Planwerte (Anlage)'!LTX119*$E$15</f>
        <v>0</v>
      </c>
      <c r="LTY119" s="1145">
        <f>'2d) Planwerte (Anlage)'!LTY119*$E$15</f>
        <v>0</v>
      </c>
      <c r="LTZ119" s="1145">
        <f>'2d) Planwerte (Anlage)'!LTZ119*$E$15</f>
        <v>0</v>
      </c>
      <c r="LUA119" s="1145">
        <f>'2d) Planwerte (Anlage)'!LUA119*$E$15</f>
        <v>0</v>
      </c>
      <c r="LUB119" s="1145">
        <f>'2d) Planwerte (Anlage)'!LUB119*$E$15</f>
        <v>0</v>
      </c>
      <c r="LUC119" s="1145">
        <f>'2d) Planwerte (Anlage)'!LUC119*$E$15</f>
        <v>0</v>
      </c>
      <c r="LUD119" s="1145">
        <f>'2d) Planwerte (Anlage)'!LUD119*$E$15</f>
        <v>0</v>
      </c>
      <c r="LUE119" s="1145">
        <f>'2d) Planwerte (Anlage)'!LUE119*$E$15</f>
        <v>0</v>
      </c>
      <c r="LUF119" s="1145">
        <f>'2d) Planwerte (Anlage)'!LUF119*$E$15</f>
        <v>0</v>
      </c>
      <c r="LUG119" s="1145">
        <f>'2d) Planwerte (Anlage)'!LUG119*$E$15</f>
        <v>0</v>
      </c>
      <c r="LUH119" s="1145">
        <f>'2d) Planwerte (Anlage)'!LUH119*$E$15</f>
        <v>0</v>
      </c>
      <c r="LUI119" s="1145">
        <f>'2d) Planwerte (Anlage)'!LUI119*$E$15</f>
        <v>0</v>
      </c>
      <c r="LUJ119" s="1145">
        <f>'2d) Planwerte (Anlage)'!LUJ119*$E$15</f>
        <v>0</v>
      </c>
      <c r="LUK119" s="1145">
        <f>'2d) Planwerte (Anlage)'!LUK119*$E$15</f>
        <v>0</v>
      </c>
      <c r="LUL119" s="1145">
        <f>'2d) Planwerte (Anlage)'!LUL119*$E$15</f>
        <v>0</v>
      </c>
      <c r="LUM119" s="1145">
        <f>'2d) Planwerte (Anlage)'!LUM119*$E$15</f>
        <v>0</v>
      </c>
      <c r="LUN119" s="1145">
        <f>'2d) Planwerte (Anlage)'!LUN119*$E$15</f>
        <v>0</v>
      </c>
      <c r="LUO119" s="1145">
        <f>'2d) Planwerte (Anlage)'!LUO119*$E$15</f>
        <v>0</v>
      </c>
      <c r="LUP119" s="1145">
        <f>'2d) Planwerte (Anlage)'!LUP119*$E$15</f>
        <v>0</v>
      </c>
      <c r="LUQ119" s="1145">
        <f>'2d) Planwerte (Anlage)'!LUQ119*$E$15</f>
        <v>0</v>
      </c>
      <c r="LUR119" s="1145">
        <f>'2d) Planwerte (Anlage)'!LUR119*$E$15</f>
        <v>0</v>
      </c>
      <c r="LUS119" s="1145">
        <f>'2d) Planwerte (Anlage)'!LUS119*$E$15</f>
        <v>0</v>
      </c>
      <c r="LUT119" s="1145">
        <f>'2d) Planwerte (Anlage)'!LUT119*$E$15</f>
        <v>0</v>
      </c>
      <c r="LUU119" s="1145">
        <f>'2d) Planwerte (Anlage)'!LUU119*$E$15</f>
        <v>0</v>
      </c>
      <c r="LUV119" s="1145">
        <f>'2d) Planwerte (Anlage)'!LUV119*$E$15</f>
        <v>0</v>
      </c>
      <c r="LUW119" s="1145">
        <f>'2d) Planwerte (Anlage)'!LUW119*$E$15</f>
        <v>0</v>
      </c>
      <c r="LUX119" s="1145">
        <f>'2d) Planwerte (Anlage)'!LUX119*$E$15</f>
        <v>0</v>
      </c>
      <c r="LUY119" s="1145">
        <f>'2d) Planwerte (Anlage)'!LUY119*$E$15</f>
        <v>0</v>
      </c>
      <c r="LUZ119" s="1145">
        <f>'2d) Planwerte (Anlage)'!LUZ119*$E$15</f>
        <v>0</v>
      </c>
      <c r="LVA119" s="1145">
        <f>'2d) Planwerte (Anlage)'!LVA119*$E$15</f>
        <v>0</v>
      </c>
      <c r="LVB119" s="1145">
        <f>'2d) Planwerte (Anlage)'!LVB119*$E$15</f>
        <v>0</v>
      </c>
      <c r="LVC119" s="1145">
        <f>'2d) Planwerte (Anlage)'!LVC119*$E$15</f>
        <v>0</v>
      </c>
      <c r="LVD119" s="1145">
        <f>'2d) Planwerte (Anlage)'!LVD119*$E$15</f>
        <v>0</v>
      </c>
      <c r="LVE119" s="1145">
        <f>'2d) Planwerte (Anlage)'!LVE119*$E$15</f>
        <v>0</v>
      </c>
      <c r="LVF119" s="1145">
        <f>'2d) Planwerte (Anlage)'!LVF119*$E$15</f>
        <v>0</v>
      </c>
      <c r="LVG119" s="1145">
        <f>'2d) Planwerte (Anlage)'!LVG119*$E$15</f>
        <v>0</v>
      </c>
      <c r="LVH119" s="1145">
        <f>'2d) Planwerte (Anlage)'!LVH119*$E$15</f>
        <v>0</v>
      </c>
      <c r="LVI119" s="1145">
        <f>'2d) Planwerte (Anlage)'!LVI119*$E$15</f>
        <v>0</v>
      </c>
      <c r="LVJ119" s="1145">
        <f>'2d) Planwerte (Anlage)'!LVJ119*$E$15</f>
        <v>0</v>
      </c>
      <c r="LVK119" s="1145">
        <f>'2d) Planwerte (Anlage)'!LVK119*$E$15</f>
        <v>0</v>
      </c>
      <c r="LVL119" s="1145">
        <f>'2d) Planwerte (Anlage)'!LVL119*$E$15</f>
        <v>0</v>
      </c>
      <c r="LVM119" s="1145">
        <f>'2d) Planwerte (Anlage)'!LVM119*$E$15</f>
        <v>0</v>
      </c>
      <c r="LVN119" s="1145">
        <f>'2d) Planwerte (Anlage)'!LVN119*$E$15</f>
        <v>0</v>
      </c>
      <c r="LVO119" s="1145">
        <f>'2d) Planwerte (Anlage)'!LVO119*$E$15</f>
        <v>0</v>
      </c>
      <c r="LVP119" s="1145">
        <f>'2d) Planwerte (Anlage)'!LVP119*$E$15</f>
        <v>0</v>
      </c>
      <c r="LVQ119" s="1145">
        <f>'2d) Planwerte (Anlage)'!LVQ119*$E$15</f>
        <v>0</v>
      </c>
      <c r="LVR119" s="1145">
        <f>'2d) Planwerte (Anlage)'!LVR119*$E$15</f>
        <v>0</v>
      </c>
      <c r="LVS119" s="1145">
        <f>'2d) Planwerte (Anlage)'!LVS119*$E$15</f>
        <v>0</v>
      </c>
      <c r="LVT119" s="1145">
        <f>'2d) Planwerte (Anlage)'!LVT119*$E$15</f>
        <v>0</v>
      </c>
      <c r="LVU119" s="1145">
        <f>'2d) Planwerte (Anlage)'!LVU119*$E$15</f>
        <v>0</v>
      </c>
      <c r="LVV119" s="1145">
        <f>'2d) Planwerte (Anlage)'!LVV119*$E$15</f>
        <v>0</v>
      </c>
      <c r="LVW119" s="1145">
        <f>'2d) Planwerte (Anlage)'!LVW119*$E$15</f>
        <v>0</v>
      </c>
      <c r="LVX119" s="1145">
        <f>'2d) Planwerte (Anlage)'!LVX119*$E$15</f>
        <v>0</v>
      </c>
      <c r="LVY119" s="1145">
        <f>'2d) Planwerte (Anlage)'!LVY119*$E$15</f>
        <v>0</v>
      </c>
      <c r="LVZ119" s="1145">
        <f>'2d) Planwerte (Anlage)'!LVZ119*$E$15</f>
        <v>0</v>
      </c>
      <c r="LWA119" s="1145">
        <f>'2d) Planwerte (Anlage)'!LWA119*$E$15</f>
        <v>0</v>
      </c>
      <c r="LWB119" s="1145">
        <f>'2d) Planwerte (Anlage)'!LWB119*$E$15</f>
        <v>0</v>
      </c>
      <c r="LWC119" s="1145">
        <f>'2d) Planwerte (Anlage)'!LWC119*$E$15</f>
        <v>0</v>
      </c>
      <c r="LWD119" s="1145">
        <f>'2d) Planwerte (Anlage)'!LWD119*$E$15</f>
        <v>0</v>
      </c>
      <c r="LWE119" s="1145">
        <f>'2d) Planwerte (Anlage)'!LWE119*$E$15</f>
        <v>0</v>
      </c>
      <c r="LWF119" s="1145">
        <f>'2d) Planwerte (Anlage)'!LWF119*$E$15</f>
        <v>0</v>
      </c>
      <c r="LWG119" s="1145">
        <f>'2d) Planwerte (Anlage)'!LWG119*$E$15</f>
        <v>0</v>
      </c>
      <c r="LWH119" s="1145">
        <f>'2d) Planwerte (Anlage)'!LWH119*$E$15</f>
        <v>0</v>
      </c>
      <c r="LWI119" s="1145">
        <f>'2d) Planwerte (Anlage)'!LWI119*$E$15</f>
        <v>0</v>
      </c>
      <c r="LWJ119" s="1145">
        <f>'2d) Planwerte (Anlage)'!LWJ119*$E$15</f>
        <v>0</v>
      </c>
      <c r="LWK119" s="1145">
        <f>'2d) Planwerte (Anlage)'!LWK119*$E$15</f>
        <v>0</v>
      </c>
      <c r="LWL119" s="1145">
        <f>'2d) Planwerte (Anlage)'!LWL119*$E$15</f>
        <v>0</v>
      </c>
      <c r="LWM119" s="1145">
        <f>'2d) Planwerte (Anlage)'!LWM119*$E$15</f>
        <v>0</v>
      </c>
      <c r="LWN119" s="1145">
        <f>'2d) Planwerte (Anlage)'!LWN119*$E$15</f>
        <v>0</v>
      </c>
      <c r="LWO119" s="1145">
        <f>'2d) Planwerte (Anlage)'!LWO119*$E$15</f>
        <v>0</v>
      </c>
      <c r="LWP119" s="1145">
        <f>'2d) Planwerte (Anlage)'!LWP119*$E$15</f>
        <v>0</v>
      </c>
      <c r="LWQ119" s="1145">
        <f>'2d) Planwerte (Anlage)'!LWQ119*$E$15</f>
        <v>0</v>
      </c>
      <c r="LWR119" s="1145">
        <f>'2d) Planwerte (Anlage)'!LWR119*$E$15</f>
        <v>0</v>
      </c>
      <c r="LWS119" s="1145">
        <f>'2d) Planwerte (Anlage)'!LWS119*$E$15</f>
        <v>0</v>
      </c>
      <c r="LWT119" s="1145">
        <f>'2d) Planwerte (Anlage)'!LWT119*$E$15</f>
        <v>0</v>
      </c>
      <c r="LWU119" s="1145">
        <f>'2d) Planwerte (Anlage)'!LWU119*$E$15</f>
        <v>0</v>
      </c>
      <c r="LWV119" s="1145">
        <f>'2d) Planwerte (Anlage)'!LWV119*$E$15</f>
        <v>0</v>
      </c>
      <c r="LWW119" s="1145">
        <f>'2d) Planwerte (Anlage)'!LWW119*$E$15</f>
        <v>0</v>
      </c>
      <c r="LWX119" s="1145">
        <f>'2d) Planwerte (Anlage)'!LWX119*$E$15</f>
        <v>0</v>
      </c>
      <c r="LWY119" s="1145">
        <f>'2d) Planwerte (Anlage)'!LWY119*$E$15</f>
        <v>0</v>
      </c>
      <c r="LWZ119" s="1145">
        <f>'2d) Planwerte (Anlage)'!LWZ119*$E$15</f>
        <v>0</v>
      </c>
      <c r="LXA119" s="1145">
        <f>'2d) Planwerte (Anlage)'!LXA119*$E$15</f>
        <v>0</v>
      </c>
      <c r="LXB119" s="1145">
        <f>'2d) Planwerte (Anlage)'!LXB119*$E$15</f>
        <v>0</v>
      </c>
      <c r="LXC119" s="1145">
        <f>'2d) Planwerte (Anlage)'!LXC119*$E$15</f>
        <v>0</v>
      </c>
      <c r="LXD119" s="1145">
        <f>'2d) Planwerte (Anlage)'!LXD119*$E$15</f>
        <v>0</v>
      </c>
      <c r="LXE119" s="1145">
        <f>'2d) Planwerte (Anlage)'!LXE119*$E$15</f>
        <v>0</v>
      </c>
      <c r="LXF119" s="1145">
        <f>'2d) Planwerte (Anlage)'!LXF119*$E$15</f>
        <v>0</v>
      </c>
      <c r="LXG119" s="1145">
        <f>'2d) Planwerte (Anlage)'!LXG119*$E$15</f>
        <v>0</v>
      </c>
      <c r="LXH119" s="1145">
        <f>'2d) Planwerte (Anlage)'!LXH119*$E$15</f>
        <v>0</v>
      </c>
      <c r="LXI119" s="1145">
        <f>'2d) Planwerte (Anlage)'!LXI119*$E$15</f>
        <v>0</v>
      </c>
      <c r="LXJ119" s="1145">
        <f>'2d) Planwerte (Anlage)'!LXJ119*$E$15</f>
        <v>0</v>
      </c>
      <c r="LXK119" s="1145">
        <f>'2d) Planwerte (Anlage)'!LXK119*$E$15</f>
        <v>0</v>
      </c>
      <c r="LXL119" s="1145">
        <f>'2d) Planwerte (Anlage)'!LXL119*$E$15</f>
        <v>0</v>
      </c>
      <c r="LXM119" s="1145">
        <f>'2d) Planwerte (Anlage)'!LXM119*$E$15</f>
        <v>0</v>
      </c>
      <c r="LXN119" s="1145">
        <f>'2d) Planwerte (Anlage)'!LXN119*$E$15</f>
        <v>0</v>
      </c>
      <c r="LXO119" s="1145">
        <f>'2d) Planwerte (Anlage)'!LXO119*$E$15</f>
        <v>0</v>
      </c>
      <c r="LXP119" s="1145">
        <f>'2d) Planwerte (Anlage)'!LXP119*$E$15</f>
        <v>0</v>
      </c>
      <c r="LXQ119" s="1145">
        <f>'2d) Planwerte (Anlage)'!LXQ119*$E$15</f>
        <v>0</v>
      </c>
      <c r="LXR119" s="1145">
        <f>'2d) Planwerte (Anlage)'!LXR119*$E$15</f>
        <v>0</v>
      </c>
      <c r="LXS119" s="1145">
        <f>'2d) Planwerte (Anlage)'!LXS119*$E$15</f>
        <v>0</v>
      </c>
      <c r="LXT119" s="1145">
        <f>'2d) Planwerte (Anlage)'!LXT119*$E$15</f>
        <v>0</v>
      </c>
      <c r="LXU119" s="1145">
        <f>'2d) Planwerte (Anlage)'!LXU119*$E$15</f>
        <v>0</v>
      </c>
      <c r="LXV119" s="1145">
        <f>'2d) Planwerte (Anlage)'!LXV119*$E$15</f>
        <v>0</v>
      </c>
      <c r="LXW119" s="1145">
        <f>'2d) Planwerte (Anlage)'!LXW119*$E$15</f>
        <v>0</v>
      </c>
      <c r="LXX119" s="1145">
        <f>'2d) Planwerte (Anlage)'!LXX119*$E$15</f>
        <v>0</v>
      </c>
      <c r="LXY119" s="1145">
        <f>'2d) Planwerte (Anlage)'!LXY119*$E$15</f>
        <v>0</v>
      </c>
      <c r="LXZ119" s="1145">
        <f>'2d) Planwerte (Anlage)'!LXZ119*$E$15</f>
        <v>0</v>
      </c>
      <c r="LYA119" s="1145">
        <f>'2d) Planwerte (Anlage)'!LYA119*$E$15</f>
        <v>0</v>
      </c>
      <c r="LYB119" s="1145">
        <f>'2d) Planwerte (Anlage)'!LYB119*$E$15</f>
        <v>0</v>
      </c>
      <c r="LYC119" s="1145">
        <f>'2d) Planwerte (Anlage)'!LYC119*$E$15</f>
        <v>0</v>
      </c>
      <c r="LYD119" s="1145">
        <f>'2d) Planwerte (Anlage)'!LYD119*$E$15</f>
        <v>0</v>
      </c>
      <c r="LYE119" s="1145">
        <f>'2d) Planwerte (Anlage)'!LYE119*$E$15</f>
        <v>0</v>
      </c>
      <c r="LYF119" s="1145">
        <f>'2d) Planwerte (Anlage)'!LYF119*$E$15</f>
        <v>0</v>
      </c>
      <c r="LYG119" s="1145">
        <f>'2d) Planwerte (Anlage)'!LYG119*$E$15</f>
        <v>0</v>
      </c>
      <c r="LYH119" s="1145">
        <f>'2d) Planwerte (Anlage)'!LYH119*$E$15</f>
        <v>0</v>
      </c>
      <c r="LYI119" s="1145">
        <f>'2d) Planwerte (Anlage)'!LYI119*$E$15</f>
        <v>0</v>
      </c>
      <c r="LYJ119" s="1145">
        <f>'2d) Planwerte (Anlage)'!LYJ119*$E$15</f>
        <v>0</v>
      </c>
      <c r="LYK119" s="1145">
        <f>'2d) Planwerte (Anlage)'!LYK119*$E$15</f>
        <v>0</v>
      </c>
      <c r="LYL119" s="1145">
        <f>'2d) Planwerte (Anlage)'!LYL119*$E$15</f>
        <v>0</v>
      </c>
      <c r="LYM119" s="1145">
        <f>'2d) Planwerte (Anlage)'!LYM119*$E$15</f>
        <v>0</v>
      </c>
      <c r="LYN119" s="1145">
        <f>'2d) Planwerte (Anlage)'!LYN119*$E$15</f>
        <v>0</v>
      </c>
      <c r="LYO119" s="1145">
        <f>'2d) Planwerte (Anlage)'!LYO119*$E$15</f>
        <v>0</v>
      </c>
      <c r="LYP119" s="1145">
        <f>'2d) Planwerte (Anlage)'!LYP119*$E$15</f>
        <v>0</v>
      </c>
      <c r="LYQ119" s="1145">
        <f>'2d) Planwerte (Anlage)'!LYQ119*$E$15</f>
        <v>0</v>
      </c>
      <c r="LYR119" s="1145">
        <f>'2d) Planwerte (Anlage)'!LYR119*$E$15</f>
        <v>0</v>
      </c>
      <c r="LYS119" s="1145">
        <f>'2d) Planwerte (Anlage)'!LYS119*$E$15</f>
        <v>0</v>
      </c>
      <c r="LYT119" s="1145">
        <f>'2d) Planwerte (Anlage)'!LYT119*$E$15</f>
        <v>0</v>
      </c>
      <c r="LYU119" s="1145">
        <f>'2d) Planwerte (Anlage)'!LYU119*$E$15</f>
        <v>0</v>
      </c>
      <c r="LYV119" s="1145">
        <f>'2d) Planwerte (Anlage)'!LYV119*$E$15</f>
        <v>0</v>
      </c>
      <c r="LYW119" s="1145">
        <f>'2d) Planwerte (Anlage)'!LYW119*$E$15</f>
        <v>0</v>
      </c>
      <c r="LYX119" s="1145">
        <f>'2d) Planwerte (Anlage)'!LYX119*$E$15</f>
        <v>0</v>
      </c>
      <c r="LYY119" s="1145">
        <f>'2d) Planwerte (Anlage)'!LYY119*$E$15</f>
        <v>0</v>
      </c>
      <c r="LYZ119" s="1145">
        <f>'2d) Planwerte (Anlage)'!LYZ119*$E$15</f>
        <v>0</v>
      </c>
      <c r="LZA119" s="1145">
        <f>'2d) Planwerte (Anlage)'!LZA119*$E$15</f>
        <v>0</v>
      </c>
      <c r="LZB119" s="1145">
        <f>'2d) Planwerte (Anlage)'!LZB119*$E$15</f>
        <v>0</v>
      </c>
      <c r="LZC119" s="1145">
        <f>'2d) Planwerte (Anlage)'!LZC119*$E$15</f>
        <v>0</v>
      </c>
      <c r="LZD119" s="1145">
        <f>'2d) Planwerte (Anlage)'!LZD119*$E$15</f>
        <v>0</v>
      </c>
      <c r="LZE119" s="1145">
        <f>'2d) Planwerte (Anlage)'!LZE119*$E$15</f>
        <v>0</v>
      </c>
      <c r="LZF119" s="1145">
        <f>'2d) Planwerte (Anlage)'!LZF119*$E$15</f>
        <v>0</v>
      </c>
      <c r="LZG119" s="1145">
        <f>'2d) Planwerte (Anlage)'!LZG119*$E$15</f>
        <v>0</v>
      </c>
      <c r="LZH119" s="1145">
        <f>'2d) Planwerte (Anlage)'!LZH119*$E$15</f>
        <v>0</v>
      </c>
      <c r="LZI119" s="1145">
        <f>'2d) Planwerte (Anlage)'!LZI119*$E$15</f>
        <v>0</v>
      </c>
      <c r="LZJ119" s="1145">
        <f>'2d) Planwerte (Anlage)'!LZJ119*$E$15</f>
        <v>0</v>
      </c>
      <c r="LZK119" s="1145">
        <f>'2d) Planwerte (Anlage)'!LZK119*$E$15</f>
        <v>0</v>
      </c>
      <c r="LZL119" s="1145">
        <f>'2d) Planwerte (Anlage)'!LZL119*$E$15</f>
        <v>0</v>
      </c>
      <c r="LZM119" s="1145">
        <f>'2d) Planwerte (Anlage)'!LZM119*$E$15</f>
        <v>0</v>
      </c>
      <c r="LZN119" s="1145">
        <f>'2d) Planwerte (Anlage)'!LZN119*$E$15</f>
        <v>0</v>
      </c>
      <c r="LZO119" s="1145">
        <f>'2d) Planwerte (Anlage)'!LZO119*$E$15</f>
        <v>0</v>
      </c>
      <c r="LZP119" s="1145">
        <f>'2d) Planwerte (Anlage)'!LZP119*$E$15</f>
        <v>0</v>
      </c>
      <c r="LZQ119" s="1145">
        <f>'2d) Planwerte (Anlage)'!LZQ119*$E$15</f>
        <v>0</v>
      </c>
      <c r="LZR119" s="1145">
        <f>'2d) Planwerte (Anlage)'!LZR119*$E$15</f>
        <v>0</v>
      </c>
      <c r="LZS119" s="1145">
        <f>'2d) Planwerte (Anlage)'!LZS119*$E$15</f>
        <v>0</v>
      </c>
      <c r="LZT119" s="1145">
        <f>'2d) Planwerte (Anlage)'!LZT119*$E$15</f>
        <v>0</v>
      </c>
      <c r="LZU119" s="1145">
        <f>'2d) Planwerte (Anlage)'!LZU119*$E$15</f>
        <v>0</v>
      </c>
      <c r="LZV119" s="1145">
        <f>'2d) Planwerte (Anlage)'!LZV119*$E$15</f>
        <v>0</v>
      </c>
      <c r="LZW119" s="1145">
        <f>'2d) Planwerte (Anlage)'!LZW119*$E$15</f>
        <v>0</v>
      </c>
      <c r="LZX119" s="1145">
        <f>'2d) Planwerte (Anlage)'!LZX119*$E$15</f>
        <v>0</v>
      </c>
      <c r="LZY119" s="1145">
        <f>'2d) Planwerte (Anlage)'!LZY119*$E$15</f>
        <v>0</v>
      </c>
      <c r="LZZ119" s="1145">
        <f>'2d) Planwerte (Anlage)'!LZZ119*$E$15</f>
        <v>0</v>
      </c>
      <c r="MAA119" s="1145">
        <f>'2d) Planwerte (Anlage)'!MAA119*$E$15</f>
        <v>0</v>
      </c>
      <c r="MAB119" s="1145">
        <f>'2d) Planwerte (Anlage)'!MAB119*$E$15</f>
        <v>0</v>
      </c>
      <c r="MAC119" s="1145">
        <f>'2d) Planwerte (Anlage)'!MAC119*$E$15</f>
        <v>0</v>
      </c>
      <c r="MAD119" s="1145">
        <f>'2d) Planwerte (Anlage)'!MAD119*$E$15</f>
        <v>0</v>
      </c>
      <c r="MAE119" s="1145">
        <f>'2d) Planwerte (Anlage)'!MAE119*$E$15</f>
        <v>0</v>
      </c>
      <c r="MAF119" s="1145">
        <f>'2d) Planwerte (Anlage)'!MAF119*$E$15</f>
        <v>0</v>
      </c>
      <c r="MAG119" s="1145">
        <f>'2d) Planwerte (Anlage)'!MAG119*$E$15</f>
        <v>0</v>
      </c>
      <c r="MAH119" s="1145">
        <f>'2d) Planwerte (Anlage)'!MAH119*$E$15</f>
        <v>0</v>
      </c>
      <c r="MAI119" s="1145">
        <f>'2d) Planwerte (Anlage)'!MAI119*$E$15</f>
        <v>0</v>
      </c>
      <c r="MAJ119" s="1145">
        <f>'2d) Planwerte (Anlage)'!MAJ119*$E$15</f>
        <v>0</v>
      </c>
      <c r="MAK119" s="1145">
        <f>'2d) Planwerte (Anlage)'!MAK119*$E$15</f>
        <v>0</v>
      </c>
      <c r="MAL119" s="1145">
        <f>'2d) Planwerte (Anlage)'!MAL119*$E$15</f>
        <v>0</v>
      </c>
      <c r="MAM119" s="1145">
        <f>'2d) Planwerte (Anlage)'!MAM119*$E$15</f>
        <v>0</v>
      </c>
      <c r="MAN119" s="1145">
        <f>'2d) Planwerte (Anlage)'!MAN119*$E$15</f>
        <v>0</v>
      </c>
      <c r="MAO119" s="1145">
        <f>'2d) Planwerte (Anlage)'!MAO119*$E$15</f>
        <v>0</v>
      </c>
      <c r="MAP119" s="1145">
        <f>'2d) Planwerte (Anlage)'!MAP119*$E$15</f>
        <v>0</v>
      </c>
      <c r="MAQ119" s="1145">
        <f>'2d) Planwerte (Anlage)'!MAQ119*$E$15</f>
        <v>0</v>
      </c>
      <c r="MAR119" s="1145">
        <f>'2d) Planwerte (Anlage)'!MAR119*$E$15</f>
        <v>0</v>
      </c>
      <c r="MAS119" s="1145">
        <f>'2d) Planwerte (Anlage)'!MAS119*$E$15</f>
        <v>0</v>
      </c>
      <c r="MAT119" s="1145">
        <f>'2d) Planwerte (Anlage)'!MAT119*$E$15</f>
        <v>0</v>
      </c>
      <c r="MAU119" s="1145">
        <f>'2d) Planwerte (Anlage)'!MAU119*$E$15</f>
        <v>0</v>
      </c>
      <c r="MAV119" s="1145">
        <f>'2d) Planwerte (Anlage)'!MAV119*$E$15</f>
        <v>0</v>
      </c>
      <c r="MAW119" s="1145">
        <f>'2d) Planwerte (Anlage)'!MAW119*$E$15</f>
        <v>0</v>
      </c>
      <c r="MAX119" s="1145">
        <f>'2d) Planwerte (Anlage)'!MAX119*$E$15</f>
        <v>0</v>
      </c>
      <c r="MAY119" s="1145">
        <f>'2d) Planwerte (Anlage)'!MAY119*$E$15</f>
        <v>0</v>
      </c>
      <c r="MAZ119" s="1145">
        <f>'2d) Planwerte (Anlage)'!MAZ119*$E$15</f>
        <v>0</v>
      </c>
      <c r="MBA119" s="1145">
        <f>'2d) Planwerte (Anlage)'!MBA119*$E$15</f>
        <v>0</v>
      </c>
      <c r="MBB119" s="1145">
        <f>'2d) Planwerte (Anlage)'!MBB119*$E$15</f>
        <v>0</v>
      </c>
      <c r="MBC119" s="1145">
        <f>'2d) Planwerte (Anlage)'!MBC119*$E$15</f>
        <v>0</v>
      </c>
      <c r="MBD119" s="1145">
        <f>'2d) Planwerte (Anlage)'!MBD119*$E$15</f>
        <v>0</v>
      </c>
      <c r="MBE119" s="1145">
        <f>'2d) Planwerte (Anlage)'!MBE119*$E$15</f>
        <v>0</v>
      </c>
      <c r="MBF119" s="1145">
        <f>'2d) Planwerte (Anlage)'!MBF119*$E$15</f>
        <v>0</v>
      </c>
      <c r="MBG119" s="1145">
        <f>'2d) Planwerte (Anlage)'!MBG119*$E$15</f>
        <v>0</v>
      </c>
      <c r="MBH119" s="1145">
        <f>'2d) Planwerte (Anlage)'!MBH119*$E$15</f>
        <v>0</v>
      </c>
      <c r="MBI119" s="1145">
        <f>'2d) Planwerte (Anlage)'!MBI119*$E$15</f>
        <v>0</v>
      </c>
      <c r="MBJ119" s="1145">
        <f>'2d) Planwerte (Anlage)'!MBJ119*$E$15</f>
        <v>0</v>
      </c>
      <c r="MBK119" s="1145">
        <f>'2d) Planwerte (Anlage)'!MBK119*$E$15</f>
        <v>0</v>
      </c>
      <c r="MBL119" s="1145">
        <f>'2d) Planwerte (Anlage)'!MBL119*$E$15</f>
        <v>0</v>
      </c>
      <c r="MBM119" s="1145">
        <f>'2d) Planwerte (Anlage)'!MBM119*$E$15</f>
        <v>0</v>
      </c>
      <c r="MBN119" s="1145">
        <f>'2d) Planwerte (Anlage)'!MBN119*$E$15</f>
        <v>0</v>
      </c>
      <c r="MBO119" s="1145">
        <f>'2d) Planwerte (Anlage)'!MBO119*$E$15</f>
        <v>0</v>
      </c>
      <c r="MBP119" s="1145">
        <f>'2d) Planwerte (Anlage)'!MBP119*$E$15</f>
        <v>0</v>
      </c>
      <c r="MBQ119" s="1145">
        <f>'2d) Planwerte (Anlage)'!MBQ119*$E$15</f>
        <v>0</v>
      </c>
      <c r="MBR119" s="1145">
        <f>'2d) Planwerte (Anlage)'!MBR119*$E$15</f>
        <v>0</v>
      </c>
      <c r="MBS119" s="1145">
        <f>'2d) Planwerte (Anlage)'!MBS119*$E$15</f>
        <v>0</v>
      </c>
      <c r="MBT119" s="1145">
        <f>'2d) Planwerte (Anlage)'!MBT119*$E$15</f>
        <v>0</v>
      </c>
      <c r="MBU119" s="1145">
        <f>'2d) Planwerte (Anlage)'!MBU119*$E$15</f>
        <v>0</v>
      </c>
      <c r="MBV119" s="1145">
        <f>'2d) Planwerte (Anlage)'!MBV119*$E$15</f>
        <v>0</v>
      </c>
      <c r="MBW119" s="1145">
        <f>'2d) Planwerte (Anlage)'!MBW119*$E$15</f>
        <v>0</v>
      </c>
      <c r="MBX119" s="1145">
        <f>'2d) Planwerte (Anlage)'!MBX119*$E$15</f>
        <v>0</v>
      </c>
      <c r="MBY119" s="1145">
        <f>'2d) Planwerte (Anlage)'!MBY119*$E$15</f>
        <v>0</v>
      </c>
      <c r="MBZ119" s="1145">
        <f>'2d) Planwerte (Anlage)'!MBZ119*$E$15</f>
        <v>0</v>
      </c>
      <c r="MCA119" s="1145">
        <f>'2d) Planwerte (Anlage)'!MCA119*$E$15</f>
        <v>0</v>
      </c>
      <c r="MCB119" s="1145">
        <f>'2d) Planwerte (Anlage)'!MCB119*$E$15</f>
        <v>0</v>
      </c>
      <c r="MCC119" s="1145">
        <f>'2d) Planwerte (Anlage)'!MCC119*$E$15</f>
        <v>0</v>
      </c>
      <c r="MCD119" s="1145">
        <f>'2d) Planwerte (Anlage)'!MCD119*$E$15</f>
        <v>0</v>
      </c>
      <c r="MCE119" s="1145">
        <f>'2d) Planwerte (Anlage)'!MCE119*$E$15</f>
        <v>0</v>
      </c>
      <c r="MCF119" s="1145">
        <f>'2d) Planwerte (Anlage)'!MCF119*$E$15</f>
        <v>0</v>
      </c>
      <c r="MCG119" s="1145">
        <f>'2d) Planwerte (Anlage)'!MCG119*$E$15</f>
        <v>0</v>
      </c>
      <c r="MCH119" s="1145">
        <f>'2d) Planwerte (Anlage)'!MCH119*$E$15</f>
        <v>0</v>
      </c>
      <c r="MCI119" s="1145">
        <f>'2d) Planwerte (Anlage)'!MCI119*$E$15</f>
        <v>0</v>
      </c>
      <c r="MCJ119" s="1145">
        <f>'2d) Planwerte (Anlage)'!MCJ119*$E$15</f>
        <v>0</v>
      </c>
      <c r="MCK119" s="1145">
        <f>'2d) Planwerte (Anlage)'!MCK119*$E$15</f>
        <v>0</v>
      </c>
      <c r="MCL119" s="1145">
        <f>'2d) Planwerte (Anlage)'!MCL119*$E$15</f>
        <v>0</v>
      </c>
      <c r="MCM119" s="1145">
        <f>'2d) Planwerte (Anlage)'!MCM119*$E$15</f>
        <v>0</v>
      </c>
      <c r="MCN119" s="1145">
        <f>'2d) Planwerte (Anlage)'!MCN119*$E$15</f>
        <v>0</v>
      </c>
      <c r="MCO119" s="1145">
        <f>'2d) Planwerte (Anlage)'!MCO119*$E$15</f>
        <v>0</v>
      </c>
      <c r="MCP119" s="1145">
        <f>'2d) Planwerte (Anlage)'!MCP119*$E$15</f>
        <v>0</v>
      </c>
      <c r="MCQ119" s="1145">
        <f>'2d) Planwerte (Anlage)'!MCQ119*$E$15</f>
        <v>0</v>
      </c>
      <c r="MCR119" s="1145">
        <f>'2d) Planwerte (Anlage)'!MCR119*$E$15</f>
        <v>0</v>
      </c>
      <c r="MCS119" s="1145">
        <f>'2d) Planwerte (Anlage)'!MCS119*$E$15</f>
        <v>0</v>
      </c>
      <c r="MCT119" s="1145">
        <f>'2d) Planwerte (Anlage)'!MCT119*$E$15</f>
        <v>0</v>
      </c>
      <c r="MCU119" s="1145">
        <f>'2d) Planwerte (Anlage)'!MCU119*$E$15</f>
        <v>0</v>
      </c>
      <c r="MCV119" s="1145">
        <f>'2d) Planwerte (Anlage)'!MCV119*$E$15</f>
        <v>0</v>
      </c>
      <c r="MCW119" s="1145">
        <f>'2d) Planwerte (Anlage)'!MCW119*$E$15</f>
        <v>0</v>
      </c>
      <c r="MCX119" s="1145">
        <f>'2d) Planwerte (Anlage)'!MCX119*$E$15</f>
        <v>0</v>
      </c>
      <c r="MCY119" s="1145">
        <f>'2d) Planwerte (Anlage)'!MCY119*$E$15</f>
        <v>0</v>
      </c>
      <c r="MCZ119" s="1145">
        <f>'2d) Planwerte (Anlage)'!MCZ119*$E$15</f>
        <v>0</v>
      </c>
      <c r="MDA119" s="1145">
        <f>'2d) Planwerte (Anlage)'!MDA119*$E$15</f>
        <v>0</v>
      </c>
      <c r="MDB119" s="1145">
        <f>'2d) Planwerte (Anlage)'!MDB119*$E$15</f>
        <v>0</v>
      </c>
      <c r="MDC119" s="1145">
        <f>'2d) Planwerte (Anlage)'!MDC119*$E$15</f>
        <v>0</v>
      </c>
      <c r="MDD119" s="1145">
        <f>'2d) Planwerte (Anlage)'!MDD119*$E$15</f>
        <v>0</v>
      </c>
      <c r="MDE119" s="1145">
        <f>'2d) Planwerte (Anlage)'!MDE119*$E$15</f>
        <v>0</v>
      </c>
      <c r="MDF119" s="1145">
        <f>'2d) Planwerte (Anlage)'!MDF119*$E$15</f>
        <v>0</v>
      </c>
      <c r="MDG119" s="1145">
        <f>'2d) Planwerte (Anlage)'!MDG119*$E$15</f>
        <v>0</v>
      </c>
      <c r="MDH119" s="1145">
        <f>'2d) Planwerte (Anlage)'!MDH119*$E$15</f>
        <v>0</v>
      </c>
      <c r="MDI119" s="1145">
        <f>'2d) Planwerte (Anlage)'!MDI119*$E$15</f>
        <v>0</v>
      </c>
      <c r="MDJ119" s="1145">
        <f>'2d) Planwerte (Anlage)'!MDJ119*$E$15</f>
        <v>0</v>
      </c>
      <c r="MDK119" s="1145">
        <f>'2d) Planwerte (Anlage)'!MDK119*$E$15</f>
        <v>0</v>
      </c>
      <c r="MDL119" s="1145">
        <f>'2d) Planwerte (Anlage)'!MDL119*$E$15</f>
        <v>0</v>
      </c>
      <c r="MDM119" s="1145">
        <f>'2d) Planwerte (Anlage)'!MDM119*$E$15</f>
        <v>0</v>
      </c>
      <c r="MDN119" s="1145">
        <f>'2d) Planwerte (Anlage)'!MDN119*$E$15</f>
        <v>0</v>
      </c>
      <c r="MDO119" s="1145">
        <f>'2d) Planwerte (Anlage)'!MDO119*$E$15</f>
        <v>0</v>
      </c>
      <c r="MDP119" s="1145">
        <f>'2d) Planwerte (Anlage)'!MDP119*$E$15</f>
        <v>0</v>
      </c>
      <c r="MDQ119" s="1145">
        <f>'2d) Planwerte (Anlage)'!MDQ119*$E$15</f>
        <v>0</v>
      </c>
      <c r="MDR119" s="1145">
        <f>'2d) Planwerte (Anlage)'!MDR119*$E$15</f>
        <v>0</v>
      </c>
      <c r="MDS119" s="1145">
        <f>'2d) Planwerte (Anlage)'!MDS119*$E$15</f>
        <v>0</v>
      </c>
      <c r="MDT119" s="1145">
        <f>'2d) Planwerte (Anlage)'!MDT119*$E$15</f>
        <v>0</v>
      </c>
      <c r="MDU119" s="1145">
        <f>'2d) Planwerte (Anlage)'!MDU119*$E$15</f>
        <v>0</v>
      </c>
      <c r="MDV119" s="1145">
        <f>'2d) Planwerte (Anlage)'!MDV119*$E$15</f>
        <v>0</v>
      </c>
      <c r="MDW119" s="1145">
        <f>'2d) Planwerte (Anlage)'!MDW119*$E$15</f>
        <v>0</v>
      </c>
      <c r="MDX119" s="1145">
        <f>'2d) Planwerte (Anlage)'!MDX119*$E$15</f>
        <v>0</v>
      </c>
      <c r="MDY119" s="1145">
        <f>'2d) Planwerte (Anlage)'!MDY119*$E$15</f>
        <v>0</v>
      </c>
      <c r="MDZ119" s="1145">
        <f>'2d) Planwerte (Anlage)'!MDZ119*$E$15</f>
        <v>0</v>
      </c>
      <c r="MEA119" s="1145">
        <f>'2d) Planwerte (Anlage)'!MEA119*$E$15</f>
        <v>0</v>
      </c>
      <c r="MEB119" s="1145">
        <f>'2d) Planwerte (Anlage)'!MEB119*$E$15</f>
        <v>0</v>
      </c>
      <c r="MEC119" s="1145">
        <f>'2d) Planwerte (Anlage)'!MEC119*$E$15</f>
        <v>0</v>
      </c>
      <c r="MED119" s="1145">
        <f>'2d) Planwerte (Anlage)'!MED119*$E$15</f>
        <v>0</v>
      </c>
      <c r="MEE119" s="1145">
        <f>'2d) Planwerte (Anlage)'!MEE119*$E$15</f>
        <v>0</v>
      </c>
      <c r="MEF119" s="1145">
        <f>'2d) Planwerte (Anlage)'!MEF119*$E$15</f>
        <v>0</v>
      </c>
      <c r="MEG119" s="1145">
        <f>'2d) Planwerte (Anlage)'!MEG119*$E$15</f>
        <v>0</v>
      </c>
      <c r="MEH119" s="1145">
        <f>'2d) Planwerte (Anlage)'!MEH119*$E$15</f>
        <v>0</v>
      </c>
      <c r="MEI119" s="1145">
        <f>'2d) Planwerte (Anlage)'!MEI119*$E$15</f>
        <v>0</v>
      </c>
      <c r="MEJ119" s="1145">
        <f>'2d) Planwerte (Anlage)'!MEJ119*$E$15</f>
        <v>0</v>
      </c>
      <c r="MEK119" s="1145">
        <f>'2d) Planwerte (Anlage)'!MEK119*$E$15</f>
        <v>0</v>
      </c>
      <c r="MEL119" s="1145">
        <f>'2d) Planwerte (Anlage)'!MEL119*$E$15</f>
        <v>0</v>
      </c>
      <c r="MEM119" s="1145">
        <f>'2d) Planwerte (Anlage)'!MEM119*$E$15</f>
        <v>0</v>
      </c>
      <c r="MEN119" s="1145">
        <f>'2d) Planwerte (Anlage)'!MEN119*$E$15</f>
        <v>0</v>
      </c>
      <c r="MEO119" s="1145">
        <f>'2d) Planwerte (Anlage)'!MEO119*$E$15</f>
        <v>0</v>
      </c>
      <c r="MEP119" s="1145">
        <f>'2d) Planwerte (Anlage)'!MEP119*$E$15</f>
        <v>0</v>
      </c>
      <c r="MEQ119" s="1145">
        <f>'2d) Planwerte (Anlage)'!MEQ119*$E$15</f>
        <v>0</v>
      </c>
      <c r="MER119" s="1145">
        <f>'2d) Planwerte (Anlage)'!MER119*$E$15</f>
        <v>0</v>
      </c>
      <c r="MES119" s="1145">
        <f>'2d) Planwerte (Anlage)'!MES119*$E$15</f>
        <v>0</v>
      </c>
      <c r="MET119" s="1145">
        <f>'2d) Planwerte (Anlage)'!MET119*$E$15</f>
        <v>0</v>
      </c>
      <c r="MEU119" s="1145">
        <f>'2d) Planwerte (Anlage)'!MEU119*$E$15</f>
        <v>0</v>
      </c>
      <c r="MEV119" s="1145">
        <f>'2d) Planwerte (Anlage)'!MEV119*$E$15</f>
        <v>0</v>
      </c>
      <c r="MEW119" s="1145">
        <f>'2d) Planwerte (Anlage)'!MEW119*$E$15</f>
        <v>0</v>
      </c>
      <c r="MEX119" s="1145">
        <f>'2d) Planwerte (Anlage)'!MEX119*$E$15</f>
        <v>0</v>
      </c>
      <c r="MEY119" s="1145">
        <f>'2d) Planwerte (Anlage)'!MEY119*$E$15</f>
        <v>0</v>
      </c>
      <c r="MEZ119" s="1145">
        <f>'2d) Planwerte (Anlage)'!MEZ119*$E$15</f>
        <v>0</v>
      </c>
      <c r="MFA119" s="1145">
        <f>'2d) Planwerte (Anlage)'!MFA119*$E$15</f>
        <v>0</v>
      </c>
      <c r="MFB119" s="1145">
        <f>'2d) Planwerte (Anlage)'!MFB119*$E$15</f>
        <v>0</v>
      </c>
      <c r="MFC119" s="1145">
        <f>'2d) Planwerte (Anlage)'!MFC119*$E$15</f>
        <v>0</v>
      </c>
      <c r="MFD119" s="1145">
        <f>'2d) Planwerte (Anlage)'!MFD119*$E$15</f>
        <v>0</v>
      </c>
      <c r="MFE119" s="1145">
        <f>'2d) Planwerte (Anlage)'!MFE119*$E$15</f>
        <v>0</v>
      </c>
      <c r="MFF119" s="1145">
        <f>'2d) Planwerte (Anlage)'!MFF119*$E$15</f>
        <v>0</v>
      </c>
      <c r="MFG119" s="1145">
        <f>'2d) Planwerte (Anlage)'!MFG119*$E$15</f>
        <v>0</v>
      </c>
      <c r="MFH119" s="1145">
        <f>'2d) Planwerte (Anlage)'!MFH119*$E$15</f>
        <v>0</v>
      </c>
      <c r="MFI119" s="1145">
        <f>'2d) Planwerte (Anlage)'!MFI119*$E$15</f>
        <v>0</v>
      </c>
      <c r="MFJ119" s="1145">
        <f>'2d) Planwerte (Anlage)'!MFJ119*$E$15</f>
        <v>0</v>
      </c>
      <c r="MFK119" s="1145">
        <f>'2d) Planwerte (Anlage)'!MFK119*$E$15</f>
        <v>0</v>
      </c>
      <c r="MFL119" s="1145">
        <f>'2d) Planwerte (Anlage)'!MFL119*$E$15</f>
        <v>0</v>
      </c>
      <c r="MFM119" s="1145">
        <f>'2d) Planwerte (Anlage)'!MFM119*$E$15</f>
        <v>0</v>
      </c>
      <c r="MFN119" s="1145">
        <f>'2d) Planwerte (Anlage)'!MFN119*$E$15</f>
        <v>0</v>
      </c>
      <c r="MFO119" s="1145">
        <f>'2d) Planwerte (Anlage)'!MFO119*$E$15</f>
        <v>0</v>
      </c>
      <c r="MFP119" s="1145">
        <f>'2d) Planwerte (Anlage)'!MFP119*$E$15</f>
        <v>0</v>
      </c>
      <c r="MFQ119" s="1145">
        <f>'2d) Planwerte (Anlage)'!MFQ119*$E$15</f>
        <v>0</v>
      </c>
      <c r="MFR119" s="1145">
        <f>'2d) Planwerte (Anlage)'!MFR119*$E$15</f>
        <v>0</v>
      </c>
      <c r="MFS119" s="1145">
        <f>'2d) Planwerte (Anlage)'!MFS119*$E$15</f>
        <v>0</v>
      </c>
      <c r="MFT119" s="1145">
        <f>'2d) Planwerte (Anlage)'!MFT119*$E$15</f>
        <v>0</v>
      </c>
      <c r="MFU119" s="1145">
        <f>'2d) Planwerte (Anlage)'!MFU119*$E$15</f>
        <v>0</v>
      </c>
      <c r="MFV119" s="1145">
        <f>'2d) Planwerte (Anlage)'!MFV119*$E$15</f>
        <v>0</v>
      </c>
      <c r="MFW119" s="1145">
        <f>'2d) Planwerte (Anlage)'!MFW119*$E$15</f>
        <v>0</v>
      </c>
      <c r="MFX119" s="1145">
        <f>'2d) Planwerte (Anlage)'!MFX119*$E$15</f>
        <v>0</v>
      </c>
      <c r="MFY119" s="1145">
        <f>'2d) Planwerte (Anlage)'!MFY119*$E$15</f>
        <v>0</v>
      </c>
      <c r="MFZ119" s="1145">
        <f>'2d) Planwerte (Anlage)'!MFZ119*$E$15</f>
        <v>0</v>
      </c>
      <c r="MGA119" s="1145">
        <f>'2d) Planwerte (Anlage)'!MGA119*$E$15</f>
        <v>0</v>
      </c>
      <c r="MGB119" s="1145">
        <f>'2d) Planwerte (Anlage)'!MGB119*$E$15</f>
        <v>0</v>
      </c>
      <c r="MGC119" s="1145">
        <f>'2d) Planwerte (Anlage)'!MGC119*$E$15</f>
        <v>0</v>
      </c>
      <c r="MGD119" s="1145">
        <f>'2d) Planwerte (Anlage)'!MGD119*$E$15</f>
        <v>0</v>
      </c>
      <c r="MGE119" s="1145">
        <f>'2d) Planwerte (Anlage)'!MGE119*$E$15</f>
        <v>0</v>
      </c>
      <c r="MGF119" s="1145">
        <f>'2d) Planwerte (Anlage)'!MGF119*$E$15</f>
        <v>0</v>
      </c>
      <c r="MGG119" s="1145">
        <f>'2d) Planwerte (Anlage)'!MGG119*$E$15</f>
        <v>0</v>
      </c>
      <c r="MGH119" s="1145">
        <f>'2d) Planwerte (Anlage)'!MGH119*$E$15</f>
        <v>0</v>
      </c>
      <c r="MGI119" s="1145">
        <f>'2d) Planwerte (Anlage)'!MGI119*$E$15</f>
        <v>0</v>
      </c>
      <c r="MGJ119" s="1145">
        <f>'2d) Planwerte (Anlage)'!MGJ119*$E$15</f>
        <v>0</v>
      </c>
      <c r="MGK119" s="1145">
        <f>'2d) Planwerte (Anlage)'!MGK119*$E$15</f>
        <v>0</v>
      </c>
      <c r="MGL119" s="1145">
        <f>'2d) Planwerte (Anlage)'!MGL119*$E$15</f>
        <v>0</v>
      </c>
      <c r="MGM119" s="1145">
        <f>'2d) Planwerte (Anlage)'!MGM119*$E$15</f>
        <v>0</v>
      </c>
      <c r="MGN119" s="1145">
        <f>'2d) Planwerte (Anlage)'!MGN119*$E$15</f>
        <v>0</v>
      </c>
      <c r="MGO119" s="1145">
        <f>'2d) Planwerte (Anlage)'!MGO119*$E$15</f>
        <v>0</v>
      </c>
      <c r="MGP119" s="1145">
        <f>'2d) Planwerte (Anlage)'!MGP119*$E$15</f>
        <v>0</v>
      </c>
      <c r="MGQ119" s="1145">
        <f>'2d) Planwerte (Anlage)'!MGQ119*$E$15</f>
        <v>0</v>
      </c>
      <c r="MGR119" s="1145">
        <f>'2d) Planwerte (Anlage)'!MGR119*$E$15</f>
        <v>0</v>
      </c>
      <c r="MGS119" s="1145">
        <f>'2d) Planwerte (Anlage)'!MGS119*$E$15</f>
        <v>0</v>
      </c>
      <c r="MGT119" s="1145">
        <f>'2d) Planwerte (Anlage)'!MGT119*$E$15</f>
        <v>0</v>
      </c>
      <c r="MGU119" s="1145">
        <f>'2d) Planwerte (Anlage)'!MGU119*$E$15</f>
        <v>0</v>
      </c>
      <c r="MGV119" s="1145">
        <f>'2d) Planwerte (Anlage)'!MGV119*$E$15</f>
        <v>0</v>
      </c>
      <c r="MGW119" s="1145">
        <f>'2d) Planwerte (Anlage)'!MGW119*$E$15</f>
        <v>0</v>
      </c>
      <c r="MGX119" s="1145">
        <f>'2d) Planwerte (Anlage)'!MGX119*$E$15</f>
        <v>0</v>
      </c>
      <c r="MGY119" s="1145">
        <f>'2d) Planwerte (Anlage)'!MGY119*$E$15</f>
        <v>0</v>
      </c>
      <c r="MGZ119" s="1145">
        <f>'2d) Planwerte (Anlage)'!MGZ119*$E$15</f>
        <v>0</v>
      </c>
      <c r="MHA119" s="1145">
        <f>'2d) Planwerte (Anlage)'!MHA119*$E$15</f>
        <v>0</v>
      </c>
      <c r="MHB119" s="1145">
        <f>'2d) Planwerte (Anlage)'!MHB119*$E$15</f>
        <v>0</v>
      </c>
      <c r="MHC119" s="1145">
        <f>'2d) Planwerte (Anlage)'!MHC119*$E$15</f>
        <v>0</v>
      </c>
      <c r="MHD119" s="1145">
        <f>'2d) Planwerte (Anlage)'!MHD119*$E$15</f>
        <v>0</v>
      </c>
      <c r="MHE119" s="1145">
        <f>'2d) Planwerte (Anlage)'!MHE119*$E$15</f>
        <v>0</v>
      </c>
      <c r="MHF119" s="1145">
        <f>'2d) Planwerte (Anlage)'!MHF119*$E$15</f>
        <v>0</v>
      </c>
      <c r="MHG119" s="1145">
        <f>'2d) Planwerte (Anlage)'!MHG119*$E$15</f>
        <v>0</v>
      </c>
      <c r="MHH119" s="1145">
        <f>'2d) Planwerte (Anlage)'!MHH119*$E$15</f>
        <v>0</v>
      </c>
      <c r="MHI119" s="1145">
        <f>'2d) Planwerte (Anlage)'!MHI119*$E$15</f>
        <v>0</v>
      </c>
      <c r="MHJ119" s="1145">
        <f>'2d) Planwerte (Anlage)'!MHJ119*$E$15</f>
        <v>0</v>
      </c>
      <c r="MHK119" s="1145">
        <f>'2d) Planwerte (Anlage)'!MHK119*$E$15</f>
        <v>0</v>
      </c>
      <c r="MHL119" s="1145">
        <f>'2d) Planwerte (Anlage)'!MHL119*$E$15</f>
        <v>0</v>
      </c>
      <c r="MHM119" s="1145">
        <f>'2d) Planwerte (Anlage)'!MHM119*$E$15</f>
        <v>0</v>
      </c>
      <c r="MHN119" s="1145">
        <f>'2d) Planwerte (Anlage)'!MHN119*$E$15</f>
        <v>0</v>
      </c>
      <c r="MHO119" s="1145">
        <f>'2d) Planwerte (Anlage)'!MHO119*$E$15</f>
        <v>0</v>
      </c>
      <c r="MHP119" s="1145">
        <f>'2d) Planwerte (Anlage)'!MHP119*$E$15</f>
        <v>0</v>
      </c>
      <c r="MHQ119" s="1145">
        <f>'2d) Planwerte (Anlage)'!MHQ119*$E$15</f>
        <v>0</v>
      </c>
      <c r="MHR119" s="1145">
        <f>'2d) Planwerte (Anlage)'!MHR119*$E$15</f>
        <v>0</v>
      </c>
      <c r="MHS119" s="1145">
        <f>'2d) Planwerte (Anlage)'!MHS119*$E$15</f>
        <v>0</v>
      </c>
      <c r="MHT119" s="1145">
        <f>'2d) Planwerte (Anlage)'!MHT119*$E$15</f>
        <v>0</v>
      </c>
      <c r="MHU119" s="1145">
        <f>'2d) Planwerte (Anlage)'!MHU119*$E$15</f>
        <v>0</v>
      </c>
      <c r="MHV119" s="1145">
        <f>'2d) Planwerte (Anlage)'!MHV119*$E$15</f>
        <v>0</v>
      </c>
      <c r="MHW119" s="1145">
        <f>'2d) Planwerte (Anlage)'!MHW119*$E$15</f>
        <v>0</v>
      </c>
      <c r="MHX119" s="1145">
        <f>'2d) Planwerte (Anlage)'!MHX119*$E$15</f>
        <v>0</v>
      </c>
      <c r="MHY119" s="1145">
        <f>'2d) Planwerte (Anlage)'!MHY119*$E$15</f>
        <v>0</v>
      </c>
      <c r="MHZ119" s="1145">
        <f>'2d) Planwerte (Anlage)'!MHZ119*$E$15</f>
        <v>0</v>
      </c>
      <c r="MIA119" s="1145">
        <f>'2d) Planwerte (Anlage)'!MIA119*$E$15</f>
        <v>0</v>
      </c>
      <c r="MIB119" s="1145">
        <f>'2d) Planwerte (Anlage)'!MIB119*$E$15</f>
        <v>0</v>
      </c>
      <c r="MIC119" s="1145">
        <f>'2d) Planwerte (Anlage)'!MIC119*$E$15</f>
        <v>0</v>
      </c>
      <c r="MID119" s="1145">
        <f>'2d) Planwerte (Anlage)'!MID119*$E$15</f>
        <v>0</v>
      </c>
      <c r="MIE119" s="1145">
        <f>'2d) Planwerte (Anlage)'!MIE119*$E$15</f>
        <v>0</v>
      </c>
      <c r="MIF119" s="1145">
        <f>'2d) Planwerte (Anlage)'!MIF119*$E$15</f>
        <v>0</v>
      </c>
      <c r="MIG119" s="1145">
        <f>'2d) Planwerte (Anlage)'!MIG119*$E$15</f>
        <v>0</v>
      </c>
      <c r="MIH119" s="1145">
        <f>'2d) Planwerte (Anlage)'!MIH119*$E$15</f>
        <v>0</v>
      </c>
      <c r="MII119" s="1145">
        <f>'2d) Planwerte (Anlage)'!MII119*$E$15</f>
        <v>0</v>
      </c>
      <c r="MIJ119" s="1145">
        <f>'2d) Planwerte (Anlage)'!MIJ119*$E$15</f>
        <v>0</v>
      </c>
      <c r="MIK119" s="1145">
        <f>'2d) Planwerte (Anlage)'!MIK119*$E$15</f>
        <v>0</v>
      </c>
      <c r="MIL119" s="1145">
        <f>'2d) Planwerte (Anlage)'!MIL119*$E$15</f>
        <v>0</v>
      </c>
      <c r="MIM119" s="1145">
        <f>'2d) Planwerte (Anlage)'!MIM119*$E$15</f>
        <v>0</v>
      </c>
      <c r="MIN119" s="1145">
        <f>'2d) Planwerte (Anlage)'!MIN119*$E$15</f>
        <v>0</v>
      </c>
      <c r="MIO119" s="1145">
        <f>'2d) Planwerte (Anlage)'!MIO119*$E$15</f>
        <v>0</v>
      </c>
      <c r="MIP119" s="1145">
        <f>'2d) Planwerte (Anlage)'!MIP119*$E$15</f>
        <v>0</v>
      </c>
      <c r="MIQ119" s="1145">
        <f>'2d) Planwerte (Anlage)'!MIQ119*$E$15</f>
        <v>0</v>
      </c>
      <c r="MIR119" s="1145">
        <f>'2d) Planwerte (Anlage)'!MIR119*$E$15</f>
        <v>0</v>
      </c>
      <c r="MIS119" s="1145">
        <f>'2d) Planwerte (Anlage)'!MIS119*$E$15</f>
        <v>0</v>
      </c>
      <c r="MIT119" s="1145">
        <f>'2d) Planwerte (Anlage)'!MIT119*$E$15</f>
        <v>0</v>
      </c>
      <c r="MIU119" s="1145">
        <f>'2d) Planwerte (Anlage)'!MIU119*$E$15</f>
        <v>0</v>
      </c>
      <c r="MIV119" s="1145">
        <f>'2d) Planwerte (Anlage)'!MIV119*$E$15</f>
        <v>0</v>
      </c>
      <c r="MIW119" s="1145">
        <f>'2d) Planwerte (Anlage)'!MIW119*$E$15</f>
        <v>0</v>
      </c>
      <c r="MIX119" s="1145">
        <f>'2d) Planwerte (Anlage)'!MIX119*$E$15</f>
        <v>0</v>
      </c>
      <c r="MIY119" s="1145">
        <f>'2d) Planwerte (Anlage)'!MIY119*$E$15</f>
        <v>0</v>
      </c>
      <c r="MIZ119" s="1145">
        <f>'2d) Planwerte (Anlage)'!MIZ119*$E$15</f>
        <v>0</v>
      </c>
      <c r="MJA119" s="1145">
        <f>'2d) Planwerte (Anlage)'!MJA119*$E$15</f>
        <v>0</v>
      </c>
      <c r="MJB119" s="1145">
        <f>'2d) Planwerte (Anlage)'!MJB119*$E$15</f>
        <v>0</v>
      </c>
      <c r="MJC119" s="1145">
        <f>'2d) Planwerte (Anlage)'!MJC119*$E$15</f>
        <v>0</v>
      </c>
      <c r="MJD119" s="1145">
        <f>'2d) Planwerte (Anlage)'!MJD119*$E$15</f>
        <v>0</v>
      </c>
      <c r="MJE119" s="1145">
        <f>'2d) Planwerte (Anlage)'!MJE119*$E$15</f>
        <v>0</v>
      </c>
      <c r="MJF119" s="1145">
        <f>'2d) Planwerte (Anlage)'!MJF119*$E$15</f>
        <v>0</v>
      </c>
      <c r="MJG119" s="1145">
        <f>'2d) Planwerte (Anlage)'!MJG119*$E$15</f>
        <v>0</v>
      </c>
      <c r="MJH119" s="1145">
        <f>'2d) Planwerte (Anlage)'!MJH119*$E$15</f>
        <v>0</v>
      </c>
      <c r="MJI119" s="1145">
        <f>'2d) Planwerte (Anlage)'!MJI119*$E$15</f>
        <v>0</v>
      </c>
      <c r="MJJ119" s="1145">
        <f>'2d) Planwerte (Anlage)'!MJJ119*$E$15</f>
        <v>0</v>
      </c>
      <c r="MJK119" s="1145">
        <f>'2d) Planwerte (Anlage)'!MJK119*$E$15</f>
        <v>0</v>
      </c>
      <c r="MJL119" s="1145">
        <f>'2d) Planwerte (Anlage)'!MJL119*$E$15</f>
        <v>0</v>
      </c>
      <c r="MJM119" s="1145">
        <f>'2d) Planwerte (Anlage)'!MJM119*$E$15</f>
        <v>0</v>
      </c>
      <c r="MJN119" s="1145">
        <f>'2d) Planwerte (Anlage)'!MJN119*$E$15</f>
        <v>0</v>
      </c>
      <c r="MJO119" s="1145">
        <f>'2d) Planwerte (Anlage)'!MJO119*$E$15</f>
        <v>0</v>
      </c>
      <c r="MJP119" s="1145">
        <f>'2d) Planwerte (Anlage)'!MJP119*$E$15</f>
        <v>0</v>
      </c>
      <c r="MJQ119" s="1145">
        <f>'2d) Planwerte (Anlage)'!MJQ119*$E$15</f>
        <v>0</v>
      </c>
      <c r="MJR119" s="1145">
        <f>'2d) Planwerte (Anlage)'!MJR119*$E$15</f>
        <v>0</v>
      </c>
      <c r="MJS119" s="1145">
        <f>'2d) Planwerte (Anlage)'!MJS119*$E$15</f>
        <v>0</v>
      </c>
      <c r="MJT119" s="1145">
        <f>'2d) Planwerte (Anlage)'!MJT119*$E$15</f>
        <v>0</v>
      </c>
      <c r="MJU119" s="1145">
        <f>'2d) Planwerte (Anlage)'!MJU119*$E$15</f>
        <v>0</v>
      </c>
      <c r="MJV119" s="1145">
        <f>'2d) Planwerte (Anlage)'!MJV119*$E$15</f>
        <v>0</v>
      </c>
      <c r="MJW119" s="1145">
        <f>'2d) Planwerte (Anlage)'!MJW119*$E$15</f>
        <v>0</v>
      </c>
      <c r="MJX119" s="1145">
        <f>'2d) Planwerte (Anlage)'!MJX119*$E$15</f>
        <v>0</v>
      </c>
      <c r="MJY119" s="1145">
        <f>'2d) Planwerte (Anlage)'!MJY119*$E$15</f>
        <v>0</v>
      </c>
      <c r="MJZ119" s="1145">
        <f>'2d) Planwerte (Anlage)'!MJZ119*$E$15</f>
        <v>0</v>
      </c>
      <c r="MKA119" s="1145">
        <f>'2d) Planwerte (Anlage)'!MKA119*$E$15</f>
        <v>0</v>
      </c>
      <c r="MKB119" s="1145">
        <f>'2d) Planwerte (Anlage)'!MKB119*$E$15</f>
        <v>0</v>
      </c>
      <c r="MKC119" s="1145">
        <f>'2d) Planwerte (Anlage)'!MKC119*$E$15</f>
        <v>0</v>
      </c>
      <c r="MKD119" s="1145">
        <f>'2d) Planwerte (Anlage)'!MKD119*$E$15</f>
        <v>0</v>
      </c>
      <c r="MKE119" s="1145">
        <f>'2d) Planwerte (Anlage)'!MKE119*$E$15</f>
        <v>0</v>
      </c>
      <c r="MKF119" s="1145">
        <f>'2d) Planwerte (Anlage)'!MKF119*$E$15</f>
        <v>0</v>
      </c>
      <c r="MKG119" s="1145">
        <f>'2d) Planwerte (Anlage)'!MKG119*$E$15</f>
        <v>0</v>
      </c>
      <c r="MKH119" s="1145">
        <f>'2d) Planwerte (Anlage)'!MKH119*$E$15</f>
        <v>0</v>
      </c>
      <c r="MKI119" s="1145">
        <f>'2d) Planwerte (Anlage)'!MKI119*$E$15</f>
        <v>0</v>
      </c>
      <c r="MKJ119" s="1145">
        <f>'2d) Planwerte (Anlage)'!MKJ119*$E$15</f>
        <v>0</v>
      </c>
      <c r="MKK119" s="1145">
        <f>'2d) Planwerte (Anlage)'!MKK119*$E$15</f>
        <v>0</v>
      </c>
      <c r="MKL119" s="1145">
        <f>'2d) Planwerte (Anlage)'!MKL119*$E$15</f>
        <v>0</v>
      </c>
      <c r="MKM119" s="1145">
        <f>'2d) Planwerte (Anlage)'!MKM119*$E$15</f>
        <v>0</v>
      </c>
      <c r="MKN119" s="1145">
        <f>'2d) Planwerte (Anlage)'!MKN119*$E$15</f>
        <v>0</v>
      </c>
      <c r="MKO119" s="1145">
        <f>'2d) Planwerte (Anlage)'!MKO119*$E$15</f>
        <v>0</v>
      </c>
      <c r="MKP119" s="1145">
        <f>'2d) Planwerte (Anlage)'!MKP119*$E$15</f>
        <v>0</v>
      </c>
      <c r="MKQ119" s="1145">
        <f>'2d) Planwerte (Anlage)'!MKQ119*$E$15</f>
        <v>0</v>
      </c>
      <c r="MKR119" s="1145">
        <f>'2d) Planwerte (Anlage)'!MKR119*$E$15</f>
        <v>0</v>
      </c>
      <c r="MKS119" s="1145">
        <f>'2d) Planwerte (Anlage)'!MKS119*$E$15</f>
        <v>0</v>
      </c>
      <c r="MKT119" s="1145">
        <f>'2d) Planwerte (Anlage)'!MKT119*$E$15</f>
        <v>0</v>
      </c>
      <c r="MKU119" s="1145">
        <f>'2d) Planwerte (Anlage)'!MKU119*$E$15</f>
        <v>0</v>
      </c>
      <c r="MKV119" s="1145">
        <f>'2d) Planwerte (Anlage)'!MKV119*$E$15</f>
        <v>0</v>
      </c>
      <c r="MKW119" s="1145">
        <f>'2d) Planwerte (Anlage)'!MKW119*$E$15</f>
        <v>0</v>
      </c>
      <c r="MKX119" s="1145">
        <f>'2d) Planwerte (Anlage)'!MKX119*$E$15</f>
        <v>0</v>
      </c>
      <c r="MKY119" s="1145">
        <f>'2d) Planwerte (Anlage)'!MKY119*$E$15</f>
        <v>0</v>
      </c>
      <c r="MKZ119" s="1145">
        <f>'2d) Planwerte (Anlage)'!MKZ119*$E$15</f>
        <v>0</v>
      </c>
      <c r="MLA119" s="1145">
        <f>'2d) Planwerte (Anlage)'!MLA119*$E$15</f>
        <v>0</v>
      </c>
      <c r="MLB119" s="1145">
        <f>'2d) Planwerte (Anlage)'!MLB119*$E$15</f>
        <v>0</v>
      </c>
      <c r="MLC119" s="1145">
        <f>'2d) Planwerte (Anlage)'!MLC119*$E$15</f>
        <v>0</v>
      </c>
      <c r="MLD119" s="1145">
        <f>'2d) Planwerte (Anlage)'!MLD119*$E$15</f>
        <v>0</v>
      </c>
      <c r="MLE119" s="1145">
        <f>'2d) Planwerte (Anlage)'!MLE119*$E$15</f>
        <v>0</v>
      </c>
      <c r="MLF119" s="1145">
        <f>'2d) Planwerte (Anlage)'!MLF119*$E$15</f>
        <v>0</v>
      </c>
      <c r="MLG119" s="1145">
        <f>'2d) Planwerte (Anlage)'!MLG119*$E$15</f>
        <v>0</v>
      </c>
      <c r="MLH119" s="1145">
        <f>'2d) Planwerte (Anlage)'!MLH119*$E$15</f>
        <v>0</v>
      </c>
      <c r="MLI119" s="1145">
        <f>'2d) Planwerte (Anlage)'!MLI119*$E$15</f>
        <v>0</v>
      </c>
      <c r="MLJ119" s="1145">
        <f>'2d) Planwerte (Anlage)'!MLJ119*$E$15</f>
        <v>0</v>
      </c>
      <c r="MLK119" s="1145">
        <f>'2d) Planwerte (Anlage)'!MLK119*$E$15</f>
        <v>0</v>
      </c>
      <c r="MLL119" s="1145">
        <f>'2d) Planwerte (Anlage)'!MLL119*$E$15</f>
        <v>0</v>
      </c>
      <c r="MLM119" s="1145">
        <f>'2d) Planwerte (Anlage)'!MLM119*$E$15</f>
        <v>0</v>
      </c>
      <c r="MLN119" s="1145">
        <f>'2d) Planwerte (Anlage)'!MLN119*$E$15</f>
        <v>0</v>
      </c>
      <c r="MLO119" s="1145">
        <f>'2d) Planwerte (Anlage)'!MLO119*$E$15</f>
        <v>0</v>
      </c>
      <c r="MLP119" s="1145">
        <f>'2d) Planwerte (Anlage)'!MLP119*$E$15</f>
        <v>0</v>
      </c>
      <c r="MLQ119" s="1145">
        <f>'2d) Planwerte (Anlage)'!MLQ119*$E$15</f>
        <v>0</v>
      </c>
      <c r="MLR119" s="1145">
        <f>'2d) Planwerte (Anlage)'!MLR119*$E$15</f>
        <v>0</v>
      </c>
      <c r="MLS119" s="1145">
        <f>'2d) Planwerte (Anlage)'!MLS119*$E$15</f>
        <v>0</v>
      </c>
      <c r="MLT119" s="1145">
        <f>'2d) Planwerte (Anlage)'!MLT119*$E$15</f>
        <v>0</v>
      </c>
      <c r="MLU119" s="1145">
        <f>'2d) Planwerte (Anlage)'!MLU119*$E$15</f>
        <v>0</v>
      </c>
      <c r="MLV119" s="1145">
        <f>'2d) Planwerte (Anlage)'!MLV119*$E$15</f>
        <v>0</v>
      </c>
      <c r="MLW119" s="1145">
        <f>'2d) Planwerte (Anlage)'!MLW119*$E$15</f>
        <v>0</v>
      </c>
      <c r="MLX119" s="1145">
        <f>'2d) Planwerte (Anlage)'!MLX119*$E$15</f>
        <v>0</v>
      </c>
      <c r="MLY119" s="1145">
        <f>'2d) Planwerte (Anlage)'!MLY119*$E$15</f>
        <v>0</v>
      </c>
      <c r="MLZ119" s="1145">
        <f>'2d) Planwerte (Anlage)'!MLZ119*$E$15</f>
        <v>0</v>
      </c>
      <c r="MMA119" s="1145">
        <f>'2d) Planwerte (Anlage)'!MMA119*$E$15</f>
        <v>0</v>
      </c>
      <c r="MMB119" s="1145">
        <f>'2d) Planwerte (Anlage)'!MMB119*$E$15</f>
        <v>0</v>
      </c>
      <c r="MMC119" s="1145">
        <f>'2d) Planwerte (Anlage)'!MMC119*$E$15</f>
        <v>0</v>
      </c>
      <c r="MMD119" s="1145">
        <f>'2d) Planwerte (Anlage)'!MMD119*$E$15</f>
        <v>0</v>
      </c>
      <c r="MME119" s="1145">
        <f>'2d) Planwerte (Anlage)'!MME119*$E$15</f>
        <v>0</v>
      </c>
      <c r="MMF119" s="1145">
        <f>'2d) Planwerte (Anlage)'!MMF119*$E$15</f>
        <v>0</v>
      </c>
      <c r="MMG119" s="1145">
        <f>'2d) Planwerte (Anlage)'!MMG119*$E$15</f>
        <v>0</v>
      </c>
      <c r="MMH119" s="1145">
        <f>'2d) Planwerte (Anlage)'!MMH119*$E$15</f>
        <v>0</v>
      </c>
      <c r="MMI119" s="1145">
        <f>'2d) Planwerte (Anlage)'!MMI119*$E$15</f>
        <v>0</v>
      </c>
      <c r="MMJ119" s="1145">
        <f>'2d) Planwerte (Anlage)'!MMJ119*$E$15</f>
        <v>0</v>
      </c>
      <c r="MMK119" s="1145">
        <f>'2d) Planwerte (Anlage)'!MMK119*$E$15</f>
        <v>0</v>
      </c>
      <c r="MML119" s="1145">
        <f>'2d) Planwerte (Anlage)'!MML119*$E$15</f>
        <v>0</v>
      </c>
      <c r="MMM119" s="1145">
        <f>'2d) Planwerte (Anlage)'!MMM119*$E$15</f>
        <v>0</v>
      </c>
      <c r="MMN119" s="1145">
        <f>'2d) Planwerte (Anlage)'!MMN119*$E$15</f>
        <v>0</v>
      </c>
      <c r="MMO119" s="1145">
        <f>'2d) Planwerte (Anlage)'!MMO119*$E$15</f>
        <v>0</v>
      </c>
      <c r="MMP119" s="1145">
        <f>'2d) Planwerte (Anlage)'!MMP119*$E$15</f>
        <v>0</v>
      </c>
      <c r="MMQ119" s="1145">
        <f>'2d) Planwerte (Anlage)'!MMQ119*$E$15</f>
        <v>0</v>
      </c>
      <c r="MMR119" s="1145">
        <f>'2d) Planwerte (Anlage)'!MMR119*$E$15</f>
        <v>0</v>
      </c>
      <c r="MMS119" s="1145">
        <f>'2d) Planwerte (Anlage)'!MMS119*$E$15</f>
        <v>0</v>
      </c>
      <c r="MMT119" s="1145">
        <f>'2d) Planwerte (Anlage)'!MMT119*$E$15</f>
        <v>0</v>
      </c>
      <c r="MMU119" s="1145">
        <f>'2d) Planwerte (Anlage)'!MMU119*$E$15</f>
        <v>0</v>
      </c>
      <c r="MMV119" s="1145">
        <f>'2d) Planwerte (Anlage)'!MMV119*$E$15</f>
        <v>0</v>
      </c>
      <c r="MMW119" s="1145">
        <f>'2d) Planwerte (Anlage)'!MMW119*$E$15</f>
        <v>0</v>
      </c>
      <c r="MMX119" s="1145">
        <f>'2d) Planwerte (Anlage)'!MMX119*$E$15</f>
        <v>0</v>
      </c>
      <c r="MMY119" s="1145">
        <f>'2d) Planwerte (Anlage)'!MMY119*$E$15</f>
        <v>0</v>
      </c>
      <c r="MMZ119" s="1145">
        <f>'2d) Planwerte (Anlage)'!MMZ119*$E$15</f>
        <v>0</v>
      </c>
      <c r="MNA119" s="1145">
        <f>'2d) Planwerte (Anlage)'!MNA119*$E$15</f>
        <v>0</v>
      </c>
      <c r="MNB119" s="1145">
        <f>'2d) Planwerte (Anlage)'!MNB119*$E$15</f>
        <v>0</v>
      </c>
      <c r="MNC119" s="1145">
        <f>'2d) Planwerte (Anlage)'!MNC119*$E$15</f>
        <v>0</v>
      </c>
      <c r="MND119" s="1145">
        <f>'2d) Planwerte (Anlage)'!MND119*$E$15</f>
        <v>0</v>
      </c>
      <c r="MNE119" s="1145">
        <f>'2d) Planwerte (Anlage)'!MNE119*$E$15</f>
        <v>0</v>
      </c>
      <c r="MNF119" s="1145">
        <f>'2d) Planwerte (Anlage)'!MNF119*$E$15</f>
        <v>0</v>
      </c>
      <c r="MNG119" s="1145">
        <f>'2d) Planwerte (Anlage)'!MNG119*$E$15</f>
        <v>0</v>
      </c>
      <c r="MNH119" s="1145">
        <f>'2d) Planwerte (Anlage)'!MNH119*$E$15</f>
        <v>0</v>
      </c>
      <c r="MNI119" s="1145">
        <f>'2d) Planwerte (Anlage)'!MNI119*$E$15</f>
        <v>0</v>
      </c>
      <c r="MNJ119" s="1145">
        <f>'2d) Planwerte (Anlage)'!MNJ119*$E$15</f>
        <v>0</v>
      </c>
      <c r="MNK119" s="1145">
        <f>'2d) Planwerte (Anlage)'!MNK119*$E$15</f>
        <v>0</v>
      </c>
      <c r="MNL119" s="1145">
        <f>'2d) Planwerte (Anlage)'!MNL119*$E$15</f>
        <v>0</v>
      </c>
      <c r="MNM119" s="1145">
        <f>'2d) Planwerte (Anlage)'!MNM119*$E$15</f>
        <v>0</v>
      </c>
      <c r="MNN119" s="1145">
        <f>'2d) Planwerte (Anlage)'!MNN119*$E$15</f>
        <v>0</v>
      </c>
      <c r="MNO119" s="1145">
        <f>'2d) Planwerte (Anlage)'!MNO119*$E$15</f>
        <v>0</v>
      </c>
      <c r="MNP119" s="1145">
        <f>'2d) Planwerte (Anlage)'!MNP119*$E$15</f>
        <v>0</v>
      </c>
      <c r="MNQ119" s="1145">
        <f>'2d) Planwerte (Anlage)'!MNQ119*$E$15</f>
        <v>0</v>
      </c>
      <c r="MNR119" s="1145">
        <f>'2d) Planwerte (Anlage)'!MNR119*$E$15</f>
        <v>0</v>
      </c>
      <c r="MNS119" s="1145">
        <f>'2d) Planwerte (Anlage)'!MNS119*$E$15</f>
        <v>0</v>
      </c>
      <c r="MNT119" s="1145">
        <f>'2d) Planwerte (Anlage)'!MNT119*$E$15</f>
        <v>0</v>
      </c>
      <c r="MNU119" s="1145">
        <f>'2d) Planwerte (Anlage)'!MNU119*$E$15</f>
        <v>0</v>
      </c>
      <c r="MNV119" s="1145">
        <f>'2d) Planwerte (Anlage)'!MNV119*$E$15</f>
        <v>0</v>
      </c>
      <c r="MNW119" s="1145">
        <f>'2d) Planwerte (Anlage)'!MNW119*$E$15</f>
        <v>0</v>
      </c>
      <c r="MNX119" s="1145">
        <f>'2d) Planwerte (Anlage)'!MNX119*$E$15</f>
        <v>0</v>
      </c>
      <c r="MNY119" s="1145">
        <f>'2d) Planwerte (Anlage)'!MNY119*$E$15</f>
        <v>0</v>
      </c>
      <c r="MNZ119" s="1145">
        <f>'2d) Planwerte (Anlage)'!MNZ119*$E$15</f>
        <v>0</v>
      </c>
      <c r="MOA119" s="1145">
        <f>'2d) Planwerte (Anlage)'!MOA119*$E$15</f>
        <v>0</v>
      </c>
      <c r="MOB119" s="1145">
        <f>'2d) Planwerte (Anlage)'!MOB119*$E$15</f>
        <v>0</v>
      </c>
      <c r="MOC119" s="1145">
        <f>'2d) Planwerte (Anlage)'!MOC119*$E$15</f>
        <v>0</v>
      </c>
      <c r="MOD119" s="1145">
        <f>'2d) Planwerte (Anlage)'!MOD119*$E$15</f>
        <v>0</v>
      </c>
      <c r="MOE119" s="1145">
        <f>'2d) Planwerte (Anlage)'!MOE119*$E$15</f>
        <v>0</v>
      </c>
      <c r="MOF119" s="1145">
        <f>'2d) Planwerte (Anlage)'!MOF119*$E$15</f>
        <v>0</v>
      </c>
      <c r="MOG119" s="1145">
        <f>'2d) Planwerte (Anlage)'!MOG119*$E$15</f>
        <v>0</v>
      </c>
      <c r="MOH119" s="1145">
        <f>'2d) Planwerte (Anlage)'!MOH119*$E$15</f>
        <v>0</v>
      </c>
      <c r="MOI119" s="1145">
        <f>'2d) Planwerte (Anlage)'!MOI119*$E$15</f>
        <v>0</v>
      </c>
      <c r="MOJ119" s="1145">
        <f>'2d) Planwerte (Anlage)'!MOJ119*$E$15</f>
        <v>0</v>
      </c>
      <c r="MOK119" s="1145">
        <f>'2d) Planwerte (Anlage)'!MOK119*$E$15</f>
        <v>0</v>
      </c>
      <c r="MOL119" s="1145">
        <f>'2d) Planwerte (Anlage)'!MOL119*$E$15</f>
        <v>0</v>
      </c>
      <c r="MOM119" s="1145">
        <f>'2d) Planwerte (Anlage)'!MOM119*$E$15</f>
        <v>0</v>
      </c>
      <c r="MON119" s="1145">
        <f>'2d) Planwerte (Anlage)'!MON119*$E$15</f>
        <v>0</v>
      </c>
      <c r="MOO119" s="1145">
        <f>'2d) Planwerte (Anlage)'!MOO119*$E$15</f>
        <v>0</v>
      </c>
      <c r="MOP119" s="1145">
        <f>'2d) Planwerte (Anlage)'!MOP119*$E$15</f>
        <v>0</v>
      </c>
      <c r="MOQ119" s="1145">
        <f>'2d) Planwerte (Anlage)'!MOQ119*$E$15</f>
        <v>0</v>
      </c>
      <c r="MOR119" s="1145">
        <f>'2d) Planwerte (Anlage)'!MOR119*$E$15</f>
        <v>0</v>
      </c>
      <c r="MOS119" s="1145">
        <f>'2d) Planwerte (Anlage)'!MOS119*$E$15</f>
        <v>0</v>
      </c>
      <c r="MOT119" s="1145">
        <f>'2d) Planwerte (Anlage)'!MOT119*$E$15</f>
        <v>0</v>
      </c>
      <c r="MOU119" s="1145">
        <f>'2d) Planwerte (Anlage)'!MOU119*$E$15</f>
        <v>0</v>
      </c>
      <c r="MOV119" s="1145">
        <f>'2d) Planwerte (Anlage)'!MOV119*$E$15</f>
        <v>0</v>
      </c>
      <c r="MOW119" s="1145">
        <f>'2d) Planwerte (Anlage)'!MOW119*$E$15</f>
        <v>0</v>
      </c>
      <c r="MOX119" s="1145">
        <f>'2d) Planwerte (Anlage)'!MOX119*$E$15</f>
        <v>0</v>
      </c>
      <c r="MOY119" s="1145">
        <f>'2d) Planwerte (Anlage)'!MOY119*$E$15</f>
        <v>0</v>
      </c>
      <c r="MOZ119" s="1145">
        <f>'2d) Planwerte (Anlage)'!MOZ119*$E$15</f>
        <v>0</v>
      </c>
      <c r="MPA119" s="1145">
        <f>'2d) Planwerte (Anlage)'!MPA119*$E$15</f>
        <v>0</v>
      </c>
      <c r="MPB119" s="1145">
        <f>'2d) Planwerte (Anlage)'!MPB119*$E$15</f>
        <v>0</v>
      </c>
      <c r="MPC119" s="1145">
        <f>'2d) Planwerte (Anlage)'!MPC119*$E$15</f>
        <v>0</v>
      </c>
      <c r="MPD119" s="1145">
        <f>'2d) Planwerte (Anlage)'!MPD119*$E$15</f>
        <v>0</v>
      </c>
      <c r="MPE119" s="1145">
        <f>'2d) Planwerte (Anlage)'!MPE119*$E$15</f>
        <v>0</v>
      </c>
      <c r="MPF119" s="1145">
        <f>'2d) Planwerte (Anlage)'!MPF119*$E$15</f>
        <v>0</v>
      </c>
      <c r="MPG119" s="1145">
        <f>'2d) Planwerte (Anlage)'!MPG119*$E$15</f>
        <v>0</v>
      </c>
      <c r="MPH119" s="1145">
        <f>'2d) Planwerte (Anlage)'!MPH119*$E$15</f>
        <v>0</v>
      </c>
      <c r="MPI119" s="1145">
        <f>'2d) Planwerte (Anlage)'!MPI119*$E$15</f>
        <v>0</v>
      </c>
      <c r="MPJ119" s="1145">
        <f>'2d) Planwerte (Anlage)'!MPJ119*$E$15</f>
        <v>0</v>
      </c>
      <c r="MPK119" s="1145">
        <f>'2d) Planwerte (Anlage)'!MPK119*$E$15</f>
        <v>0</v>
      </c>
      <c r="MPL119" s="1145">
        <f>'2d) Planwerte (Anlage)'!MPL119*$E$15</f>
        <v>0</v>
      </c>
      <c r="MPM119" s="1145">
        <f>'2d) Planwerte (Anlage)'!MPM119*$E$15</f>
        <v>0</v>
      </c>
      <c r="MPN119" s="1145">
        <f>'2d) Planwerte (Anlage)'!MPN119*$E$15</f>
        <v>0</v>
      </c>
      <c r="MPO119" s="1145">
        <f>'2d) Planwerte (Anlage)'!MPO119*$E$15</f>
        <v>0</v>
      </c>
      <c r="MPP119" s="1145">
        <f>'2d) Planwerte (Anlage)'!MPP119*$E$15</f>
        <v>0</v>
      </c>
      <c r="MPQ119" s="1145">
        <f>'2d) Planwerte (Anlage)'!MPQ119*$E$15</f>
        <v>0</v>
      </c>
      <c r="MPR119" s="1145">
        <f>'2d) Planwerte (Anlage)'!MPR119*$E$15</f>
        <v>0</v>
      </c>
      <c r="MPS119" s="1145">
        <f>'2d) Planwerte (Anlage)'!MPS119*$E$15</f>
        <v>0</v>
      </c>
      <c r="MPT119" s="1145">
        <f>'2d) Planwerte (Anlage)'!MPT119*$E$15</f>
        <v>0</v>
      </c>
      <c r="MPU119" s="1145">
        <f>'2d) Planwerte (Anlage)'!MPU119*$E$15</f>
        <v>0</v>
      </c>
      <c r="MPV119" s="1145">
        <f>'2d) Planwerte (Anlage)'!MPV119*$E$15</f>
        <v>0</v>
      </c>
      <c r="MPW119" s="1145">
        <f>'2d) Planwerte (Anlage)'!MPW119*$E$15</f>
        <v>0</v>
      </c>
      <c r="MPX119" s="1145">
        <f>'2d) Planwerte (Anlage)'!MPX119*$E$15</f>
        <v>0</v>
      </c>
      <c r="MPY119" s="1145">
        <f>'2d) Planwerte (Anlage)'!MPY119*$E$15</f>
        <v>0</v>
      </c>
      <c r="MPZ119" s="1145">
        <f>'2d) Planwerte (Anlage)'!MPZ119*$E$15</f>
        <v>0</v>
      </c>
      <c r="MQA119" s="1145">
        <f>'2d) Planwerte (Anlage)'!MQA119*$E$15</f>
        <v>0</v>
      </c>
      <c r="MQB119" s="1145">
        <f>'2d) Planwerte (Anlage)'!MQB119*$E$15</f>
        <v>0</v>
      </c>
      <c r="MQC119" s="1145">
        <f>'2d) Planwerte (Anlage)'!MQC119*$E$15</f>
        <v>0</v>
      </c>
      <c r="MQD119" s="1145">
        <f>'2d) Planwerte (Anlage)'!MQD119*$E$15</f>
        <v>0</v>
      </c>
      <c r="MQE119" s="1145">
        <f>'2d) Planwerte (Anlage)'!MQE119*$E$15</f>
        <v>0</v>
      </c>
      <c r="MQF119" s="1145">
        <f>'2d) Planwerte (Anlage)'!MQF119*$E$15</f>
        <v>0</v>
      </c>
      <c r="MQG119" s="1145">
        <f>'2d) Planwerte (Anlage)'!MQG119*$E$15</f>
        <v>0</v>
      </c>
      <c r="MQH119" s="1145">
        <f>'2d) Planwerte (Anlage)'!MQH119*$E$15</f>
        <v>0</v>
      </c>
      <c r="MQI119" s="1145">
        <f>'2d) Planwerte (Anlage)'!MQI119*$E$15</f>
        <v>0</v>
      </c>
      <c r="MQJ119" s="1145">
        <f>'2d) Planwerte (Anlage)'!MQJ119*$E$15</f>
        <v>0</v>
      </c>
      <c r="MQK119" s="1145">
        <f>'2d) Planwerte (Anlage)'!MQK119*$E$15</f>
        <v>0</v>
      </c>
      <c r="MQL119" s="1145">
        <f>'2d) Planwerte (Anlage)'!MQL119*$E$15</f>
        <v>0</v>
      </c>
      <c r="MQM119" s="1145">
        <f>'2d) Planwerte (Anlage)'!MQM119*$E$15</f>
        <v>0</v>
      </c>
      <c r="MQN119" s="1145">
        <f>'2d) Planwerte (Anlage)'!MQN119*$E$15</f>
        <v>0</v>
      </c>
      <c r="MQO119" s="1145">
        <f>'2d) Planwerte (Anlage)'!MQO119*$E$15</f>
        <v>0</v>
      </c>
      <c r="MQP119" s="1145">
        <f>'2d) Planwerte (Anlage)'!MQP119*$E$15</f>
        <v>0</v>
      </c>
      <c r="MQQ119" s="1145">
        <f>'2d) Planwerte (Anlage)'!MQQ119*$E$15</f>
        <v>0</v>
      </c>
      <c r="MQR119" s="1145">
        <f>'2d) Planwerte (Anlage)'!MQR119*$E$15</f>
        <v>0</v>
      </c>
      <c r="MQS119" s="1145">
        <f>'2d) Planwerte (Anlage)'!MQS119*$E$15</f>
        <v>0</v>
      </c>
      <c r="MQT119" s="1145">
        <f>'2d) Planwerte (Anlage)'!MQT119*$E$15</f>
        <v>0</v>
      </c>
      <c r="MQU119" s="1145">
        <f>'2d) Planwerte (Anlage)'!MQU119*$E$15</f>
        <v>0</v>
      </c>
      <c r="MQV119" s="1145">
        <f>'2d) Planwerte (Anlage)'!MQV119*$E$15</f>
        <v>0</v>
      </c>
      <c r="MQW119" s="1145">
        <f>'2d) Planwerte (Anlage)'!MQW119*$E$15</f>
        <v>0</v>
      </c>
      <c r="MQX119" s="1145">
        <f>'2d) Planwerte (Anlage)'!MQX119*$E$15</f>
        <v>0</v>
      </c>
      <c r="MQY119" s="1145">
        <f>'2d) Planwerte (Anlage)'!MQY119*$E$15</f>
        <v>0</v>
      </c>
      <c r="MQZ119" s="1145">
        <f>'2d) Planwerte (Anlage)'!MQZ119*$E$15</f>
        <v>0</v>
      </c>
      <c r="MRA119" s="1145">
        <f>'2d) Planwerte (Anlage)'!MRA119*$E$15</f>
        <v>0</v>
      </c>
      <c r="MRB119" s="1145">
        <f>'2d) Planwerte (Anlage)'!MRB119*$E$15</f>
        <v>0</v>
      </c>
      <c r="MRC119" s="1145">
        <f>'2d) Planwerte (Anlage)'!MRC119*$E$15</f>
        <v>0</v>
      </c>
      <c r="MRD119" s="1145">
        <f>'2d) Planwerte (Anlage)'!MRD119*$E$15</f>
        <v>0</v>
      </c>
      <c r="MRE119" s="1145">
        <f>'2d) Planwerte (Anlage)'!MRE119*$E$15</f>
        <v>0</v>
      </c>
      <c r="MRF119" s="1145">
        <f>'2d) Planwerte (Anlage)'!MRF119*$E$15</f>
        <v>0</v>
      </c>
      <c r="MRG119" s="1145">
        <f>'2d) Planwerte (Anlage)'!MRG119*$E$15</f>
        <v>0</v>
      </c>
      <c r="MRH119" s="1145">
        <f>'2d) Planwerte (Anlage)'!MRH119*$E$15</f>
        <v>0</v>
      </c>
      <c r="MRI119" s="1145">
        <f>'2d) Planwerte (Anlage)'!MRI119*$E$15</f>
        <v>0</v>
      </c>
      <c r="MRJ119" s="1145">
        <f>'2d) Planwerte (Anlage)'!MRJ119*$E$15</f>
        <v>0</v>
      </c>
      <c r="MRK119" s="1145">
        <f>'2d) Planwerte (Anlage)'!MRK119*$E$15</f>
        <v>0</v>
      </c>
      <c r="MRL119" s="1145">
        <f>'2d) Planwerte (Anlage)'!MRL119*$E$15</f>
        <v>0</v>
      </c>
      <c r="MRM119" s="1145">
        <f>'2d) Planwerte (Anlage)'!MRM119*$E$15</f>
        <v>0</v>
      </c>
      <c r="MRN119" s="1145">
        <f>'2d) Planwerte (Anlage)'!MRN119*$E$15</f>
        <v>0</v>
      </c>
      <c r="MRO119" s="1145">
        <f>'2d) Planwerte (Anlage)'!MRO119*$E$15</f>
        <v>0</v>
      </c>
      <c r="MRP119" s="1145">
        <f>'2d) Planwerte (Anlage)'!MRP119*$E$15</f>
        <v>0</v>
      </c>
      <c r="MRQ119" s="1145">
        <f>'2d) Planwerte (Anlage)'!MRQ119*$E$15</f>
        <v>0</v>
      </c>
      <c r="MRR119" s="1145">
        <f>'2d) Planwerte (Anlage)'!MRR119*$E$15</f>
        <v>0</v>
      </c>
      <c r="MRS119" s="1145">
        <f>'2d) Planwerte (Anlage)'!MRS119*$E$15</f>
        <v>0</v>
      </c>
      <c r="MRT119" s="1145">
        <f>'2d) Planwerte (Anlage)'!MRT119*$E$15</f>
        <v>0</v>
      </c>
      <c r="MRU119" s="1145">
        <f>'2d) Planwerte (Anlage)'!MRU119*$E$15</f>
        <v>0</v>
      </c>
      <c r="MRV119" s="1145">
        <f>'2d) Planwerte (Anlage)'!MRV119*$E$15</f>
        <v>0</v>
      </c>
      <c r="MRW119" s="1145">
        <f>'2d) Planwerte (Anlage)'!MRW119*$E$15</f>
        <v>0</v>
      </c>
      <c r="MRX119" s="1145">
        <f>'2d) Planwerte (Anlage)'!MRX119*$E$15</f>
        <v>0</v>
      </c>
      <c r="MRY119" s="1145">
        <f>'2d) Planwerte (Anlage)'!MRY119*$E$15</f>
        <v>0</v>
      </c>
      <c r="MRZ119" s="1145">
        <f>'2d) Planwerte (Anlage)'!MRZ119*$E$15</f>
        <v>0</v>
      </c>
      <c r="MSA119" s="1145">
        <f>'2d) Planwerte (Anlage)'!MSA119*$E$15</f>
        <v>0</v>
      </c>
      <c r="MSB119" s="1145">
        <f>'2d) Planwerte (Anlage)'!MSB119*$E$15</f>
        <v>0</v>
      </c>
      <c r="MSC119" s="1145">
        <f>'2d) Planwerte (Anlage)'!MSC119*$E$15</f>
        <v>0</v>
      </c>
      <c r="MSD119" s="1145">
        <f>'2d) Planwerte (Anlage)'!MSD119*$E$15</f>
        <v>0</v>
      </c>
      <c r="MSE119" s="1145">
        <f>'2d) Planwerte (Anlage)'!MSE119*$E$15</f>
        <v>0</v>
      </c>
      <c r="MSF119" s="1145">
        <f>'2d) Planwerte (Anlage)'!MSF119*$E$15</f>
        <v>0</v>
      </c>
      <c r="MSG119" s="1145">
        <f>'2d) Planwerte (Anlage)'!MSG119*$E$15</f>
        <v>0</v>
      </c>
      <c r="MSH119" s="1145">
        <f>'2d) Planwerte (Anlage)'!MSH119*$E$15</f>
        <v>0</v>
      </c>
      <c r="MSI119" s="1145">
        <f>'2d) Planwerte (Anlage)'!MSI119*$E$15</f>
        <v>0</v>
      </c>
      <c r="MSJ119" s="1145">
        <f>'2d) Planwerte (Anlage)'!MSJ119*$E$15</f>
        <v>0</v>
      </c>
      <c r="MSK119" s="1145">
        <f>'2d) Planwerte (Anlage)'!MSK119*$E$15</f>
        <v>0</v>
      </c>
      <c r="MSL119" s="1145">
        <f>'2d) Planwerte (Anlage)'!MSL119*$E$15</f>
        <v>0</v>
      </c>
      <c r="MSM119" s="1145">
        <f>'2d) Planwerte (Anlage)'!MSM119*$E$15</f>
        <v>0</v>
      </c>
      <c r="MSN119" s="1145">
        <f>'2d) Planwerte (Anlage)'!MSN119*$E$15</f>
        <v>0</v>
      </c>
      <c r="MSO119" s="1145">
        <f>'2d) Planwerte (Anlage)'!MSO119*$E$15</f>
        <v>0</v>
      </c>
      <c r="MSP119" s="1145">
        <f>'2d) Planwerte (Anlage)'!MSP119*$E$15</f>
        <v>0</v>
      </c>
      <c r="MSQ119" s="1145">
        <f>'2d) Planwerte (Anlage)'!MSQ119*$E$15</f>
        <v>0</v>
      </c>
      <c r="MSR119" s="1145">
        <f>'2d) Planwerte (Anlage)'!MSR119*$E$15</f>
        <v>0</v>
      </c>
      <c r="MSS119" s="1145">
        <f>'2d) Planwerte (Anlage)'!MSS119*$E$15</f>
        <v>0</v>
      </c>
      <c r="MST119" s="1145">
        <f>'2d) Planwerte (Anlage)'!MST119*$E$15</f>
        <v>0</v>
      </c>
      <c r="MSU119" s="1145">
        <f>'2d) Planwerte (Anlage)'!MSU119*$E$15</f>
        <v>0</v>
      </c>
      <c r="MSV119" s="1145">
        <f>'2d) Planwerte (Anlage)'!MSV119*$E$15</f>
        <v>0</v>
      </c>
      <c r="MSW119" s="1145">
        <f>'2d) Planwerte (Anlage)'!MSW119*$E$15</f>
        <v>0</v>
      </c>
      <c r="MSX119" s="1145">
        <f>'2d) Planwerte (Anlage)'!MSX119*$E$15</f>
        <v>0</v>
      </c>
      <c r="MSY119" s="1145">
        <f>'2d) Planwerte (Anlage)'!MSY119*$E$15</f>
        <v>0</v>
      </c>
      <c r="MSZ119" s="1145">
        <f>'2d) Planwerte (Anlage)'!MSZ119*$E$15</f>
        <v>0</v>
      </c>
      <c r="MTA119" s="1145">
        <f>'2d) Planwerte (Anlage)'!MTA119*$E$15</f>
        <v>0</v>
      </c>
      <c r="MTB119" s="1145">
        <f>'2d) Planwerte (Anlage)'!MTB119*$E$15</f>
        <v>0</v>
      </c>
      <c r="MTC119" s="1145">
        <f>'2d) Planwerte (Anlage)'!MTC119*$E$15</f>
        <v>0</v>
      </c>
      <c r="MTD119" s="1145">
        <f>'2d) Planwerte (Anlage)'!MTD119*$E$15</f>
        <v>0</v>
      </c>
      <c r="MTE119" s="1145">
        <f>'2d) Planwerte (Anlage)'!MTE119*$E$15</f>
        <v>0</v>
      </c>
      <c r="MTF119" s="1145">
        <f>'2d) Planwerte (Anlage)'!MTF119*$E$15</f>
        <v>0</v>
      </c>
      <c r="MTG119" s="1145">
        <f>'2d) Planwerte (Anlage)'!MTG119*$E$15</f>
        <v>0</v>
      </c>
      <c r="MTH119" s="1145">
        <f>'2d) Planwerte (Anlage)'!MTH119*$E$15</f>
        <v>0</v>
      </c>
      <c r="MTI119" s="1145">
        <f>'2d) Planwerte (Anlage)'!MTI119*$E$15</f>
        <v>0</v>
      </c>
      <c r="MTJ119" s="1145">
        <f>'2d) Planwerte (Anlage)'!MTJ119*$E$15</f>
        <v>0</v>
      </c>
      <c r="MTK119" s="1145">
        <f>'2d) Planwerte (Anlage)'!MTK119*$E$15</f>
        <v>0</v>
      </c>
      <c r="MTL119" s="1145">
        <f>'2d) Planwerte (Anlage)'!MTL119*$E$15</f>
        <v>0</v>
      </c>
      <c r="MTM119" s="1145">
        <f>'2d) Planwerte (Anlage)'!MTM119*$E$15</f>
        <v>0</v>
      </c>
      <c r="MTN119" s="1145">
        <f>'2d) Planwerte (Anlage)'!MTN119*$E$15</f>
        <v>0</v>
      </c>
      <c r="MTO119" s="1145">
        <f>'2d) Planwerte (Anlage)'!MTO119*$E$15</f>
        <v>0</v>
      </c>
      <c r="MTP119" s="1145">
        <f>'2d) Planwerte (Anlage)'!MTP119*$E$15</f>
        <v>0</v>
      </c>
      <c r="MTQ119" s="1145">
        <f>'2d) Planwerte (Anlage)'!MTQ119*$E$15</f>
        <v>0</v>
      </c>
      <c r="MTR119" s="1145">
        <f>'2d) Planwerte (Anlage)'!MTR119*$E$15</f>
        <v>0</v>
      </c>
      <c r="MTS119" s="1145">
        <f>'2d) Planwerte (Anlage)'!MTS119*$E$15</f>
        <v>0</v>
      </c>
      <c r="MTT119" s="1145">
        <f>'2d) Planwerte (Anlage)'!MTT119*$E$15</f>
        <v>0</v>
      </c>
      <c r="MTU119" s="1145">
        <f>'2d) Planwerte (Anlage)'!MTU119*$E$15</f>
        <v>0</v>
      </c>
      <c r="MTV119" s="1145">
        <f>'2d) Planwerte (Anlage)'!MTV119*$E$15</f>
        <v>0</v>
      </c>
      <c r="MTW119" s="1145">
        <f>'2d) Planwerte (Anlage)'!MTW119*$E$15</f>
        <v>0</v>
      </c>
      <c r="MTX119" s="1145">
        <f>'2d) Planwerte (Anlage)'!MTX119*$E$15</f>
        <v>0</v>
      </c>
      <c r="MTY119" s="1145">
        <f>'2d) Planwerte (Anlage)'!MTY119*$E$15</f>
        <v>0</v>
      </c>
      <c r="MTZ119" s="1145">
        <f>'2d) Planwerte (Anlage)'!MTZ119*$E$15</f>
        <v>0</v>
      </c>
      <c r="MUA119" s="1145">
        <f>'2d) Planwerte (Anlage)'!MUA119*$E$15</f>
        <v>0</v>
      </c>
      <c r="MUB119" s="1145">
        <f>'2d) Planwerte (Anlage)'!MUB119*$E$15</f>
        <v>0</v>
      </c>
      <c r="MUC119" s="1145">
        <f>'2d) Planwerte (Anlage)'!MUC119*$E$15</f>
        <v>0</v>
      </c>
      <c r="MUD119" s="1145">
        <f>'2d) Planwerte (Anlage)'!MUD119*$E$15</f>
        <v>0</v>
      </c>
      <c r="MUE119" s="1145">
        <f>'2d) Planwerte (Anlage)'!MUE119*$E$15</f>
        <v>0</v>
      </c>
      <c r="MUF119" s="1145">
        <f>'2d) Planwerte (Anlage)'!MUF119*$E$15</f>
        <v>0</v>
      </c>
      <c r="MUG119" s="1145">
        <f>'2d) Planwerte (Anlage)'!MUG119*$E$15</f>
        <v>0</v>
      </c>
      <c r="MUH119" s="1145">
        <f>'2d) Planwerte (Anlage)'!MUH119*$E$15</f>
        <v>0</v>
      </c>
      <c r="MUI119" s="1145">
        <f>'2d) Planwerte (Anlage)'!MUI119*$E$15</f>
        <v>0</v>
      </c>
      <c r="MUJ119" s="1145">
        <f>'2d) Planwerte (Anlage)'!MUJ119*$E$15</f>
        <v>0</v>
      </c>
      <c r="MUK119" s="1145">
        <f>'2d) Planwerte (Anlage)'!MUK119*$E$15</f>
        <v>0</v>
      </c>
      <c r="MUL119" s="1145">
        <f>'2d) Planwerte (Anlage)'!MUL119*$E$15</f>
        <v>0</v>
      </c>
      <c r="MUM119" s="1145">
        <f>'2d) Planwerte (Anlage)'!MUM119*$E$15</f>
        <v>0</v>
      </c>
      <c r="MUN119" s="1145">
        <f>'2d) Planwerte (Anlage)'!MUN119*$E$15</f>
        <v>0</v>
      </c>
      <c r="MUO119" s="1145">
        <f>'2d) Planwerte (Anlage)'!MUO119*$E$15</f>
        <v>0</v>
      </c>
      <c r="MUP119" s="1145">
        <f>'2d) Planwerte (Anlage)'!MUP119*$E$15</f>
        <v>0</v>
      </c>
      <c r="MUQ119" s="1145">
        <f>'2d) Planwerte (Anlage)'!MUQ119*$E$15</f>
        <v>0</v>
      </c>
      <c r="MUR119" s="1145">
        <f>'2d) Planwerte (Anlage)'!MUR119*$E$15</f>
        <v>0</v>
      </c>
      <c r="MUS119" s="1145">
        <f>'2d) Planwerte (Anlage)'!MUS119*$E$15</f>
        <v>0</v>
      </c>
      <c r="MUT119" s="1145">
        <f>'2d) Planwerte (Anlage)'!MUT119*$E$15</f>
        <v>0</v>
      </c>
      <c r="MUU119" s="1145">
        <f>'2d) Planwerte (Anlage)'!MUU119*$E$15</f>
        <v>0</v>
      </c>
      <c r="MUV119" s="1145">
        <f>'2d) Planwerte (Anlage)'!MUV119*$E$15</f>
        <v>0</v>
      </c>
      <c r="MUW119" s="1145">
        <f>'2d) Planwerte (Anlage)'!MUW119*$E$15</f>
        <v>0</v>
      </c>
      <c r="MUX119" s="1145">
        <f>'2d) Planwerte (Anlage)'!MUX119*$E$15</f>
        <v>0</v>
      </c>
      <c r="MUY119" s="1145">
        <f>'2d) Planwerte (Anlage)'!MUY119*$E$15</f>
        <v>0</v>
      </c>
      <c r="MUZ119" s="1145">
        <f>'2d) Planwerte (Anlage)'!MUZ119*$E$15</f>
        <v>0</v>
      </c>
      <c r="MVA119" s="1145">
        <f>'2d) Planwerte (Anlage)'!MVA119*$E$15</f>
        <v>0</v>
      </c>
      <c r="MVB119" s="1145">
        <f>'2d) Planwerte (Anlage)'!MVB119*$E$15</f>
        <v>0</v>
      </c>
      <c r="MVC119" s="1145">
        <f>'2d) Planwerte (Anlage)'!MVC119*$E$15</f>
        <v>0</v>
      </c>
      <c r="MVD119" s="1145">
        <f>'2d) Planwerte (Anlage)'!MVD119*$E$15</f>
        <v>0</v>
      </c>
      <c r="MVE119" s="1145">
        <f>'2d) Planwerte (Anlage)'!MVE119*$E$15</f>
        <v>0</v>
      </c>
      <c r="MVF119" s="1145">
        <f>'2d) Planwerte (Anlage)'!MVF119*$E$15</f>
        <v>0</v>
      </c>
      <c r="MVG119" s="1145">
        <f>'2d) Planwerte (Anlage)'!MVG119*$E$15</f>
        <v>0</v>
      </c>
      <c r="MVH119" s="1145">
        <f>'2d) Planwerte (Anlage)'!MVH119*$E$15</f>
        <v>0</v>
      </c>
      <c r="MVI119" s="1145">
        <f>'2d) Planwerte (Anlage)'!MVI119*$E$15</f>
        <v>0</v>
      </c>
      <c r="MVJ119" s="1145">
        <f>'2d) Planwerte (Anlage)'!MVJ119*$E$15</f>
        <v>0</v>
      </c>
      <c r="MVK119" s="1145">
        <f>'2d) Planwerte (Anlage)'!MVK119*$E$15</f>
        <v>0</v>
      </c>
      <c r="MVL119" s="1145">
        <f>'2d) Planwerte (Anlage)'!MVL119*$E$15</f>
        <v>0</v>
      </c>
      <c r="MVM119" s="1145">
        <f>'2d) Planwerte (Anlage)'!MVM119*$E$15</f>
        <v>0</v>
      </c>
      <c r="MVN119" s="1145">
        <f>'2d) Planwerte (Anlage)'!MVN119*$E$15</f>
        <v>0</v>
      </c>
      <c r="MVO119" s="1145">
        <f>'2d) Planwerte (Anlage)'!MVO119*$E$15</f>
        <v>0</v>
      </c>
      <c r="MVP119" s="1145">
        <f>'2d) Planwerte (Anlage)'!MVP119*$E$15</f>
        <v>0</v>
      </c>
      <c r="MVQ119" s="1145">
        <f>'2d) Planwerte (Anlage)'!MVQ119*$E$15</f>
        <v>0</v>
      </c>
      <c r="MVR119" s="1145">
        <f>'2d) Planwerte (Anlage)'!MVR119*$E$15</f>
        <v>0</v>
      </c>
      <c r="MVS119" s="1145">
        <f>'2d) Planwerte (Anlage)'!MVS119*$E$15</f>
        <v>0</v>
      </c>
      <c r="MVT119" s="1145">
        <f>'2d) Planwerte (Anlage)'!MVT119*$E$15</f>
        <v>0</v>
      </c>
      <c r="MVU119" s="1145">
        <f>'2d) Planwerte (Anlage)'!MVU119*$E$15</f>
        <v>0</v>
      </c>
      <c r="MVV119" s="1145">
        <f>'2d) Planwerte (Anlage)'!MVV119*$E$15</f>
        <v>0</v>
      </c>
      <c r="MVW119" s="1145">
        <f>'2d) Planwerte (Anlage)'!MVW119*$E$15</f>
        <v>0</v>
      </c>
      <c r="MVX119" s="1145">
        <f>'2d) Planwerte (Anlage)'!MVX119*$E$15</f>
        <v>0</v>
      </c>
      <c r="MVY119" s="1145">
        <f>'2d) Planwerte (Anlage)'!MVY119*$E$15</f>
        <v>0</v>
      </c>
      <c r="MVZ119" s="1145">
        <f>'2d) Planwerte (Anlage)'!MVZ119*$E$15</f>
        <v>0</v>
      </c>
      <c r="MWA119" s="1145">
        <f>'2d) Planwerte (Anlage)'!MWA119*$E$15</f>
        <v>0</v>
      </c>
      <c r="MWB119" s="1145">
        <f>'2d) Planwerte (Anlage)'!MWB119*$E$15</f>
        <v>0</v>
      </c>
      <c r="MWC119" s="1145">
        <f>'2d) Planwerte (Anlage)'!MWC119*$E$15</f>
        <v>0</v>
      </c>
      <c r="MWD119" s="1145">
        <f>'2d) Planwerte (Anlage)'!MWD119*$E$15</f>
        <v>0</v>
      </c>
      <c r="MWE119" s="1145">
        <f>'2d) Planwerte (Anlage)'!MWE119*$E$15</f>
        <v>0</v>
      </c>
      <c r="MWF119" s="1145">
        <f>'2d) Planwerte (Anlage)'!MWF119*$E$15</f>
        <v>0</v>
      </c>
      <c r="MWG119" s="1145">
        <f>'2d) Planwerte (Anlage)'!MWG119*$E$15</f>
        <v>0</v>
      </c>
      <c r="MWH119" s="1145">
        <f>'2d) Planwerte (Anlage)'!MWH119*$E$15</f>
        <v>0</v>
      </c>
      <c r="MWI119" s="1145">
        <f>'2d) Planwerte (Anlage)'!MWI119*$E$15</f>
        <v>0</v>
      </c>
      <c r="MWJ119" s="1145">
        <f>'2d) Planwerte (Anlage)'!MWJ119*$E$15</f>
        <v>0</v>
      </c>
      <c r="MWK119" s="1145">
        <f>'2d) Planwerte (Anlage)'!MWK119*$E$15</f>
        <v>0</v>
      </c>
      <c r="MWL119" s="1145">
        <f>'2d) Planwerte (Anlage)'!MWL119*$E$15</f>
        <v>0</v>
      </c>
      <c r="MWM119" s="1145">
        <f>'2d) Planwerte (Anlage)'!MWM119*$E$15</f>
        <v>0</v>
      </c>
      <c r="MWN119" s="1145">
        <f>'2d) Planwerte (Anlage)'!MWN119*$E$15</f>
        <v>0</v>
      </c>
      <c r="MWO119" s="1145">
        <f>'2d) Planwerte (Anlage)'!MWO119*$E$15</f>
        <v>0</v>
      </c>
      <c r="MWP119" s="1145">
        <f>'2d) Planwerte (Anlage)'!MWP119*$E$15</f>
        <v>0</v>
      </c>
      <c r="MWQ119" s="1145">
        <f>'2d) Planwerte (Anlage)'!MWQ119*$E$15</f>
        <v>0</v>
      </c>
      <c r="MWR119" s="1145">
        <f>'2d) Planwerte (Anlage)'!MWR119*$E$15</f>
        <v>0</v>
      </c>
      <c r="MWS119" s="1145">
        <f>'2d) Planwerte (Anlage)'!MWS119*$E$15</f>
        <v>0</v>
      </c>
      <c r="MWT119" s="1145">
        <f>'2d) Planwerte (Anlage)'!MWT119*$E$15</f>
        <v>0</v>
      </c>
      <c r="MWU119" s="1145">
        <f>'2d) Planwerte (Anlage)'!MWU119*$E$15</f>
        <v>0</v>
      </c>
      <c r="MWV119" s="1145">
        <f>'2d) Planwerte (Anlage)'!MWV119*$E$15</f>
        <v>0</v>
      </c>
      <c r="MWW119" s="1145">
        <f>'2d) Planwerte (Anlage)'!MWW119*$E$15</f>
        <v>0</v>
      </c>
      <c r="MWX119" s="1145">
        <f>'2d) Planwerte (Anlage)'!MWX119*$E$15</f>
        <v>0</v>
      </c>
      <c r="MWY119" s="1145">
        <f>'2d) Planwerte (Anlage)'!MWY119*$E$15</f>
        <v>0</v>
      </c>
      <c r="MWZ119" s="1145">
        <f>'2d) Planwerte (Anlage)'!MWZ119*$E$15</f>
        <v>0</v>
      </c>
      <c r="MXA119" s="1145">
        <f>'2d) Planwerte (Anlage)'!MXA119*$E$15</f>
        <v>0</v>
      </c>
      <c r="MXB119" s="1145">
        <f>'2d) Planwerte (Anlage)'!MXB119*$E$15</f>
        <v>0</v>
      </c>
      <c r="MXC119" s="1145">
        <f>'2d) Planwerte (Anlage)'!MXC119*$E$15</f>
        <v>0</v>
      </c>
      <c r="MXD119" s="1145">
        <f>'2d) Planwerte (Anlage)'!MXD119*$E$15</f>
        <v>0</v>
      </c>
      <c r="MXE119" s="1145">
        <f>'2d) Planwerte (Anlage)'!MXE119*$E$15</f>
        <v>0</v>
      </c>
      <c r="MXF119" s="1145">
        <f>'2d) Planwerte (Anlage)'!MXF119*$E$15</f>
        <v>0</v>
      </c>
      <c r="MXG119" s="1145">
        <f>'2d) Planwerte (Anlage)'!MXG119*$E$15</f>
        <v>0</v>
      </c>
      <c r="MXH119" s="1145">
        <f>'2d) Planwerte (Anlage)'!MXH119*$E$15</f>
        <v>0</v>
      </c>
      <c r="MXI119" s="1145">
        <f>'2d) Planwerte (Anlage)'!MXI119*$E$15</f>
        <v>0</v>
      </c>
      <c r="MXJ119" s="1145">
        <f>'2d) Planwerte (Anlage)'!MXJ119*$E$15</f>
        <v>0</v>
      </c>
      <c r="MXK119" s="1145">
        <f>'2d) Planwerte (Anlage)'!MXK119*$E$15</f>
        <v>0</v>
      </c>
      <c r="MXL119" s="1145">
        <f>'2d) Planwerte (Anlage)'!MXL119*$E$15</f>
        <v>0</v>
      </c>
      <c r="MXM119" s="1145">
        <f>'2d) Planwerte (Anlage)'!MXM119*$E$15</f>
        <v>0</v>
      </c>
      <c r="MXN119" s="1145">
        <f>'2d) Planwerte (Anlage)'!MXN119*$E$15</f>
        <v>0</v>
      </c>
      <c r="MXO119" s="1145">
        <f>'2d) Planwerte (Anlage)'!MXO119*$E$15</f>
        <v>0</v>
      </c>
      <c r="MXP119" s="1145">
        <f>'2d) Planwerte (Anlage)'!MXP119*$E$15</f>
        <v>0</v>
      </c>
      <c r="MXQ119" s="1145">
        <f>'2d) Planwerte (Anlage)'!MXQ119*$E$15</f>
        <v>0</v>
      </c>
      <c r="MXR119" s="1145">
        <f>'2d) Planwerte (Anlage)'!MXR119*$E$15</f>
        <v>0</v>
      </c>
      <c r="MXS119" s="1145">
        <f>'2d) Planwerte (Anlage)'!MXS119*$E$15</f>
        <v>0</v>
      </c>
      <c r="MXT119" s="1145">
        <f>'2d) Planwerte (Anlage)'!MXT119*$E$15</f>
        <v>0</v>
      </c>
      <c r="MXU119" s="1145">
        <f>'2d) Planwerte (Anlage)'!MXU119*$E$15</f>
        <v>0</v>
      </c>
      <c r="MXV119" s="1145">
        <f>'2d) Planwerte (Anlage)'!MXV119*$E$15</f>
        <v>0</v>
      </c>
      <c r="MXW119" s="1145">
        <f>'2d) Planwerte (Anlage)'!MXW119*$E$15</f>
        <v>0</v>
      </c>
      <c r="MXX119" s="1145">
        <f>'2d) Planwerte (Anlage)'!MXX119*$E$15</f>
        <v>0</v>
      </c>
      <c r="MXY119" s="1145">
        <f>'2d) Planwerte (Anlage)'!MXY119*$E$15</f>
        <v>0</v>
      </c>
      <c r="MXZ119" s="1145">
        <f>'2d) Planwerte (Anlage)'!MXZ119*$E$15</f>
        <v>0</v>
      </c>
      <c r="MYA119" s="1145">
        <f>'2d) Planwerte (Anlage)'!MYA119*$E$15</f>
        <v>0</v>
      </c>
      <c r="MYB119" s="1145">
        <f>'2d) Planwerte (Anlage)'!MYB119*$E$15</f>
        <v>0</v>
      </c>
      <c r="MYC119" s="1145">
        <f>'2d) Planwerte (Anlage)'!MYC119*$E$15</f>
        <v>0</v>
      </c>
      <c r="MYD119" s="1145">
        <f>'2d) Planwerte (Anlage)'!MYD119*$E$15</f>
        <v>0</v>
      </c>
      <c r="MYE119" s="1145">
        <f>'2d) Planwerte (Anlage)'!MYE119*$E$15</f>
        <v>0</v>
      </c>
      <c r="MYF119" s="1145">
        <f>'2d) Planwerte (Anlage)'!MYF119*$E$15</f>
        <v>0</v>
      </c>
      <c r="MYG119" s="1145">
        <f>'2d) Planwerte (Anlage)'!MYG119*$E$15</f>
        <v>0</v>
      </c>
      <c r="MYH119" s="1145">
        <f>'2d) Planwerte (Anlage)'!MYH119*$E$15</f>
        <v>0</v>
      </c>
      <c r="MYI119" s="1145">
        <f>'2d) Planwerte (Anlage)'!MYI119*$E$15</f>
        <v>0</v>
      </c>
      <c r="MYJ119" s="1145">
        <f>'2d) Planwerte (Anlage)'!MYJ119*$E$15</f>
        <v>0</v>
      </c>
      <c r="MYK119" s="1145">
        <f>'2d) Planwerte (Anlage)'!MYK119*$E$15</f>
        <v>0</v>
      </c>
      <c r="MYL119" s="1145">
        <f>'2d) Planwerte (Anlage)'!MYL119*$E$15</f>
        <v>0</v>
      </c>
      <c r="MYM119" s="1145">
        <f>'2d) Planwerte (Anlage)'!MYM119*$E$15</f>
        <v>0</v>
      </c>
      <c r="MYN119" s="1145">
        <f>'2d) Planwerte (Anlage)'!MYN119*$E$15</f>
        <v>0</v>
      </c>
      <c r="MYO119" s="1145">
        <f>'2d) Planwerte (Anlage)'!MYO119*$E$15</f>
        <v>0</v>
      </c>
      <c r="MYP119" s="1145">
        <f>'2d) Planwerte (Anlage)'!MYP119*$E$15</f>
        <v>0</v>
      </c>
      <c r="MYQ119" s="1145">
        <f>'2d) Planwerte (Anlage)'!MYQ119*$E$15</f>
        <v>0</v>
      </c>
      <c r="MYR119" s="1145">
        <f>'2d) Planwerte (Anlage)'!MYR119*$E$15</f>
        <v>0</v>
      </c>
      <c r="MYS119" s="1145">
        <f>'2d) Planwerte (Anlage)'!MYS119*$E$15</f>
        <v>0</v>
      </c>
      <c r="MYT119" s="1145">
        <f>'2d) Planwerte (Anlage)'!MYT119*$E$15</f>
        <v>0</v>
      </c>
      <c r="MYU119" s="1145">
        <f>'2d) Planwerte (Anlage)'!MYU119*$E$15</f>
        <v>0</v>
      </c>
      <c r="MYV119" s="1145">
        <f>'2d) Planwerte (Anlage)'!MYV119*$E$15</f>
        <v>0</v>
      </c>
      <c r="MYW119" s="1145">
        <f>'2d) Planwerte (Anlage)'!MYW119*$E$15</f>
        <v>0</v>
      </c>
      <c r="MYX119" s="1145">
        <f>'2d) Planwerte (Anlage)'!MYX119*$E$15</f>
        <v>0</v>
      </c>
      <c r="MYY119" s="1145">
        <f>'2d) Planwerte (Anlage)'!MYY119*$E$15</f>
        <v>0</v>
      </c>
      <c r="MYZ119" s="1145">
        <f>'2d) Planwerte (Anlage)'!MYZ119*$E$15</f>
        <v>0</v>
      </c>
      <c r="MZA119" s="1145">
        <f>'2d) Planwerte (Anlage)'!MZA119*$E$15</f>
        <v>0</v>
      </c>
      <c r="MZB119" s="1145">
        <f>'2d) Planwerte (Anlage)'!MZB119*$E$15</f>
        <v>0</v>
      </c>
      <c r="MZC119" s="1145">
        <f>'2d) Planwerte (Anlage)'!MZC119*$E$15</f>
        <v>0</v>
      </c>
      <c r="MZD119" s="1145">
        <f>'2d) Planwerte (Anlage)'!MZD119*$E$15</f>
        <v>0</v>
      </c>
      <c r="MZE119" s="1145">
        <f>'2d) Planwerte (Anlage)'!MZE119*$E$15</f>
        <v>0</v>
      </c>
      <c r="MZF119" s="1145">
        <f>'2d) Planwerte (Anlage)'!MZF119*$E$15</f>
        <v>0</v>
      </c>
      <c r="MZG119" s="1145">
        <f>'2d) Planwerte (Anlage)'!MZG119*$E$15</f>
        <v>0</v>
      </c>
      <c r="MZH119" s="1145">
        <f>'2d) Planwerte (Anlage)'!MZH119*$E$15</f>
        <v>0</v>
      </c>
      <c r="MZI119" s="1145">
        <f>'2d) Planwerte (Anlage)'!MZI119*$E$15</f>
        <v>0</v>
      </c>
      <c r="MZJ119" s="1145">
        <f>'2d) Planwerte (Anlage)'!MZJ119*$E$15</f>
        <v>0</v>
      </c>
      <c r="MZK119" s="1145">
        <f>'2d) Planwerte (Anlage)'!MZK119*$E$15</f>
        <v>0</v>
      </c>
      <c r="MZL119" s="1145">
        <f>'2d) Planwerte (Anlage)'!MZL119*$E$15</f>
        <v>0</v>
      </c>
      <c r="MZM119" s="1145">
        <f>'2d) Planwerte (Anlage)'!MZM119*$E$15</f>
        <v>0</v>
      </c>
      <c r="MZN119" s="1145">
        <f>'2d) Planwerte (Anlage)'!MZN119*$E$15</f>
        <v>0</v>
      </c>
      <c r="MZO119" s="1145">
        <f>'2d) Planwerte (Anlage)'!MZO119*$E$15</f>
        <v>0</v>
      </c>
      <c r="MZP119" s="1145">
        <f>'2d) Planwerte (Anlage)'!MZP119*$E$15</f>
        <v>0</v>
      </c>
      <c r="MZQ119" s="1145">
        <f>'2d) Planwerte (Anlage)'!MZQ119*$E$15</f>
        <v>0</v>
      </c>
      <c r="MZR119" s="1145">
        <f>'2d) Planwerte (Anlage)'!MZR119*$E$15</f>
        <v>0</v>
      </c>
      <c r="MZS119" s="1145">
        <f>'2d) Planwerte (Anlage)'!MZS119*$E$15</f>
        <v>0</v>
      </c>
      <c r="MZT119" s="1145">
        <f>'2d) Planwerte (Anlage)'!MZT119*$E$15</f>
        <v>0</v>
      </c>
      <c r="MZU119" s="1145">
        <f>'2d) Planwerte (Anlage)'!MZU119*$E$15</f>
        <v>0</v>
      </c>
      <c r="MZV119" s="1145">
        <f>'2d) Planwerte (Anlage)'!MZV119*$E$15</f>
        <v>0</v>
      </c>
      <c r="MZW119" s="1145">
        <f>'2d) Planwerte (Anlage)'!MZW119*$E$15</f>
        <v>0</v>
      </c>
      <c r="MZX119" s="1145">
        <f>'2d) Planwerte (Anlage)'!MZX119*$E$15</f>
        <v>0</v>
      </c>
      <c r="MZY119" s="1145">
        <f>'2d) Planwerte (Anlage)'!MZY119*$E$15</f>
        <v>0</v>
      </c>
      <c r="MZZ119" s="1145">
        <f>'2d) Planwerte (Anlage)'!MZZ119*$E$15</f>
        <v>0</v>
      </c>
      <c r="NAA119" s="1145">
        <f>'2d) Planwerte (Anlage)'!NAA119*$E$15</f>
        <v>0</v>
      </c>
      <c r="NAB119" s="1145">
        <f>'2d) Planwerte (Anlage)'!NAB119*$E$15</f>
        <v>0</v>
      </c>
      <c r="NAC119" s="1145">
        <f>'2d) Planwerte (Anlage)'!NAC119*$E$15</f>
        <v>0</v>
      </c>
      <c r="NAD119" s="1145">
        <f>'2d) Planwerte (Anlage)'!NAD119*$E$15</f>
        <v>0</v>
      </c>
      <c r="NAE119" s="1145">
        <f>'2d) Planwerte (Anlage)'!NAE119*$E$15</f>
        <v>0</v>
      </c>
      <c r="NAF119" s="1145">
        <f>'2d) Planwerte (Anlage)'!NAF119*$E$15</f>
        <v>0</v>
      </c>
      <c r="NAG119" s="1145">
        <f>'2d) Planwerte (Anlage)'!NAG119*$E$15</f>
        <v>0</v>
      </c>
      <c r="NAH119" s="1145">
        <f>'2d) Planwerte (Anlage)'!NAH119*$E$15</f>
        <v>0</v>
      </c>
      <c r="NAI119" s="1145">
        <f>'2d) Planwerte (Anlage)'!NAI119*$E$15</f>
        <v>0</v>
      </c>
      <c r="NAJ119" s="1145">
        <f>'2d) Planwerte (Anlage)'!NAJ119*$E$15</f>
        <v>0</v>
      </c>
      <c r="NAK119" s="1145">
        <f>'2d) Planwerte (Anlage)'!NAK119*$E$15</f>
        <v>0</v>
      </c>
      <c r="NAL119" s="1145">
        <f>'2d) Planwerte (Anlage)'!NAL119*$E$15</f>
        <v>0</v>
      </c>
      <c r="NAM119" s="1145">
        <f>'2d) Planwerte (Anlage)'!NAM119*$E$15</f>
        <v>0</v>
      </c>
      <c r="NAN119" s="1145">
        <f>'2d) Planwerte (Anlage)'!NAN119*$E$15</f>
        <v>0</v>
      </c>
      <c r="NAO119" s="1145">
        <f>'2d) Planwerte (Anlage)'!NAO119*$E$15</f>
        <v>0</v>
      </c>
      <c r="NAP119" s="1145">
        <f>'2d) Planwerte (Anlage)'!NAP119*$E$15</f>
        <v>0</v>
      </c>
      <c r="NAQ119" s="1145">
        <f>'2d) Planwerte (Anlage)'!NAQ119*$E$15</f>
        <v>0</v>
      </c>
      <c r="NAR119" s="1145">
        <f>'2d) Planwerte (Anlage)'!NAR119*$E$15</f>
        <v>0</v>
      </c>
      <c r="NAS119" s="1145">
        <f>'2d) Planwerte (Anlage)'!NAS119*$E$15</f>
        <v>0</v>
      </c>
      <c r="NAT119" s="1145">
        <f>'2d) Planwerte (Anlage)'!NAT119*$E$15</f>
        <v>0</v>
      </c>
      <c r="NAU119" s="1145">
        <f>'2d) Planwerte (Anlage)'!NAU119*$E$15</f>
        <v>0</v>
      </c>
      <c r="NAV119" s="1145">
        <f>'2d) Planwerte (Anlage)'!NAV119*$E$15</f>
        <v>0</v>
      </c>
      <c r="NAW119" s="1145">
        <f>'2d) Planwerte (Anlage)'!NAW119*$E$15</f>
        <v>0</v>
      </c>
      <c r="NAX119" s="1145">
        <f>'2d) Planwerte (Anlage)'!NAX119*$E$15</f>
        <v>0</v>
      </c>
      <c r="NAY119" s="1145">
        <f>'2d) Planwerte (Anlage)'!NAY119*$E$15</f>
        <v>0</v>
      </c>
      <c r="NAZ119" s="1145">
        <f>'2d) Planwerte (Anlage)'!NAZ119*$E$15</f>
        <v>0</v>
      </c>
      <c r="NBA119" s="1145">
        <f>'2d) Planwerte (Anlage)'!NBA119*$E$15</f>
        <v>0</v>
      </c>
      <c r="NBB119" s="1145">
        <f>'2d) Planwerte (Anlage)'!NBB119*$E$15</f>
        <v>0</v>
      </c>
      <c r="NBC119" s="1145">
        <f>'2d) Planwerte (Anlage)'!NBC119*$E$15</f>
        <v>0</v>
      </c>
      <c r="NBD119" s="1145">
        <f>'2d) Planwerte (Anlage)'!NBD119*$E$15</f>
        <v>0</v>
      </c>
      <c r="NBE119" s="1145">
        <f>'2d) Planwerte (Anlage)'!NBE119*$E$15</f>
        <v>0</v>
      </c>
      <c r="NBF119" s="1145">
        <f>'2d) Planwerte (Anlage)'!NBF119*$E$15</f>
        <v>0</v>
      </c>
      <c r="NBG119" s="1145">
        <f>'2d) Planwerte (Anlage)'!NBG119*$E$15</f>
        <v>0</v>
      </c>
      <c r="NBH119" s="1145">
        <f>'2d) Planwerte (Anlage)'!NBH119*$E$15</f>
        <v>0</v>
      </c>
      <c r="NBI119" s="1145">
        <f>'2d) Planwerte (Anlage)'!NBI119*$E$15</f>
        <v>0</v>
      </c>
      <c r="NBJ119" s="1145">
        <f>'2d) Planwerte (Anlage)'!NBJ119*$E$15</f>
        <v>0</v>
      </c>
      <c r="NBK119" s="1145">
        <f>'2d) Planwerte (Anlage)'!NBK119*$E$15</f>
        <v>0</v>
      </c>
      <c r="NBL119" s="1145">
        <f>'2d) Planwerte (Anlage)'!NBL119*$E$15</f>
        <v>0</v>
      </c>
      <c r="NBM119" s="1145">
        <f>'2d) Planwerte (Anlage)'!NBM119*$E$15</f>
        <v>0</v>
      </c>
      <c r="NBN119" s="1145">
        <f>'2d) Planwerte (Anlage)'!NBN119*$E$15</f>
        <v>0</v>
      </c>
      <c r="NBO119" s="1145">
        <f>'2d) Planwerte (Anlage)'!NBO119*$E$15</f>
        <v>0</v>
      </c>
      <c r="NBP119" s="1145">
        <f>'2d) Planwerte (Anlage)'!NBP119*$E$15</f>
        <v>0</v>
      </c>
      <c r="NBQ119" s="1145">
        <f>'2d) Planwerte (Anlage)'!NBQ119*$E$15</f>
        <v>0</v>
      </c>
      <c r="NBR119" s="1145">
        <f>'2d) Planwerte (Anlage)'!NBR119*$E$15</f>
        <v>0</v>
      </c>
      <c r="NBS119" s="1145">
        <f>'2d) Planwerte (Anlage)'!NBS119*$E$15</f>
        <v>0</v>
      </c>
      <c r="NBT119" s="1145">
        <f>'2d) Planwerte (Anlage)'!NBT119*$E$15</f>
        <v>0</v>
      </c>
      <c r="NBU119" s="1145">
        <f>'2d) Planwerte (Anlage)'!NBU119*$E$15</f>
        <v>0</v>
      </c>
      <c r="NBV119" s="1145">
        <f>'2d) Planwerte (Anlage)'!NBV119*$E$15</f>
        <v>0</v>
      </c>
      <c r="NBW119" s="1145">
        <f>'2d) Planwerte (Anlage)'!NBW119*$E$15</f>
        <v>0</v>
      </c>
      <c r="NBX119" s="1145">
        <f>'2d) Planwerte (Anlage)'!NBX119*$E$15</f>
        <v>0</v>
      </c>
      <c r="NBY119" s="1145">
        <f>'2d) Planwerte (Anlage)'!NBY119*$E$15</f>
        <v>0</v>
      </c>
      <c r="NBZ119" s="1145">
        <f>'2d) Planwerte (Anlage)'!NBZ119*$E$15</f>
        <v>0</v>
      </c>
      <c r="NCA119" s="1145">
        <f>'2d) Planwerte (Anlage)'!NCA119*$E$15</f>
        <v>0</v>
      </c>
      <c r="NCB119" s="1145">
        <f>'2d) Planwerte (Anlage)'!NCB119*$E$15</f>
        <v>0</v>
      </c>
      <c r="NCC119" s="1145">
        <f>'2d) Planwerte (Anlage)'!NCC119*$E$15</f>
        <v>0</v>
      </c>
      <c r="NCD119" s="1145">
        <f>'2d) Planwerte (Anlage)'!NCD119*$E$15</f>
        <v>0</v>
      </c>
      <c r="NCE119" s="1145">
        <f>'2d) Planwerte (Anlage)'!NCE119*$E$15</f>
        <v>0</v>
      </c>
      <c r="NCF119" s="1145">
        <f>'2d) Planwerte (Anlage)'!NCF119*$E$15</f>
        <v>0</v>
      </c>
      <c r="NCG119" s="1145">
        <f>'2d) Planwerte (Anlage)'!NCG119*$E$15</f>
        <v>0</v>
      </c>
      <c r="NCH119" s="1145">
        <f>'2d) Planwerte (Anlage)'!NCH119*$E$15</f>
        <v>0</v>
      </c>
      <c r="NCI119" s="1145">
        <f>'2d) Planwerte (Anlage)'!NCI119*$E$15</f>
        <v>0</v>
      </c>
      <c r="NCJ119" s="1145">
        <f>'2d) Planwerte (Anlage)'!NCJ119*$E$15</f>
        <v>0</v>
      </c>
      <c r="NCK119" s="1145">
        <f>'2d) Planwerte (Anlage)'!NCK119*$E$15</f>
        <v>0</v>
      </c>
      <c r="NCL119" s="1145">
        <f>'2d) Planwerte (Anlage)'!NCL119*$E$15</f>
        <v>0</v>
      </c>
      <c r="NCM119" s="1145">
        <f>'2d) Planwerte (Anlage)'!NCM119*$E$15</f>
        <v>0</v>
      </c>
      <c r="NCN119" s="1145">
        <f>'2d) Planwerte (Anlage)'!NCN119*$E$15</f>
        <v>0</v>
      </c>
      <c r="NCO119" s="1145">
        <f>'2d) Planwerte (Anlage)'!NCO119*$E$15</f>
        <v>0</v>
      </c>
      <c r="NCP119" s="1145">
        <f>'2d) Planwerte (Anlage)'!NCP119*$E$15</f>
        <v>0</v>
      </c>
      <c r="NCQ119" s="1145">
        <f>'2d) Planwerte (Anlage)'!NCQ119*$E$15</f>
        <v>0</v>
      </c>
      <c r="NCR119" s="1145">
        <f>'2d) Planwerte (Anlage)'!NCR119*$E$15</f>
        <v>0</v>
      </c>
      <c r="NCS119" s="1145">
        <f>'2d) Planwerte (Anlage)'!NCS119*$E$15</f>
        <v>0</v>
      </c>
      <c r="NCT119" s="1145">
        <f>'2d) Planwerte (Anlage)'!NCT119*$E$15</f>
        <v>0</v>
      </c>
      <c r="NCU119" s="1145">
        <f>'2d) Planwerte (Anlage)'!NCU119*$E$15</f>
        <v>0</v>
      </c>
      <c r="NCV119" s="1145">
        <f>'2d) Planwerte (Anlage)'!NCV119*$E$15</f>
        <v>0</v>
      </c>
      <c r="NCW119" s="1145">
        <f>'2d) Planwerte (Anlage)'!NCW119*$E$15</f>
        <v>0</v>
      </c>
      <c r="NCX119" s="1145">
        <f>'2d) Planwerte (Anlage)'!NCX119*$E$15</f>
        <v>0</v>
      </c>
      <c r="NCY119" s="1145">
        <f>'2d) Planwerte (Anlage)'!NCY119*$E$15</f>
        <v>0</v>
      </c>
      <c r="NCZ119" s="1145">
        <f>'2d) Planwerte (Anlage)'!NCZ119*$E$15</f>
        <v>0</v>
      </c>
      <c r="NDA119" s="1145">
        <f>'2d) Planwerte (Anlage)'!NDA119*$E$15</f>
        <v>0</v>
      </c>
      <c r="NDB119" s="1145">
        <f>'2d) Planwerte (Anlage)'!NDB119*$E$15</f>
        <v>0</v>
      </c>
      <c r="NDC119" s="1145">
        <f>'2d) Planwerte (Anlage)'!NDC119*$E$15</f>
        <v>0</v>
      </c>
      <c r="NDD119" s="1145">
        <f>'2d) Planwerte (Anlage)'!NDD119*$E$15</f>
        <v>0</v>
      </c>
      <c r="NDE119" s="1145">
        <f>'2d) Planwerte (Anlage)'!NDE119*$E$15</f>
        <v>0</v>
      </c>
      <c r="NDF119" s="1145">
        <f>'2d) Planwerte (Anlage)'!NDF119*$E$15</f>
        <v>0</v>
      </c>
      <c r="NDG119" s="1145">
        <f>'2d) Planwerte (Anlage)'!NDG119*$E$15</f>
        <v>0</v>
      </c>
      <c r="NDH119" s="1145">
        <f>'2d) Planwerte (Anlage)'!NDH119*$E$15</f>
        <v>0</v>
      </c>
      <c r="NDI119" s="1145">
        <f>'2d) Planwerte (Anlage)'!NDI119*$E$15</f>
        <v>0</v>
      </c>
      <c r="NDJ119" s="1145">
        <f>'2d) Planwerte (Anlage)'!NDJ119*$E$15</f>
        <v>0</v>
      </c>
      <c r="NDK119" s="1145">
        <f>'2d) Planwerte (Anlage)'!NDK119*$E$15</f>
        <v>0</v>
      </c>
      <c r="NDL119" s="1145">
        <f>'2d) Planwerte (Anlage)'!NDL119*$E$15</f>
        <v>0</v>
      </c>
      <c r="NDM119" s="1145">
        <f>'2d) Planwerte (Anlage)'!NDM119*$E$15</f>
        <v>0</v>
      </c>
      <c r="NDN119" s="1145">
        <f>'2d) Planwerte (Anlage)'!NDN119*$E$15</f>
        <v>0</v>
      </c>
      <c r="NDO119" s="1145">
        <f>'2d) Planwerte (Anlage)'!NDO119*$E$15</f>
        <v>0</v>
      </c>
      <c r="NDP119" s="1145">
        <f>'2d) Planwerte (Anlage)'!NDP119*$E$15</f>
        <v>0</v>
      </c>
      <c r="NDQ119" s="1145">
        <f>'2d) Planwerte (Anlage)'!NDQ119*$E$15</f>
        <v>0</v>
      </c>
      <c r="NDR119" s="1145">
        <f>'2d) Planwerte (Anlage)'!NDR119*$E$15</f>
        <v>0</v>
      </c>
      <c r="NDS119" s="1145">
        <f>'2d) Planwerte (Anlage)'!NDS119*$E$15</f>
        <v>0</v>
      </c>
      <c r="NDT119" s="1145">
        <f>'2d) Planwerte (Anlage)'!NDT119*$E$15</f>
        <v>0</v>
      </c>
      <c r="NDU119" s="1145">
        <f>'2d) Planwerte (Anlage)'!NDU119*$E$15</f>
        <v>0</v>
      </c>
      <c r="NDV119" s="1145">
        <f>'2d) Planwerte (Anlage)'!NDV119*$E$15</f>
        <v>0</v>
      </c>
      <c r="NDW119" s="1145">
        <f>'2d) Planwerte (Anlage)'!NDW119*$E$15</f>
        <v>0</v>
      </c>
      <c r="NDX119" s="1145">
        <f>'2d) Planwerte (Anlage)'!NDX119*$E$15</f>
        <v>0</v>
      </c>
      <c r="NDY119" s="1145">
        <f>'2d) Planwerte (Anlage)'!NDY119*$E$15</f>
        <v>0</v>
      </c>
      <c r="NDZ119" s="1145">
        <f>'2d) Planwerte (Anlage)'!NDZ119*$E$15</f>
        <v>0</v>
      </c>
      <c r="NEA119" s="1145">
        <f>'2d) Planwerte (Anlage)'!NEA119*$E$15</f>
        <v>0</v>
      </c>
      <c r="NEB119" s="1145">
        <f>'2d) Planwerte (Anlage)'!NEB119*$E$15</f>
        <v>0</v>
      </c>
      <c r="NEC119" s="1145">
        <f>'2d) Planwerte (Anlage)'!NEC119*$E$15</f>
        <v>0</v>
      </c>
      <c r="NED119" s="1145">
        <f>'2d) Planwerte (Anlage)'!NED119*$E$15</f>
        <v>0</v>
      </c>
      <c r="NEE119" s="1145">
        <f>'2d) Planwerte (Anlage)'!NEE119*$E$15</f>
        <v>0</v>
      </c>
      <c r="NEF119" s="1145">
        <f>'2d) Planwerte (Anlage)'!NEF119*$E$15</f>
        <v>0</v>
      </c>
      <c r="NEG119" s="1145">
        <f>'2d) Planwerte (Anlage)'!NEG119*$E$15</f>
        <v>0</v>
      </c>
      <c r="NEH119" s="1145">
        <f>'2d) Planwerte (Anlage)'!NEH119*$E$15</f>
        <v>0</v>
      </c>
      <c r="NEI119" s="1145">
        <f>'2d) Planwerte (Anlage)'!NEI119*$E$15</f>
        <v>0</v>
      </c>
      <c r="NEJ119" s="1145">
        <f>'2d) Planwerte (Anlage)'!NEJ119*$E$15</f>
        <v>0</v>
      </c>
      <c r="NEK119" s="1145">
        <f>'2d) Planwerte (Anlage)'!NEK119*$E$15</f>
        <v>0</v>
      </c>
      <c r="NEL119" s="1145">
        <f>'2d) Planwerte (Anlage)'!NEL119*$E$15</f>
        <v>0</v>
      </c>
      <c r="NEM119" s="1145">
        <f>'2d) Planwerte (Anlage)'!NEM119*$E$15</f>
        <v>0</v>
      </c>
      <c r="NEN119" s="1145">
        <f>'2d) Planwerte (Anlage)'!NEN119*$E$15</f>
        <v>0</v>
      </c>
      <c r="NEO119" s="1145">
        <f>'2d) Planwerte (Anlage)'!NEO119*$E$15</f>
        <v>0</v>
      </c>
      <c r="NEP119" s="1145">
        <f>'2d) Planwerte (Anlage)'!NEP119*$E$15</f>
        <v>0</v>
      </c>
      <c r="NEQ119" s="1145">
        <f>'2d) Planwerte (Anlage)'!NEQ119*$E$15</f>
        <v>0</v>
      </c>
      <c r="NER119" s="1145">
        <f>'2d) Planwerte (Anlage)'!NER119*$E$15</f>
        <v>0</v>
      </c>
      <c r="NES119" s="1145">
        <f>'2d) Planwerte (Anlage)'!NES119*$E$15</f>
        <v>0</v>
      </c>
      <c r="NET119" s="1145">
        <f>'2d) Planwerte (Anlage)'!NET119*$E$15</f>
        <v>0</v>
      </c>
      <c r="NEU119" s="1145">
        <f>'2d) Planwerte (Anlage)'!NEU119*$E$15</f>
        <v>0</v>
      </c>
      <c r="NEV119" s="1145">
        <f>'2d) Planwerte (Anlage)'!NEV119*$E$15</f>
        <v>0</v>
      </c>
      <c r="NEW119" s="1145">
        <f>'2d) Planwerte (Anlage)'!NEW119*$E$15</f>
        <v>0</v>
      </c>
      <c r="NEX119" s="1145">
        <f>'2d) Planwerte (Anlage)'!NEX119*$E$15</f>
        <v>0</v>
      </c>
      <c r="NEY119" s="1145">
        <f>'2d) Planwerte (Anlage)'!NEY119*$E$15</f>
        <v>0</v>
      </c>
      <c r="NEZ119" s="1145">
        <f>'2d) Planwerte (Anlage)'!NEZ119*$E$15</f>
        <v>0</v>
      </c>
      <c r="NFA119" s="1145">
        <f>'2d) Planwerte (Anlage)'!NFA119*$E$15</f>
        <v>0</v>
      </c>
      <c r="NFB119" s="1145">
        <f>'2d) Planwerte (Anlage)'!NFB119*$E$15</f>
        <v>0</v>
      </c>
      <c r="NFC119" s="1145">
        <f>'2d) Planwerte (Anlage)'!NFC119*$E$15</f>
        <v>0</v>
      </c>
      <c r="NFD119" s="1145">
        <f>'2d) Planwerte (Anlage)'!NFD119*$E$15</f>
        <v>0</v>
      </c>
      <c r="NFE119" s="1145">
        <f>'2d) Planwerte (Anlage)'!NFE119*$E$15</f>
        <v>0</v>
      </c>
      <c r="NFF119" s="1145">
        <f>'2d) Planwerte (Anlage)'!NFF119*$E$15</f>
        <v>0</v>
      </c>
      <c r="NFG119" s="1145">
        <f>'2d) Planwerte (Anlage)'!NFG119*$E$15</f>
        <v>0</v>
      </c>
      <c r="NFH119" s="1145">
        <f>'2d) Planwerte (Anlage)'!NFH119*$E$15</f>
        <v>0</v>
      </c>
      <c r="NFI119" s="1145">
        <f>'2d) Planwerte (Anlage)'!NFI119*$E$15</f>
        <v>0</v>
      </c>
      <c r="NFJ119" s="1145">
        <f>'2d) Planwerte (Anlage)'!NFJ119*$E$15</f>
        <v>0</v>
      </c>
      <c r="NFK119" s="1145">
        <f>'2d) Planwerte (Anlage)'!NFK119*$E$15</f>
        <v>0</v>
      </c>
      <c r="NFL119" s="1145">
        <f>'2d) Planwerte (Anlage)'!NFL119*$E$15</f>
        <v>0</v>
      </c>
      <c r="NFM119" s="1145">
        <f>'2d) Planwerte (Anlage)'!NFM119*$E$15</f>
        <v>0</v>
      </c>
      <c r="NFN119" s="1145">
        <f>'2d) Planwerte (Anlage)'!NFN119*$E$15</f>
        <v>0</v>
      </c>
      <c r="NFO119" s="1145">
        <f>'2d) Planwerte (Anlage)'!NFO119*$E$15</f>
        <v>0</v>
      </c>
      <c r="NFP119" s="1145">
        <f>'2d) Planwerte (Anlage)'!NFP119*$E$15</f>
        <v>0</v>
      </c>
      <c r="NFQ119" s="1145">
        <f>'2d) Planwerte (Anlage)'!NFQ119*$E$15</f>
        <v>0</v>
      </c>
      <c r="NFR119" s="1145">
        <f>'2d) Planwerte (Anlage)'!NFR119*$E$15</f>
        <v>0</v>
      </c>
      <c r="NFS119" s="1145">
        <f>'2d) Planwerte (Anlage)'!NFS119*$E$15</f>
        <v>0</v>
      </c>
      <c r="NFT119" s="1145">
        <f>'2d) Planwerte (Anlage)'!NFT119*$E$15</f>
        <v>0</v>
      </c>
      <c r="NFU119" s="1145">
        <f>'2d) Planwerte (Anlage)'!NFU119*$E$15</f>
        <v>0</v>
      </c>
      <c r="NFV119" s="1145">
        <f>'2d) Planwerte (Anlage)'!NFV119*$E$15</f>
        <v>0</v>
      </c>
      <c r="NFW119" s="1145">
        <f>'2d) Planwerte (Anlage)'!NFW119*$E$15</f>
        <v>0</v>
      </c>
      <c r="NFX119" s="1145">
        <f>'2d) Planwerte (Anlage)'!NFX119*$E$15</f>
        <v>0</v>
      </c>
      <c r="NFY119" s="1145">
        <f>'2d) Planwerte (Anlage)'!NFY119*$E$15</f>
        <v>0</v>
      </c>
      <c r="NFZ119" s="1145">
        <f>'2d) Planwerte (Anlage)'!NFZ119*$E$15</f>
        <v>0</v>
      </c>
      <c r="NGA119" s="1145">
        <f>'2d) Planwerte (Anlage)'!NGA119*$E$15</f>
        <v>0</v>
      </c>
      <c r="NGB119" s="1145">
        <f>'2d) Planwerte (Anlage)'!NGB119*$E$15</f>
        <v>0</v>
      </c>
      <c r="NGC119" s="1145">
        <f>'2d) Planwerte (Anlage)'!NGC119*$E$15</f>
        <v>0</v>
      </c>
      <c r="NGD119" s="1145">
        <f>'2d) Planwerte (Anlage)'!NGD119*$E$15</f>
        <v>0</v>
      </c>
      <c r="NGE119" s="1145">
        <f>'2d) Planwerte (Anlage)'!NGE119*$E$15</f>
        <v>0</v>
      </c>
      <c r="NGF119" s="1145">
        <f>'2d) Planwerte (Anlage)'!NGF119*$E$15</f>
        <v>0</v>
      </c>
      <c r="NGG119" s="1145">
        <f>'2d) Planwerte (Anlage)'!NGG119*$E$15</f>
        <v>0</v>
      </c>
      <c r="NGH119" s="1145">
        <f>'2d) Planwerte (Anlage)'!NGH119*$E$15</f>
        <v>0</v>
      </c>
      <c r="NGI119" s="1145">
        <f>'2d) Planwerte (Anlage)'!NGI119*$E$15</f>
        <v>0</v>
      </c>
      <c r="NGJ119" s="1145">
        <f>'2d) Planwerte (Anlage)'!NGJ119*$E$15</f>
        <v>0</v>
      </c>
      <c r="NGK119" s="1145">
        <f>'2d) Planwerte (Anlage)'!NGK119*$E$15</f>
        <v>0</v>
      </c>
      <c r="NGL119" s="1145">
        <f>'2d) Planwerte (Anlage)'!NGL119*$E$15</f>
        <v>0</v>
      </c>
      <c r="NGM119" s="1145">
        <f>'2d) Planwerte (Anlage)'!NGM119*$E$15</f>
        <v>0</v>
      </c>
      <c r="NGN119" s="1145">
        <f>'2d) Planwerte (Anlage)'!NGN119*$E$15</f>
        <v>0</v>
      </c>
      <c r="NGO119" s="1145">
        <f>'2d) Planwerte (Anlage)'!NGO119*$E$15</f>
        <v>0</v>
      </c>
      <c r="NGP119" s="1145">
        <f>'2d) Planwerte (Anlage)'!NGP119*$E$15</f>
        <v>0</v>
      </c>
      <c r="NGQ119" s="1145">
        <f>'2d) Planwerte (Anlage)'!NGQ119*$E$15</f>
        <v>0</v>
      </c>
      <c r="NGR119" s="1145">
        <f>'2d) Planwerte (Anlage)'!NGR119*$E$15</f>
        <v>0</v>
      </c>
      <c r="NGS119" s="1145">
        <f>'2d) Planwerte (Anlage)'!NGS119*$E$15</f>
        <v>0</v>
      </c>
      <c r="NGT119" s="1145">
        <f>'2d) Planwerte (Anlage)'!NGT119*$E$15</f>
        <v>0</v>
      </c>
      <c r="NGU119" s="1145">
        <f>'2d) Planwerte (Anlage)'!NGU119*$E$15</f>
        <v>0</v>
      </c>
      <c r="NGV119" s="1145">
        <f>'2d) Planwerte (Anlage)'!NGV119*$E$15</f>
        <v>0</v>
      </c>
      <c r="NGW119" s="1145">
        <f>'2d) Planwerte (Anlage)'!NGW119*$E$15</f>
        <v>0</v>
      </c>
      <c r="NGX119" s="1145">
        <f>'2d) Planwerte (Anlage)'!NGX119*$E$15</f>
        <v>0</v>
      </c>
      <c r="NGY119" s="1145">
        <f>'2d) Planwerte (Anlage)'!NGY119*$E$15</f>
        <v>0</v>
      </c>
      <c r="NGZ119" s="1145">
        <f>'2d) Planwerte (Anlage)'!NGZ119*$E$15</f>
        <v>0</v>
      </c>
      <c r="NHA119" s="1145">
        <f>'2d) Planwerte (Anlage)'!NHA119*$E$15</f>
        <v>0</v>
      </c>
      <c r="NHB119" s="1145">
        <f>'2d) Planwerte (Anlage)'!NHB119*$E$15</f>
        <v>0</v>
      </c>
      <c r="NHC119" s="1145">
        <f>'2d) Planwerte (Anlage)'!NHC119*$E$15</f>
        <v>0</v>
      </c>
      <c r="NHD119" s="1145">
        <f>'2d) Planwerte (Anlage)'!NHD119*$E$15</f>
        <v>0</v>
      </c>
      <c r="NHE119" s="1145">
        <f>'2d) Planwerte (Anlage)'!NHE119*$E$15</f>
        <v>0</v>
      </c>
      <c r="NHF119" s="1145">
        <f>'2d) Planwerte (Anlage)'!NHF119*$E$15</f>
        <v>0</v>
      </c>
      <c r="NHG119" s="1145">
        <f>'2d) Planwerte (Anlage)'!NHG119*$E$15</f>
        <v>0</v>
      </c>
      <c r="NHH119" s="1145">
        <f>'2d) Planwerte (Anlage)'!NHH119*$E$15</f>
        <v>0</v>
      </c>
      <c r="NHI119" s="1145">
        <f>'2d) Planwerte (Anlage)'!NHI119*$E$15</f>
        <v>0</v>
      </c>
      <c r="NHJ119" s="1145">
        <f>'2d) Planwerte (Anlage)'!NHJ119*$E$15</f>
        <v>0</v>
      </c>
      <c r="NHK119" s="1145">
        <f>'2d) Planwerte (Anlage)'!NHK119*$E$15</f>
        <v>0</v>
      </c>
      <c r="NHL119" s="1145">
        <f>'2d) Planwerte (Anlage)'!NHL119*$E$15</f>
        <v>0</v>
      </c>
      <c r="NHM119" s="1145">
        <f>'2d) Planwerte (Anlage)'!NHM119*$E$15</f>
        <v>0</v>
      </c>
      <c r="NHN119" s="1145">
        <f>'2d) Planwerte (Anlage)'!NHN119*$E$15</f>
        <v>0</v>
      </c>
      <c r="NHO119" s="1145">
        <f>'2d) Planwerte (Anlage)'!NHO119*$E$15</f>
        <v>0</v>
      </c>
      <c r="NHP119" s="1145">
        <f>'2d) Planwerte (Anlage)'!NHP119*$E$15</f>
        <v>0</v>
      </c>
      <c r="NHQ119" s="1145">
        <f>'2d) Planwerte (Anlage)'!NHQ119*$E$15</f>
        <v>0</v>
      </c>
      <c r="NHR119" s="1145">
        <f>'2d) Planwerte (Anlage)'!NHR119*$E$15</f>
        <v>0</v>
      </c>
      <c r="NHS119" s="1145">
        <f>'2d) Planwerte (Anlage)'!NHS119*$E$15</f>
        <v>0</v>
      </c>
      <c r="NHT119" s="1145">
        <f>'2d) Planwerte (Anlage)'!NHT119*$E$15</f>
        <v>0</v>
      </c>
      <c r="NHU119" s="1145">
        <f>'2d) Planwerte (Anlage)'!NHU119*$E$15</f>
        <v>0</v>
      </c>
      <c r="NHV119" s="1145">
        <f>'2d) Planwerte (Anlage)'!NHV119*$E$15</f>
        <v>0</v>
      </c>
      <c r="NHW119" s="1145">
        <f>'2d) Planwerte (Anlage)'!NHW119*$E$15</f>
        <v>0</v>
      </c>
      <c r="NHX119" s="1145">
        <f>'2d) Planwerte (Anlage)'!NHX119*$E$15</f>
        <v>0</v>
      </c>
      <c r="NHY119" s="1145">
        <f>'2d) Planwerte (Anlage)'!NHY119*$E$15</f>
        <v>0</v>
      </c>
      <c r="NHZ119" s="1145">
        <f>'2d) Planwerte (Anlage)'!NHZ119*$E$15</f>
        <v>0</v>
      </c>
      <c r="NIA119" s="1145">
        <f>'2d) Planwerte (Anlage)'!NIA119*$E$15</f>
        <v>0</v>
      </c>
      <c r="NIB119" s="1145">
        <f>'2d) Planwerte (Anlage)'!NIB119*$E$15</f>
        <v>0</v>
      </c>
      <c r="NIC119" s="1145">
        <f>'2d) Planwerte (Anlage)'!NIC119*$E$15</f>
        <v>0</v>
      </c>
      <c r="NID119" s="1145">
        <f>'2d) Planwerte (Anlage)'!NID119*$E$15</f>
        <v>0</v>
      </c>
      <c r="NIE119" s="1145">
        <f>'2d) Planwerte (Anlage)'!NIE119*$E$15</f>
        <v>0</v>
      </c>
      <c r="NIF119" s="1145">
        <f>'2d) Planwerte (Anlage)'!NIF119*$E$15</f>
        <v>0</v>
      </c>
      <c r="NIG119" s="1145">
        <f>'2d) Planwerte (Anlage)'!NIG119*$E$15</f>
        <v>0</v>
      </c>
      <c r="NIH119" s="1145">
        <f>'2d) Planwerte (Anlage)'!NIH119*$E$15</f>
        <v>0</v>
      </c>
      <c r="NII119" s="1145">
        <f>'2d) Planwerte (Anlage)'!NII119*$E$15</f>
        <v>0</v>
      </c>
      <c r="NIJ119" s="1145">
        <f>'2d) Planwerte (Anlage)'!NIJ119*$E$15</f>
        <v>0</v>
      </c>
      <c r="NIK119" s="1145">
        <f>'2d) Planwerte (Anlage)'!NIK119*$E$15</f>
        <v>0</v>
      </c>
      <c r="NIL119" s="1145">
        <f>'2d) Planwerte (Anlage)'!NIL119*$E$15</f>
        <v>0</v>
      </c>
      <c r="NIM119" s="1145">
        <f>'2d) Planwerte (Anlage)'!NIM119*$E$15</f>
        <v>0</v>
      </c>
      <c r="NIN119" s="1145">
        <f>'2d) Planwerte (Anlage)'!NIN119*$E$15</f>
        <v>0</v>
      </c>
      <c r="NIO119" s="1145">
        <f>'2d) Planwerte (Anlage)'!NIO119*$E$15</f>
        <v>0</v>
      </c>
      <c r="NIP119" s="1145">
        <f>'2d) Planwerte (Anlage)'!NIP119*$E$15</f>
        <v>0</v>
      </c>
      <c r="NIQ119" s="1145">
        <f>'2d) Planwerte (Anlage)'!NIQ119*$E$15</f>
        <v>0</v>
      </c>
      <c r="NIR119" s="1145">
        <f>'2d) Planwerte (Anlage)'!NIR119*$E$15</f>
        <v>0</v>
      </c>
      <c r="NIS119" s="1145">
        <f>'2d) Planwerte (Anlage)'!NIS119*$E$15</f>
        <v>0</v>
      </c>
      <c r="NIT119" s="1145">
        <f>'2d) Planwerte (Anlage)'!NIT119*$E$15</f>
        <v>0</v>
      </c>
      <c r="NIU119" s="1145">
        <f>'2d) Planwerte (Anlage)'!NIU119*$E$15</f>
        <v>0</v>
      </c>
      <c r="NIV119" s="1145">
        <f>'2d) Planwerte (Anlage)'!NIV119*$E$15</f>
        <v>0</v>
      </c>
      <c r="NIW119" s="1145">
        <f>'2d) Planwerte (Anlage)'!NIW119*$E$15</f>
        <v>0</v>
      </c>
      <c r="NIX119" s="1145">
        <f>'2d) Planwerte (Anlage)'!NIX119*$E$15</f>
        <v>0</v>
      </c>
      <c r="NIY119" s="1145">
        <f>'2d) Planwerte (Anlage)'!NIY119*$E$15</f>
        <v>0</v>
      </c>
      <c r="NIZ119" s="1145">
        <f>'2d) Planwerte (Anlage)'!NIZ119*$E$15</f>
        <v>0</v>
      </c>
      <c r="NJA119" s="1145">
        <f>'2d) Planwerte (Anlage)'!NJA119*$E$15</f>
        <v>0</v>
      </c>
      <c r="NJB119" s="1145">
        <f>'2d) Planwerte (Anlage)'!NJB119*$E$15</f>
        <v>0</v>
      </c>
      <c r="NJC119" s="1145">
        <f>'2d) Planwerte (Anlage)'!NJC119*$E$15</f>
        <v>0</v>
      </c>
      <c r="NJD119" s="1145">
        <f>'2d) Planwerte (Anlage)'!NJD119*$E$15</f>
        <v>0</v>
      </c>
      <c r="NJE119" s="1145">
        <f>'2d) Planwerte (Anlage)'!NJE119*$E$15</f>
        <v>0</v>
      </c>
      <c r="NJF119" s="1145">
        <f>'2d) Planwerte (Anlage)'!NJF119*$E$15</f>
        <v>0</v>
      </c>
      <c r="NJG119" s="1145">
        <f>'2d) Planwerte (Anlage)'!NJG119*$E$15</f>
        <v>0</v>
      </c>
      <c r="NJH119" s="1145">
        <f>'2d) Planwerte (Anlage)'!NJH119*$E$15</f>
        <v>0</v>
      </c>
      <c r="NJI119" s="1145">
        <f>'2d) Planwerte (Anlage)'!NJI119*$E$15</f>
        <v>0</v>
      </c>
      <c r="NJJ119" s="1145">
        <f>'2d) Planwerte (Anlage)'!NJJ119*$E$15</f>
        <v>0</v>
      </c>
      <c r="NJK119" s="1145">
        <f>'2d) Planwerte (Anlage)'!NJK119*$E$15</f>
        <v>0</v>
      </c>
      <c r="NJL119" s="1145">
        <f>'2d) Planwerte (Anlage)'!NJL119*$E$15</f>
        <v>0</v>
      </c>
      <c r="NJM119" s="1145">
        <f>'2d) Planwerte (Anlage)'!NJM119*$E$15</f>
        <v>0</v>
      </c>
      <c r="NJN119" s="1145">
        <f>'2d) Planwerte (Anlage)'!NJN119*$E$15</f>
        <v>0</v>
      </c>
      <c r="NJO119" s="1145">
        <f>'2d) Planwerte (Anlage)'!NJO119*$E$15</f>
        <v>0</v>
      </c>
      <c r="NJP119" s="1145">
        <f>'2d) Planwerte (Anlage)'!NJP119*$E$15</f>
        <v>0</v>
      </c>
      <c r="NJQ119" s="1145">
        <f>'2d) Planwerte (Anlage)'!NJQ119*$E$15</f>
        <v>0</v>
      </c>
      <c r="NJR119" s="1145">
        <f>'2d) Planwerte (Anlage)'!NJR119*$E$15</f>
        <v>0</v>
      </c>
      <c r="NJS119" s="1145">
        <f>'2d) Planwerte (Anlage)'!NJS119*$E$15</f>
        <v>0</v>
      </c>
      <c r="NJT119" s="1145">
        <f>'2d) Planwerte (Anlage)'!NJT119*$E$15</f>
        <v>0</v>
      </c>
      <c r="NJU119" s="1145">
        <f>'2d) Planwerte (Anlage)'!NJU119*$E$15</f>
        <v>0</v>
      </c>
      <c r="NJV119" s="1145">
        <f>'2d) Planwerte (Anlage)'!NJV119*$E$15</f>
        <v>0</v>
      </c>
      <c r="NJW119" s="1145">
        <f>'2d) Planwerte (Anlage)'!NJW119*$E$15</f>
        <v>0</v>
      </c>
      <c r="NJX119" s="1145">
        <f>'2d) Planwerte (Anlage)'!NJX119*$E$15</f>
        <v>0</v>
      </c>
      <c r="NJY119" s="1145">
        <f>'2d) Planwerte (Anlage)'!NJY119*$E$15</f>
        <v>0</v>
      </c>
      <c r="NJZ119" s="1145">
        <f>'2d) Planwerte (Anlage)'!NJZ119*$E$15</f>
        <v>0</v>
      </c>
      <c r="NKA119" s="1145">
        <f>'2d) Planwerte (Anlage)'!NKA119*$E$15</f>
        <v>0</v>
      </c>
      <c r="NKB119" s="1145">
        <f>'2d) Planwerte (Anlage)'!NKB119*$E$15</f>
        <v>0</v>
      </c>
      <c r="NKC119" s="1145">
        <f>'2d) Planwerte (Anlage)'!NKC119*$E$15</f>
        <v>0</v>
      </c>
      <c r="NKD119" s="1145">
        <f>'2d) Planwerte (Anlage)'!NKD119*$E$15</f>
        <v>0</v>
      </c>
      <c r="NKE119" s="1145">
        <f>'2d) Planwerte (Anlage)'!NKE119*$E$15</f>
        <v>0</v>
      </c>
      <c r="NKF119" s="1145">
        <f>'2d) Planwerte (Anlage)'!NKF119*$E$15</f>
        <v>0</v>
      </c>
      <c r="NKG119" s="1145">
        <f>'2d) Planwerte (Anlage)'!NKG119*$E$15</f>
        <v>0</v>
      </c>
      <c r="NKH119" s="1145">
        <f>'2d) Planwerte (Anlage)'!NKH119*$E$15</f>
        <v>0</v>
      </c>
      <c r="NKI119" s="1145">
        <f>'2d) Planwerte (Anlage)'!NKI119*$E$15</f>
        <v>0</v>
      </c>
      <c r="NKJ119" s="1145">
        <f>'2d) Planwerte (Anlage)'!NKJ119*$E$15</f>
        <v>0</v>
      </c>
      <c r="NKK119" s="1145">
        <f>'2d) Planwerte (Anlage)'!NKK119*$E$15</f>
        <v>0</v>
      </c>
      <c r="NKL119" s="1145">
        <f>'2d) Planwerte (Anlage)'!NKL119*$E$15</f>
        <v>0</v>
      </c>
      <c r="NKM119" s="1145">
        <f>'2d) Planwerte (Anlage)'!NKM119*$E$15</f>
        <v>0</v>
      </c>
      <c r="NKN119" s="1145">
        <f>'2d) Planwerte (Anlage)'!NKN119*$E$15</f>
        <v>0</v>
      </c>
      <c r="NKO119" s="1145">
        <f>'2d) Planwerte (Anlage)'!NKO119*$E$15</f>
        <v>0</v>
      </c>
      <c r="NKP119" s="1145">
        <f>'2d) Planwerte (Anlage)'!NKP119*$E$15</f>
        <v>0</v>
      </c>
      <c r="NKQ119" s="1145">
        <f>'2d) Planwerte (Anlage)'!NKQ119*$E$15</f>
        <v>0</v>
      </c>
      <c r="NKR119" s="1145">
        <f>'2d) Planwerte (Anlage)'!NKR119*$E$15</f>
        <v>0</v>
      </c>
      <c r="NKS119" s="1145">
        <f>'2d) Planwerte (Anlage)'!NKS119*$E$15</f>
        <v>0</v>
      </c>
      <c r="NKT119" s="1145">
        <f>'2d) Planwerte (Anlage)'!NKT119*$E$15</f>
        <v>0</v>
      </c>
      <c r="NKU119" s="1145">
        <f>'2d) Planwerte (Anlage)'!NKU119*$E$15</f>
        <v>0</v>
      </c>
      <c r="NKV119" s="1145">
        <f>'2d) Planwerte (Anlage)'!NKV119*$E$15</f>
        <v>0</v>
      </c>
      <c r="NKW119" s="1145">
        <f>'2d) Planwerte (Anlage)'!NKW119*$E$15</f>
        <v>0</v>
      </c>
      <c r="NKX119" s="1145">
        <f>'2d) Planwerte (Anlage)'!NKX119*$E$15</f>
        <v>0</v>
      </c>
      <c r="NKY119" s="1145">
        <f>'2d) Planwerte (Anlage)'!NKY119*$E$15</f>
        <v>0</v>
      </c>
      <c r="NKZ119" s="1145">
        <f>'2d) Planwerte (Anlage)'!NKZ119*$E$15</f>
        <v>0</v>
      </c>
      <c r="NLA119" s="1145">
        <f>'2d) Planwerte (Anlage)'!NLA119*$E$15</f>
        <v>0</v>
      </c>
      <c r="NLB119" s="1145">
        <f>'2d) Planwerte (Anlage)'!NLB119*$E$15</f>
        <v>0</v>
      </c>
      <c r="NLC119" s="1145">
        <f>'2d) Planwerte (Anlage)'!NLC119*$E$15</f>
        <v>0</v>
      </c>
      <c r="NLD119" s="1145">
        <f>'2d) Planwerte (Anlage)'!NLD119*$E$15</f>
        <v>0</v>
      </c>
      <c r="NLE119" s="1145">
        <f>'2d) Planwerte (Anlage)'!NLE119*$E$15</f>
        <v>0</v>
      </c>
      <c r="NLF119" s="1145">
        <f>'2d) Planwerte (Anlage)'!NLF119*$E$15</f>
        <v>0</v>
      </c>
      <c r="NLG119" s="1145">
        <f>'2d) Planwerte (Anlage)'!NLG119*$E$15</f>
        <v>0</v>
      </c>
      <c r="NLH119" s="1145">
        <f>'2d) Planwerte (Anlage)'!NLH119*$E$15</f>
        <v>0</v>
      </c>
      <c r="NLI119" s="1145">
        <f>'2d) Planwerte (Anlage)'!NLI119*$E$15</f>
        <v>0</v>
      </c>
      <c r="NLJ119" s="1145">
        <f>'2d) Planwerte (Anlage)'!NLJ119*$E$15</f>
        <v>0</v>
      </c>
      <c r="NLK119" s="1145">
        <f>'2d) Planwerte (Anlage)'!NLK119*$E$15</f>
        <v>0</v>
      </c>
      <c r="NLL119" s="1145">
        <f>'2d) Planwerte (Anlage)'!NLL119*$E$15</f>
        <v>0</v>
      </c>
      <c r="NLM119" s="1145">
        <f>'2d) Planwerte (Anlage)'!NLM119*$E$15</f>
        <v>0</v>
      </c>
      <c r="NLN119" s="1145">
        <f>'2d) Planwerte (Anlage)'!NLN119*$E$15</f>
        <v>0</v>
      </c>
      <c r="NLO119" s="1145">
        <f>'2d) Planwerte (Anlage)'!NLO119*$E$15</f>
        <v>0</v>
      </c>
      <c r="NLP119" s="1145">
        <f>'2d) Planwerte (Anlage)'!NLP119*$E$15</f>
        <v>0</v>
      </c>
      <c r="NLQ119" s="1145">
        <f>'2d) Planwerte (Anlage)'!NLQ119*$E$15</f>
        <v>0</v>
      </c>
      <c r="NLR119" s="1145">
        <f>'2d) Planwerte (Anlage)'!NLR119*$E$15</f>
        <v>0</v>
      </c>
      <c r="NLS119" s="1145">
        <f>'2d) Planwerte (Anlage)'!NLS119*$E$15</f>
        <v>0</v>
      </c>
      <c r="NLT119" s="1145">
        <f>'2d) Planwerte (Anlage)'!NLT119*$E$15</f>
        <v>0</v>
      </c>
      <c r="NLU119" s="1145">
        <f>'2d) Planwerte (Anlage)'!NLU119*$E$15</f>
        <v>0</v>
      </c>
      <c r="NLV119" s="1145">
        <f>'2d) Planwerte (Anlage)'!NLV119*$E$15</f>
        <v>0</v>
      </c>
      <c r="NLW119" s="1145">
        <f>'2d) Planwerte (Anlage)'!NLW119*$E$15</f>
        <v>0</v>
      </c>
      <c r="NLX119" s="1145">
        <f>'2d) Planwerte (Anlage)'!NLX119*$E$15</f>
        <v>0</v>
      </c>
      <c r="NLY119" s="1145">
        <f>'2d) Planwerte (Anlage)'!NLY119*$E$15</f>
        <v>0</v>
      </c>
      <c r="NLZ119" s="1145">
        <f>'2d) Planwerte (Anlage)'!NLZ119*$E$15</f>
        <v>0</v>
      </c>
      <c r="NMA119" s="1145">
        <f>'2d) Planwerte (Anlage)'!NMA119*$E$15</f>
        <v>0</v>
      </c>
      <c r="NMB119" s="1145">
        <f>'2d) Planwerte (Anlage)'!NMB119*$E$15</f>
        <v>0</v>
      </c>
      <c r="NMC119" s="1145">
        <f>'2d) Planwerte (Anlage)'!NMC119*$E$15</f>
        <v>0</v>
      </c>
      <c r="NMD119" s="1145">
        <f>'2d) Planwerte (Anlage)'!NMD119*$E$15</f>
        <v>0</v>
      </c>
      <c r="NME119" s="1145">
        <f>'2d) Planwerte (Anlage)'!NME119*$E$15</f>
        <v>0</v>
      </c>
      <c r="NMF119" s="1145">
        <f>'2d) Planwerte (Anlage)'!NMF119*$E$15</f>
        <v>0</v>
      </c>
      <c r="NMG119" s="1145">
        <f>'2d) Planwerte (Anlage)'!NMG119*$E$15</f>
        <v>0</v>
      </c>
      <c r="NMH119" s="1145">
        <f>'2d) Planwerte (Anlage)'!NMH119*$E$15</f>
        <v>0</v>
      </c>
      <c r="NMI119" s="1145">
        <f>'2d) Planwerte (Anlage)'!NMI119*$E$15</f>
        <v>0</v>
      </c>
      <c r="NMJ119" s="1145">
        <f>'2d) Planwerte (Anlage)'!NMJ119*$E$15</f>
        <v>0</v>
      </c>
      <c r="NMK119" s="1145">
        <f>'2d) Planwerte (Anlage)'!NMK119*$E$15</f>
        <v>0</v>
      </c>
      <c r="NML119" s="1145">
        <f>'2d) Planwerte (Anlage)'!NML119*$E$15</f>
        <v>0</v>
      </c>
      <c r="NMM119" s="1145">
        <f>'2d) Planwerte (Anlage)'!NMM119*$E$15</f>
        <v>0</v>
      </c>
      <c r="NMN119" s="1145">
        <f>'2d) Planwerte (Anlage)'!NMN119*$E$15</f>
        <v>0</v>
      </c>
      <c r="NMO119" s="1145">
        <f>'2d) Planwerte (Anlage)'!NMO119*$E$15</f>
        <v>0</v>
      </c>
      <c r="NMP119" s="1145">
        <f>'2d) Planwerte (Anlage)'!NMP119*$E$15</f>
        <v>0</v>
      </c>
      <c r="NMQ119" s="1145">
        <f>'2d) Planwerte (Anlage)'!NMQ119*$E$15</f>
        <v>0</v>
      </c>
      <c r="NMR119" s="1145">
        <f>'2d) Planwerte (Anlage)'!NMR119*$E$15</f>
        <v>0</v>
      </c>
      <c r="NMS119" s="1145">
        <f>'2d) Planwerte (Anlage)'!NMS119*$E$15</f>
        <v>0</v>
      </c>
      <c r="NMT119" s="1145">
        <f>'2d) Planwerte (Anlage)'!NMT119*$E$15</f>
        <v>0</v>
      </c>
      <c r="NMU119" s="1145">
        <f>'2d) Planwerte (Anlage)'!NMU119*$E$15</f>
        <v>0</v>
      </c>
      <c r="NMV119" s="1145">
        <f>'2d) Planwerte (Anlage)'!NMV119*$E$15</f>
        <v>0</v>
      </c>
      <c r="NMW119" s="1145">
        <f>'2d) Planwerte (Anlage)'!NMW119*$E$15</f>
        <v>0</v>
      </c>
      <c r="NMX119" s="1145">
        <f>'2d) Planwerte (Anlage)'!NMX119*$E$15</f>
        <v>0</v>
      </c>
      <c r="NMY119" s="1145">
        <f>'2d) Planwerte (Anlage)'!NMY119*$E$15</f>
        <v>0</v>
      </c>
      <c r="NMZ119" s="1145">
        <f>'2d) Planwerte (Anlage)'!NMZ119*$E$15</f>
        <v>0</v>
      </c>
      <c r="NNA119" s="1145">
        <f>'2d) Planwerte (Anlage)'!NNA119*$E$15</f>
        <v>0</v>
      </c>
      <c r="NNB119" s="1145">
        <f>'2d) Planwerte (Anlage)'!NNB119*$E$15</f>
        <v>0</v>
      </c>
      <c r="NNC119" s="1145">
        <f>'2d) Planwerte (Anlage)'!NNC119*$E$15</f>
        <v>0</v>
      </c>
      <c r="NND119" s="1145">
        <f>'2d) Planwerte (Anlage)'!NND119*$E$15</f>
        <v>0</v>
      </c>
      <c r="NNE119" s="1145">
        <f>'2d) Planwerte (Anlage)'!NNE119*$E$15</f>
        <v>0</v>
      </c>
      <c r="NNF119" s="1145">
        <f>'2d) Planwerte (Anlage)'!NNF119*$E$15</f>
        <v>0</v>
      </c>
      <c r="NNG119" s="1145">
        <f>'2d) Planwerte (Anlage)'!NNG119*$E$15</f>
        <v>0</v>
      </c>
      <c r="NNH119" s="1145">
        <f>'2d) Planwerte (Anlage)'!NNH119*$E$15</f>
        <v>0</v>
      </c>
      <c r="NNI119" s="1145">
        <f>'2d) Planwerte (Anlage)'!NNI119*$E$15</f>
        <v>0</v>
      </c>
      <c r="NNJ119" s="1145">
        <f>'2d) Planwerte (Anlage)'!NNJ119*$E$15</f>
        <v>0</v>
      </c>
      <c r="NNK119" s="1145">
        <f>'2d) Planwerte (Anlage)'!NNK119*$E$15</f>
        <v>0</v>
      </c>
      <c r="NNL119" s="1145">
        <f>'2d) Planwerte (Anlage)'!NNL119*$E$15</f>
        <v>0</v>
      </c>
      <c r="NNM119" s="1145">
        <f>'2d) Planwerte (Anlage)'!NNM119*$E$15</f>
        <v>0</v>
      </c>
      <c r="NNN119" s="1145">
        <f>'2d) Planwerte (Anlage)'!NNN119*$E$15</f>
        <v>0</v>
      </c>
      <c r="NNO119" s="1145">
        <f>'2d) Planwerte (Anlage)'!NNO119*$E$15</f>
        <v>0</v>
      </c>
      <c r="NNP119" s="1145">
        <f>'2d) Planwerte (Anlage)'!NNP119*$E$15</f>
        <v>0</v>
      </c>
      <c r="NNQ119" s="1145">
        <f>'2d) Planwerte (Anlage)'!NNQ119*$E$15</f>
        <v>0</v>
      </c>
      <c r="NNR119" s="1145">
        <f>'2d) Planwerte (Anlage)'!NNR119*$E$15</f>
        <v>0</v>
      </c>
      <c r="NNS119" s="1145">
        <f>'2d) Planwerte (Anlage)'!NNS119*$E$15</f>
        <v>0</v>
      </c>
      <c r="NNT119" s="1145">
        <f>'2d) Planwerte (Anlage)'!NNT119*$E$15</f>
        <v>0</v>
      </c>
      <c r="NNU119" s="1145">
        <f>'2d) Planwerte (Anlage)'!NNU119*$E$15</f>
        <v>0</v>
      </c>
      <c r="NNV119" s="1145">
        <f>'2d) Planwerte (Anlage)'!NNV119*$E$15</f>
        <v>0</v>
      </c>
      <c r="NNW119" s="1145">
        <f>'2d) Planwerte (Anlage)'!NNW119*$E$15</f>
        <v>0</v>
      </c>
      <c r="NNX119" s="1145">
        <f>'2d) Planwerte (Anlage)'!NNX119*$E$15</f>
        <v>0</v>
      </c>
      <c r="NNY119" s="1145">
        <f>'2d) Planwerte (Anlage)'!NNY119*$E$15</f>
        <v>0</v>
      </c>
      <c r="NNZ119" s="1145">
        <f>'2d) Planwerte (Anlage)'!NNZ119*$E$15</f>
        <v>0</v>
      </c>
      <c r="NOA119" s="1145">
        <f>'2d) Planwerte (Anlage)'!NOA119*$E$15</f>
        <v>0</v>
      </c>
      <c r="NOB119" s="1145">
        <f>'2d) Planwerte (Anlage)'!NOB119*$E$15</f>
        <v>0</v>
      </c>
      <c r="NOC119" s="1145">
        <f>'2d) Planwerte (Anlage)'!NOC119*$E$15</f>
        <v>0</v>
      </c>
      <c r="NOD119" s="1145">
        <f>'2d) Planwerte (Anlage)'!NOD119*$E$15</f>
        <v>0</v>
      </c>
      <c r="NOE119" s="1145">
        <f>'2d) Planwerte (Anlage)'!NOE119*$E$15</f>
        <v>0</v>
      </c>
      <c r="NOF119" s="1145">
        <f>'2d) Planwerte (Anlage)'!NOF119*$E$15</f>
        <v>0</v>
      </c>
      <c r="NOG119" s="1145">
        <f>'2d) Planwerte (Anlage)'!NOG119*$E$15</f>
        <v>0</v>
      </c>
      <c r="NOH119" s="1145">
        <f>'2d) Planwerte (Anlage)'!NOH119*$E$15</f>
        <v>0</v>
      </c>
      <c r="NOI119" s="1145">
        <f>'2d) Planwerte (Anlage)'!NOI119*$E$15</f>
        <v>0</v>
      </c>
      <c r="NOJ119" s="1145">
        <f>'2d) Planwerte (Anlage)'!NOJ119*$E$15</f>
        <v>0</v>
      </c>
      <c r="NOK119" s="1145">
        <f>'2d) Planwerte (Anlage)'!NOK119*$E$15</f>
        <v>0</v>
      </c>
      <c r="NOL119" s="1145">
        <f>'2d) Planwerte (Anlage)'!NOL119*$E$15</f>
        <v>0</v>
      </c>
      <c r="NOM119" s="1145">
        <f>'2d) Planwerte (Anlage)'!NOM119*$E$15</f>
        <v>0</v>
      </c>
      <c r="NON119" s="1145">
        <f>'2d) Planwerte (Anlage)'!NON119*$E$15</f>
        <v>0</v>
      </c>
      <c r="NOO119" s="1145">
        <f>'2d) Planwerte (Anlage)'!NOO119*$E$15</f>
        <v>0</v>
      </c>
      <c r="NOP119" s="1145">
        <f>'2d) Planwerte (Anlage)'!NOP119*$E$15</f>
        <v>0</v>
      </c>
      <c r="NOQ119" s="1145">
        <f>'2d) Planwerte (Anlage)'!NOQ119*$E$15</f>
        <v>0</v>
      </c>
      <c r="NOR119" s="1145">
        <f>'2d) Planwerte (Anlage)'!NOR119*$E$15</f>
        <v>0</v>
      </c>
      <c r="NOS119" s="1145">
        <f>'2d) Planwerte (Anlage)'!NOS119*$E$15</f>
        <v>0</v>
      </c>
      <c r="NOT119" s="1145">
        <f>'2d) Planwerte (Anlage)'!NOT119*$E$15</f>
        <v>0</v>
      </c>
      <c r="NOU119" s="1145">
        <f>'2d) Planwerte (Anlage)'!NOU119*$E$15</f>
        <v>0</v>
      </c>
      <c r="NOV119" s="1145">
        <f>'2d) Planwerte (Anlage)'!NOV119*$E$15</f>
        <v>0</v>
      </c>
      <c r="NOW119" s="1145">
        <f>'2d) Planwerte (Anlage)'!NOW119*$E$15</f>
        <v>0</v>
      </c>
      <c r="NOX119" s="1145">
        <f>'2d) Planwerte (Anlage)'!NOX119*$E$15</f>
        <v>0</v>
      </c>
      <c r="NOY119" s="1145">
        <f>'2d) Planwerte (Anlage)'!NOY119*$E$15</f>
        <v>0</v>
      </c>
      <c r="NOZ119" s="1145">
        <f>'2d) Planwerte (Anlage)'!NOZ119*$E$15</f>
        <v>0</v>
      </c>
      <c r="NPA119" s="1145">
        <f>'2d) Planwerte (Anlage)'!NPA119*$E$15</f>
        <v>0</v>
      </c>
      <c r="NPB119" s="1145">
        <f>'2d) Planwerte (Anlage)'!NPB119*$E$15</f>
        <v>0</v>
      </c>
      <c r="NPC119" s="1145">
        <f>'2d) Planwerte (Anlage)'!NPC119*$E$15</f>
        <v>0</v>
      </c>
      <c r="NPD119" s="1145">
        <f>'2d) Planwerte (Anlage)'!NPD119*$E$15</f>
        <v>0</v>
      </c>
      <c r="NPE119" s="1145">
        <f>'2d) Planwerte (Anlage)'!NPE119*$E$15</f>
        <v>0</v>
      </c>
      <c r="NPF119" s="1145">
        <f>'2d) Planwerte (Anlage)'!NPF119*$E$15</f>
        <v>0</v>
      </c>
      <c r="NPG119" s="1145">
        <f>'2d) Planwerte (Anlage)'!NPG119*$E$15</f>
        <v>0</v>
      </c>
      <c r="NPH119" s="1145">
        <f>'2d) Planwerte (Anlage)'!NPH119*$E$15</f>
        <v>0</v>
      </c>
      <c r="NPI119" s="1145">
        <f>'2d) Planwerte (Anlage)'!NPI119*$E$15</f>
        <v>0</v>
      </c>
      <c r="NPJ119" s="1145">
        <f>'2d) Planwerte (Anlage)'!NPJ119*$E$15</f>
        <v>0</v>
      </c>
      <c r="NPK119" s="1145">
        <f>'2d) Planwerte (Anlage)'!NPK119*$E$15</f>
        <v>0</v>
      </c>
      <c r="NPL119" s="1145">
        <f>'2d) Planwerte (Anlage)'!NPL119*$E$15</f>
        <v>0</v>
      </c>
      <c r="NPM119" s="1145">
        <f>'2d) Planwerte (Anlage)'!NPM119*$E$15</f>
        <v>0</v>
      </c>
      <c r="NPN119" s="1145">
        <f>'2d) Planwerte (Anlage)'!NPN119*$E$15</f>
        <v>0</v>
      </c>
      <c r="NPO119" s="1145">
        <f>'2d) Planwerte (Anlage)'!NPO119*$E$15</f>
        <v>0</v>
      </c>
      <c r="NPP119" s="1145">
        <f>'2d) Planwerte (Anlage)'!NPP119*$E$15</f>
        <v>0</v>
      </c>
      <c r="NPQ119" s="1145">
        <f>'2d) Planwerte (Anlage)'!NPQ119*$E$15</f>
        <v>0</v>
      </c>
      <c r="NPR119" s="1145">
        <f>'2d) Planwerte (Anlage)'!NPR119*$E$15</f>
        <v>0</v>
      </c>
      <c r="NPS119" s="1145">
        <f>'2d) Planwerte (Anlage)'!NPS119*$E$15</f>
        <v>0</v>
      </c>
      <c r="NPT119" s="1145">
        <f>'2d) Planwerte (Anlage)'!NPT119*$E$15</f>
        <v>0</v>
      </c>
      <c r="NPU119" s="1145">
        <f>'2d) Planwerte (Anlage)'!NPU119*$E$15</f>
        <v>0</v>
      </c>
      <c r="NPV119" s="1145">
        <f>'2d) Planwerte (Anlage)'!NPV119*$E$15</f>
        <v>0</v>
      </c>
      <c r="NPW119" s="1145">
        <f>'2d) Planwerte (Anlage)'!NPW119*$E$15</f>
        <v>0</v>
      </c>
      <c r="NPX119" s="1145">
        <f>'2d) Planwerte (Anlage)'!NPX119*$E$15</f>
        <v>0</v>
      </c>
      <c r="NPY119" s="1145">
        <f>'2d) Planwerte (Anlage)'!NPY119*$E$15</f>
        <v>0</v>
      </c>
      <c r="NPZ119" s="1145">
        <f>'2d) Planwerte (Anlage)'!NPZ119*$E$15</f>
        <v>0</v>
      </c>
      <c r="NQA119" s="1145">
        <f>'2d) Planwerte (Anlage)'!NQA119*$E$15</f>
        <v>0</v>
      </c>
      <c r="NQB119" s="1145">
        <f>'2d) Planwerte (Anlage)'!NQB119*$E$15</f>
        <v>0</v>
      </c>
      <c r="NQC119" s="1145">
        <f>'2d) Planwerte (Anlage)'!NQC119*$E$15</f>
        <v>0</v>
      </c>
      <c r="NQD119" s="1145">
        <f>'2d) Planwerte (Anlage)'!NQD119*$E$15</f>
        <v>0</v>
      </c>
      <c r="NQE119" s="1145">
        <f>'2d) Planwerte (Anlage)'!NQE119*$E$15</f>
        <v>0</v>
      </c>
      <c r="NQF119" s="1145">
        <f>'2d) Planwerte (Anlage)'!NQF119*$E$15</f>
        <v>0</v>
      </c>
      <c r="NQG119" s="1145">
        <f>'2d) Planwerte (Anlage)'!NQG119*$E$15</f>
        <v>0</v>
      </c>
      <c r="NQH119" s="1145">
        <f>'2d) Planwerte (Anlage)'!NQH119*$E$15</f>
        <v>0</v>
      </c>
      <c r="NQI119" s="1145">
        <f>'2d) Planwerte (Anlage)'!NQI119*$E$15</f>
        <v>0</v>
      </c>
      <c r="NQJ119" s="1145">
        <f>'2d) Planwerte (Anlage)'!NQJ119*$E$15</f>
        <v>0</v>
      </c>
      <c r="NQK119" s="1145">
        <f>'2d) Planwerte (Anlage)'!NQK119*$E$15</f>
        <v>0</v>
      </c>
      <c r="NQL119" s="1145">
        <f>'2d) Planwerte (Anlage)'!NQL119*$E$15</f>
        <v>0</v>
      </c>
      <c r="NQM119" s="1145">
        <f>'2d) Planwerte (Anlage)'!NQM119*$E$15</f>
        <v>0</v>
      </c>
      <c r="NQN119" s="1145">
        <f>'2d) Planwerte (Anlage)'!NQN119*$E$15</f>
        <v>0</v>
      </c>
      <c r="NQO119" s="1145">
        <f>'2d) Planwerte (Anlage)'!NQO119*$E$15</f>
        <v>0</v>
      </c>
      <c r="NQP119" s="1145">
        <f>'2d) Planwerte (Anlage)'!NQP119*$E$15</f>
        <v>0</v>
      </c>
      <c r="NQQ119" s="1145">
        <f>'2d) Planwerte (Anlage)'!NQQ119*$E$15</f>
        <v>0</v>
      </c>
      <c r="NQR119" s="1145">
        <f>'2d) Planwerte (Anlage)'!NQR119*$E$15</f>
        <v>0</v>
      </c>
      <c r="NQS119" s="1145">
        <f>'2d) Planwerte (Anlage)'!NQS119*$E$15</f>
        <v>0</v>
      </c>
      <c r="NQT119" s="1145">
        <f>'2d) Planwerte (Anlage)'!NQT119*$E$15</f>
        <v>0</v>
      </c>
      <c r="NQU119" s="1145">
        <f>'2d) Planwerte (Anlage)'!NQU119*$E$15</f>
        <v>0</v>
      </c>
      <c r="NQV119" s="1145">
        <f>'2d) Planwerte (Anlage)'!NQV119*$E$15</f>
        <v>0</v>
      </c>
      <c r="NQW119" s="1145">
        <f>'2d) Planwerte (Anlage)'!NQW119*$E$15</f>
        <v>0</v>
      </c>
      <c r="NQX119" s="1145">
        <f>'2d) Planwerte (Anlage)'!NQX119*$E$15</f>
        <v>0</v>
      </c>
      <c r="NQY119" s="1145">
        <f>'2d) Planwerte (Anlage)'!NQY119*$E$15</f>
        <v>0</v>
      </c>
      <c r="NQZ119" s="1145">
        <f>'2d) Planwerte (Anlage)'!NQZ119*$E$15</f>
        <v>0</v>
      </c>
      <c r="NRA119" s="1145">
        <f>'2d) Planwerte (Anlage)'!NRA119*$E$15</f>
        <v>0</v>
      </c>
      <c r="NRB119" s="1145">
        <f>'2d) Planwerte (Anlage)'!NRB119*$E$15</f>
        <v>0</v>
      </c>
      <c r="NRC119" s="1145">
        <f>'2d) Planwerte (Anlage)'!NRC119*$E$15</f>
        <v>0</v>
      </c>
      <c r="NRD119" s="1145">
        <f>'2d) Planwerte (Anlage)'!NRD119*$E$15</f>
        <v>0</v>
      </c>
      <c r="NRE119" s="1145">
        <f>'2d) Planwerte (Anlage)'!NRE119*$E$15</f>
        <v>0</v>
      </c>
      <c r="NRF119" s="1145">
        <f>'2d) Planwerte (Anlage)'!NRF119*$E$15</f>
        <v>0</v>
      </c>
      <c r="NRG119" s="1145">
        <f>'2d) Planwerte (Anlage)'!NRG119*$E$15</f>
        <v>0</v>
      </c>
      <c r="NRH119" s="1145">
        <f>'2d) Planwerte (Anlage)'!NRH119*$E$15</f>
        <v>0</v>
      </c>
      <c r="NRI119" s="1145">
        <f>'2d) Planwerte (Anlage)'!NRI119*$E$15</f>
        <v>0</v>
      </c>
      <c r="NRJ119" s="1145">
        <f>'2d) Planwerte (Anlage)'!NRJ119*$E$15</f>
        <v>0</v>
      </c>
      <c r="NRK119" s="1145">
        <f>'2d) Planwerte (Anlage)'!NRK119*$E$15</f>
        <v>0</v>
      </c>
      <c r="NRL119" s="1145">
        <f>'2d) Planwerte (Anlage)'!NRL119*$E$15</f>
        <v>0</v>
      </c>
      <c r="NRM119" s="1145">
        <f>'2d) Planwerte (Anlage)'!NRM119*$E$15</f>
        <v>0</v>
      </c>
      <c r="NRN119" s="1145">
        <f>'2d) Planwerte (Anlage)'!NRN119*$E$15</f>
        <v>0</v>
      </c>
      <c r="NRO119" s="1145">
        <f>'2d) Planwerte (Anlage)'!NRO119*$E$15</f>
        <v>0</v>
      </c>
      <c r="NRP119" s="1145">
        <f>'2d) Planwerte (Anlage)'!NRP119*$E$15</f>
        <v>0</v>
      </c>
      <c r="NRQ119" s="1145">
        <f>'2d) Planwerte (Anlage)'!NRQ119*$E$15</f>
        <v>0</v>
      </c>
      <c r="NRR119" s="1145">
        <f>'2d) Planwerte (Anlage)'!NRR119*$E$15</f>
        <v>0</v>
      </c>
      <c r="NRS119" s="1145">
        <f>'2d) Planwerte (Anlage)'!NRS119*$E$15</f>
        <v>0</v>
      </c>
      <c r="NRT119" s="1145">
        <f>'2d) Planwerte (Anlage)'!NRT119*$E$15</f>
        <v>0</v>
      </c>
      <c r="NRU119" s="1145">
        <f>'2d) Planwerte (Anlage)'!NRU119*$E$15</f>
        <v>0</v>
      </c>
      <c r="NRV119" s="1145">
        <f>'2d) Planwerte (Anlage)'!NRV119*$E$15</f>
        <v>0</v>
      </c>
      <c r="NRW119" s="1145">
        <f>'2d) Planwerte (Anlage)'!NRW119*$E$15</f>
        <v>0</v>
      </c>
      <c r="NRX119" s="1145">
        <f>'2d) Planwerte (Anlage)'!NRX119*$E$15</f>
        <v>0</v>
      </c>
      <c r="NRY119" s="1145">
        <f>'2d) Planwerte (Anlage)'!NRY119*$E$15</f>
        <v>0</v>
      </c>
      <c r="NRZ119" s="1145">
        <f>'2d) Planwerte (Anlage)'!NRZ119*$E$15</f>
        <v>0</v>
      </c>
      <c r="NSA119" s="1145">
        <f>'2d) Planwerte (Anlage)'!NSA119*$E$15</f>
        <v>0</v>
      </c>
      <c r="NSB119" s="1145">
        <f>'2d) Planwerte (Anlage)'!NSB119*$E$15</f>
        <v>0</v>
      </c>
      <c r="NSC119" s="1145">
        <f>'2d) Planwerte (Anlage)'!NSC119*$E$15</f>
        <v>0</v>
      </c>
      <c r="NSD119" s="1145">
        <f>'2d) Planwerte (Anlage)'!NSD119*$E$15</f>
        <v>0</v>
      </c>
      <c r="NSE119" s="1145">
        <f>'2d) Planwerte (Anlage)'!NSE119*$E$15</f>
        <v>0</v>
      </c>
      <c r="NSF119" s="1145">
        <f>'2d) Planwerte (Anlage)'!NSF119*$E$15</f>
        <v>0</v>
      </c>
      <c r="NSG119" s="1145">
        <f>'2d) Planwerte (Anlage)'!NSG119*$E$15</f>
        <v>0</v>
      </c>
      <c r="NSH119" s="1145">
        <f>'2d) Planwerte (Anlage)'!NSH119*$E$15</f>
        <v>0</v>
      </c>
      <c r="NSI119" s="1145">
        <f>'2d) Planwerte (Anlage)'!NSI119*$E$15</f>
        <v>0</v>
      </c>
      <c r="NSJ119" s="1145">
        <f>'2d) Planwerte (Anlage)'!NSJ119*$E$15</f>
        <v>0</v>
      </c>
      <c r="NSK119" s="1145">
        <f>'2d) Planwerte (Anlage)'!NSK119*$E$15</f>
        <v>0</v>
      </c>
      <c r="NSL119" s="1145">
        <f>'2d) Planwerte (Anlage)'!NSL119*$E$15</f>
        <v>0</v>
      </c>
      <c r="NSM119" s="1145">
        <f>'2d) Planwerte (Anlage)'!NSM119*$E$15</f>
        <v>0</v>
      </c>
      <c r="NSN119" s="1145">
        <f>'2d) Planwerte (Anlage)'!NSN119*$E$15</f>
        <v>0</v>
      </c>
      <c r="NSO119" s="1145">
        <f>'2d) Planwerte (Anlage)'!NSO119*$E$15</f>
        <v>0</v>
      </c>
      <c r="NSP119" s="1145">
        <f>'2d) Planwerte (Anlage)'!NSP119*$E$15</f>
        <v>0</v>
      </c>
      <c r="NSQ119" s="1145">
        <f>'2d) Planwerte (Anlage)'!NSQ119*$E$15</f>
        <v>0</v>
      </c>
      <c r="NSR119" s="1145">
        <f>'2d) Planwerte (Anlage)'!NSR119*$E$15</f>
        <v>0</v>
      </c>
      <c r="NSS119" s="1145">
        <f>'2d) Planwerte (Anlage)'!NSS119*$E$15</f>
        <v>0</v>
      </c>
      <c r="NST119" s="1145">
        <f>'2d) Planwerte (Anlage)'!NST119*$E$15</f>
        <v>0</v>
      </c>
      <c r="NSU119" s="1145">
        <f>'2d) Planwerte (Anlage)'!NSU119*$E$15</f>
        <v>0</v>
      </c>
      <c r="NSV119" s="1145">
        <f>'2d) Planwerte (Anlage)'!NSV119*$E$15</f>
        <v>0</v>
      </c>
      <c r="NSW119" s="1145">
        <f>'2d) Planwerte (Anlage)'!NSW119*$E$15</f>
        <v>0</v>
      </c>
      <c r="NSX119" s="1145">
        <f>'2d) Planwerte (Anlage)'!NSX119*$E$15</f>
        <v>0</v>
      </c>
      <c r="NSY119" s="1145">
        <f>'2d) Planwerte (Anlage)'!NSY119*$E$15</f>
        <v>0</v>
      </c>
      <c r="NSZ119" s="1145">
        <f>'2d) Planwerte (Anlage)'!NSZ119*$E$15</f>
        <v>0</v>
      </c>
      <c r="NTA119" s="1145">
        <f>'2d) Planwerte (Anlage)'!NTA119*$E$15</f>
        <v>0</v>
      </c>
      <c r="NTB119" s="1145">
        <f>'2d) Planwerte (Anlage)'!NTB119*$E$15</f>
        <v>0</v>
      </c>
      <c r="NTC119" s="1145">
        <f>'2d) Planwerte (Anlage)'!NTC119*$E$15</f>
        <v>0</v>
      </c>
      <c r="NTD119" s="1145">
        <f>'2d) Planwerte (Anlage)'!NTD119*$E$15</f>
        <v>0</v>
      </c>
      <c r="NTE119" s="1145">
        <f>'2d) Planwerte (Anlage)'!NTE119*$E$15</f>
        <v>0</v>
      </c>
      <c r="NTF119" s="1145">
        <f>'2d) Planwerte (Anlage)'!NTF119*$E$15</f>
        <v>0</v>
      </c>
      <c r="NTG119" s="1145">
        <f>'2d) Planwerte (Anlage)'!NTG119*$E$15</f>
        <v>0</v>
      </c>
      <c r="NTH119" s="1145">
        <f>'2d) Planwerte (Anlage)'!NTH119*$E$15</f>
        <v>0</v>
      </c>
      <c r="NTI119" s="1145">
        <f>'2d) Planwerte (Anlage)'!NTI119*$E$15</f>
        <v>0</v>
      </c>
      <c r="NTJ119" s="1145">
        <f>'2d) Planwerte (Anlage)'!NTJ119*$E$15</f>
        <v>0</v>
      </c>
      <c r="NTK119" s="1145">
        <f>'2d) Planwerte (Anlage)'!NTK119*$E$15</f>
        <v>0</v>
      </c>
      <c r="NTL119" s="1145">
        <f>'2d) Planwerte (Anlage)'!NTL119*$E$15</f>
        <v>0</v>
      </c>
      <c r="NTM119" s="1145">
        <f>'2d) Planwerte (Anlage)'!NTM119*$E$15</f>
        <v>0</v>
      </c>
      <c r="NTN119" s="1145">
        <f>'2d) Planwerte (Anlage)'!NTN119*$E$15</f>
        <v>0</v>
      </c>
      <c r="NTO119" s="1145">
        <f>'2d) Planwerte (Anlage)'!NTO119*$E$15</f>
        <v>0</v>
      </c>
      <c r="NTP119" s="1145">
        <f>'2d) Planwerte (Anlage)'!NTP119*$E$15</f>
        <v>0</v>
      </c>
      <c r="NTQ119" s="1145">
        <f>'2d) Planwerte (Anlage)'!NTQ119*$E$15</f>
        <v>0</v>
      </c>
      <c r="NTR119" s="1145">
        <f>'2d) Planwerte (Anlage)'!NTR119*$E$15</f>
        <v>0</v>
      </c>
      <c r="NTS119" s="1145">
        <f>'2d) Planwerte (Anlage)'!NTS119*$E$15</f>
        <v>0</v>
      </c>
      <c r="NTT119" s="1145">
        <f>'2d) Planwerte (Anlage)'!NTT119*$E$15</f>
        <v>0</v>
      </c>
      <c r="NTU119" s="1145">
        <f>'2d) Planwerte (Anlage)'!NTU119*$E$15</f>
        <v>0</v>
      </c>
      <c r="NTV119" s="1145">
        <f>'2d) Planwerte (Anlage)'!NTV119*$E$15</f>
        <v>0</v>
      </c>
      <c r="NTW119" s="1145">
        <f>'2d) Planwerte (Anlage)'!NTW119*$E$15</f>
        <v>0</v>
      </c>
      <c r="NTX119" s="1145">
        <f>'2d) Planwerte (Anlage)'!NTX119*$E$15</f>
        <v>0</v>
      </c>
      <c r="NTY119" s="1145">
        <f>'2d) Planwerte (Anlage)'!NTY119*$E$15</f>
        <v>0</v>
      </c>
      <c r="NTZ119" s="1145">
        <f>'2d) Planwerte (Anlage)'!NTZ119*$E$15</f>
        <v>0</v>
      </c>
      <c r="NUA119" s="1145">
        <f>'2d) Planwerte (Anlage)'!NUA119*$E$15</f>
        <v>0</v>
      </c>
      <c r="NUB119" s="1145">
        <f>'2d) Planwerte (Anlage)'!NUB119*$E$15</f>
        <v>0</v>
      </c>
      <c r="NUC119" s="1145">
        <f>'2d) Planwerte (Anlage)'!NUC119*$E$15</f>
        <v>0</v>
      </c>
      <c r="NUD119" s="1145">
        <f>'2d) Planwerte (Anlage)'!NUD119*$E$15</f>
        <v>0</v>
      </c>
      <c r="NUE119" s="1145">
        <f>'2d) Planwerte (Anlage)'!NUE119*$E$15</f>
        <v>0</v>
      </c>
      <c r="NUF119" s="1145">
        <f>'2d) Planwerte (Anlage)'!NUF119*$E$15</f>
        <v>0</v>
      </c>
      <c r="NUG119" s="1145">
        <f>'2d) Planwerte (Anlage)'!NUG119*$E$15</f>
        <v>0</v>
      </c>
      <c r="NUH119" s="1145">
        <f>'2d) Planwerte (Anlage)'!NUH119*$E$15</f>
        <v>0</v>
      </c>
      <c r="NUI119" s="1145">
        <f>'2d) Planwerte (Anlage)'!NUI119*$E$15</f>
        <v>0</v>
      </c>
      <c r="NUJ119" s="1145">
        <f>'2d) Planwerte (Anlage)'!NUJ119*$E$15</f>
        <v>0</v>
      </c>
      <c r="NUK119" s="1145">
        <f>'2d) Planwerte (Anlage)'!NUK119*$E$15</f>
        <v>0</v>
      </c>
      <c r="NUL119" s="1145">
        <f>'2d) Planwerte (Anlage)'!NUL119*$E$15</f>
        <v>0</v>
      </c>
      <c r="NUM119" s="1145">
        <f>'2d) Planwerte (Anlage)'!NUM119*$E$15</f>
        <v>0</v>
      </c>
      <c r="NUN119" s="1145">
        <f>'2d) Planwerte (Anlage)'!NUN119*$E$15</f>
        <v>0</v>
      </c>
      <c r="NUO119" s="1145">
        <f>'2d) Planwerte (Anlage)'!NUO119*$E$15</f>
        <v>0</v>
      </c>
      <c r="NUP119" s="1145">
        <f>'2d) Planwerte (Anlage)'!NUP119*$E$15</f>
        <v>0</v>
      </c>
      <c r="NUQ119" s="1145">
        <f>'2d) Planwerte (Anlage)'!NUQ119*$E$15</f>
        <v>0</v>
      </c>
      <c r="NUR119" s="1145">
        <f>'2d) Planwerte (Anlage)'!NUR119*$E$15</f>
        <v>0</v>
      </c>
      <c r="NUS119" s="1145">
        <f>'2d) Planwerte (Anlage)'!NUS119*$E$15</f>
        <v>0</v>
      </c>
      <c r="NUT119" s="1145">
        <f>'2d) Planwerte (Anlage)'!NUT119*$E$15</f>
        <v>0</v>
      </c>
      <c r="NUU119" s="1145">
        <f>'2d) Planwerte (Anlage)'!NUU119*$E$15</f>
        <v>0</v>
      </c>
      <c r="NUV119" s="1145">
        <f>'2d) Planwerte (Anlage)'!NUV119*$E$15</f>
        <v>0</v>
      </c>
      <c r="NUW119" s="1145">
        <f>'2d) Planwerte (Anlage)'!NUW119*$E$15</f>
        <v>0</v>
      </c>
      <c r="NUX119" s="1145">
        <f>'2d) Planwerte (Anlage)'!NUX119*$E$15</f>
        <v>0</v>
      </c>
      <c r="NUY119" s="1145">
        <f>'2d) Planwerte (Anlage)'!NUY119*$E$15</f>
        <v>0</v>
      </c>
      <c r="NUZ119" s="1145">
        <f>'2d) Planwerte (Anlage)'!NUZ119*$E$15</f>
        <v>0</v>
      </c>
      <c r="NVA119" s="1145">
        <f>'2d) Planwerte (Anlage)'!NVA119*$E$15</f>
        <v>0</v>
      </c>
      <c r="NVB119" s="1145">
        <f>'2d) Planwerte (Anlage)'!NVB119*$E$15</f>
        <v>0</v>
      </c>
      <c r="NVC119" s="1145">
        <f>'2d) Planwerte (Anlage)'!NVC119*$E$15</f>
        <v>0</v>
      </c>
      <c r="NVD119" s="1145">
        <f>'2d) Planwerte (Anlage)'!NVD119*$E$15</f>
        <v>0</v>
      </c>
      <c r="NVE119" s="1145">
        <f>'2d) Planwerte (Anlage)'!NVE119*$E$15</f>
        <v>0</v>
      </c>
      <c r="NVF119" s="1145">
        <f>'2d) Planwerte (Anlage)'!NVF119*$E$15</f>
        <v>0</v>
      </c>
      <c r="NVG119" s="1145">
        <f>'2d) Planwerte (Anlage)'!NVG119*$E$15</f>
        <v>0</v>
      </c>
      <c r="NVH119" s="1145">
        <f>'2d) Planwerte (Anlage)'!NVH119*$E$15</f>
        <v>0</v>
      </c>
      <c r="NVI119" s="1145">
        <f>'2d) Planwerte (Anlage)'!NVI119*$E$15</f>
        <v>0</v>
      </c>
      <c r="NVJ119" s="1145">
        <f>'2d) Planwerte (Anlage)'!NVJ119*$E$15</f>
        <v>0</v>
      </c>
      <c r="NVK119" s="1145">
        <f>'2d) Planwerte (Anlage)'!NVK119*$E$15</f>
        <v>0</v>
      </c>
      <c r="NVL119" s="1145">
        <f>'2d) Planwerte (Anlage)'!NVL119*$E$15</f>
        <v>0</v>
      </c>
      <c r="NVM119" s="1145">
        <f>'2d) Planwerte (Anlage)'!NVM119*$E$15</f>
        <v>0</v>
      </c>
      <c r="NVN119" s="1145">
        <f>'2d) Planwerte (Anlage)'!NVN119*$E$15</f>
        <v>0</v>
      </c>
      <c r="NVO119" s="1145">
        <f>'2d) Planwerte (Anlage)'!NVO119*$E$15</f>
        <v>0</v>
      </c>
      <c r="NVP119" s="1145">
        <f>'2d) Planwerte (Anlage)'!NVP119*$E$15</f>
        <v>0</v>
      </c>
      <c r="NVQ119" s="1145">
        <f>'2d) Planwerte (Anlage)'!NVQ119*$E$15</f>
        <v>0</v>
      </c>
      <c r="NVR119" s="1145">
        <f>'2d) Planwerte (Anlage)'!NVR119*$E$15</f>
        <v>0</v>
      </c>
      <c r="NVS119" s="1145">
        <f>'2d) Planwerte (Anlage)'!NVS119*$E$15</f>
        <v>0</v>
      </c>
      <c r="NVT119" s="1145">
        <f>'2d) Planwerte (Anlage)'!NVT119*$E$15</f>
        <v>0</v>
      </c>
      <c r="NVU119" s="1145">
        <f>'2d) Planwerte (Anlage)'!NVU119*$E$15</f>
        <v>0</v>
      </c>
      <c r="NVV119" s="1145">
        <f>'2d) Planwerte (Anlage)'!NVV119*$E$15</f>
        <v>0</v>
      </c>
      <c r="NVW119" s="1145">
        <f>'2d) Planwerte (Anlage)'!NVW119*$E$15</f>
        <v>0</v>
      </c>
      <c r="NVX119" s="1145">
        <f>'2d) Planwerte (Anlage)'!NVX119*$E$15</f>
        <v>0</v>
      </c>
      <c r="NVY119" s="1145">
        <f>'2d) Planwerte (Anlage)'!NVY119*$E$15</f>
        <v>0</v>
      </c>
      <c r="NVZ119" s="1145">
        <f>'2d) Planwerte (Anlage)'!NVZ119*$E$15</f>
        <v>0</v>
      </c>
      <c r="NWA119" s="1145">
        <f>'2d) Planwerte (Anlage)'!NWA119*$E$15</f>
        <v>0</v>
      </c>
      <c r="NWB119" s="1145">
        <f>'2d) Planwerte (Anlage)'!NWB119*$E$15</f>
        <v>0</v>
      </c>
      <c r="NWC119" s="1145">
        <f>'2d) Planwerte (Anlage)'!NWC119*$E$15</f>
        <v>0</v>
      </c>
      <c r="NWD119" s="1145">
        <f>'2d) Planwerte (Anlage)'!NWD119*$E$15</f>
        <v>0</v>
      </c>
      <c r="NWE119" s="1145">
        <f>'2d) Planwerte (Anlage)'!NWE119*$E$15</f>
        <v>0</v>
      </c>
      <c r="NWF119" s="1145">
        <f>'2d) Planwerte (Anlage)'!NWF119*$E$15</f>
        <v>0</v>
      </c>
      <c r="NWG119" s="1145">
        <f>'2d) Planwerte (Anlage)'!NWG119*$E$15</f>
        <v>0</v>
      </c>
      <c r="NWH119" s="1145">
        <f>'2d) Planwerte (Anlage)'!NWH119*$E$15</f>
        <v>0</v>
      </c>
      <c r="NWI119" s="1145">
        <f>'2d) Planwerte (Anlage)'!NWI119*$E$15</f>
        <v>0</v>
      </c>
      <c r="NWJ119" s="1145">
        <f>'2d) Planwerte (Anlage)'!NWJ119*$E$15</f>
        <v>0</v>
      </c>
      <c r="NWK119" s="1145">
        <f>'2d) Planwerte (Anlage)'!NWK119*$E$15</f>
        <v>0</v>
      </c>
      <c r="NWL119" s="1145">
        <f>'2d) Planwerte (Anlage)'!NWL119*$E$15</f>
        <v>0</v>
      </c>
      <c r="NWM119" s="1145">
        <f>'2d) Planwerte (Anlage)'!NWM119*$E$15</f>
        <v>0</v>
      </c>
      <c r="NWN119" s="1145">
        <f>'2d) Planwerte (Anlage)'!NWN119*$E$15</f>
        <v>0</v>
      </c>
      <c r="NWO119" s="1145">
        <f>'2d) Planwerte (Anlage)'!NWO119*$E$15</f>
        <v>0</v>
      </c>
      <c r="NWP119" s="1145">
        <f>'2d) Planwerte (Anlage)'!NWP119*$E$15</f>
        <v>0</v>
      </c>
      <c r="NWQ119" s="1145">
        <f>'2d) Planwerte (Anlage)'!NWQ119*$E$15</f>
        <v>0</v>
      </c>
      <c r="NWR119" s="1145">
        <f>'2d) Planwerte (Anlage)'!NWR119*$E$15</f>
        <v>0</v>
      </c>
      <c r="NWS119" s="1145">
        <f>'2d) Planwerte (Anlage)'!NWS119*$E$15</f>
        <v>0</v>
      </c>
      <c r="NWT119" s="1145">
        <f>'2d) Planwerte (Anlage)'!NWT119*$E$15</f>
        <v>0</v>
      </c>
      <c r="NWU119" s="1145">
        <f>'2d) Planwerte (Anlage)'!NWU119*$E$15</f>
        <v>0</v>
      </c>
      <c r="NWV119" s="1145">
        <f>'2d) Planwerte (Anlage)'!NWV119*$E$15</f>
        <v>0</v>
      </c>
      <c r="NWW119" s="1145">
        <f>'2d) Planwerte (Anlage)'!NWW119*$E$15</f>
        <v>0</v>
      </c>
      <c r="NWX119" s="1145">
        <f>'2d) Planwerte (Anlage)'!NWX119*$E$15</f>
        <v>0</v>
      </c>
      <c r="NWY119" s="1145">
        <f>'2d) Planwerte (Anlage)'!NWY119*$E$15</f>
        <v>0</v>
      </c>
      <c r="NWZ119" s="1145">
        <f>'2d) Planwerte (Anlage)'!NWZ119*$E$15</f>
        <v>0</v>
      </c>
      <c r="NXA119" s="1145">
        <f>'2d) Planwerte (Anlage)'!NXA119*$E$15</f>
        <v>0</v>
      </c>
      <c r="NXB119" s="1145">
        <f>'2d) Planwerte (Anlage)'!NXB119*$E$15</f>
        <v>0</v>
      </c>
      <c r="NXC119" s="1145">
        <f>'2d) Planwerte (Anlage)'!NXC119*$E$15</f>
        <v>0</v>
      </c>
      <c r="NXD119" s="1145">
        <f>'2d) Planwerte (Anlage)'!NXD119*$E$15</f>
        <v>0</v>
      </c>
      <c r="NXE119" s="1145">
        <f>'2d) Planwerte (Anlage)'!NXE119*$E$15</f>
        <v>0</v>
      </c>
      <c r="NXF119" s="1145">
        <f>'2d) Planwerte (Anlage)'!NXF119*$E$15</f>
        <v>0</v>
      </c>
      <c r="NXG119" s="1145">
        <f>'2d) Planwerte (Anlage)'!NXG119*$E$15</f>
        <v>0</v>
      </c>
      <c r="NXH119" s="1145">
        <f>'2d) Planwerte (Anlage)'!NXH119*$E$15</f>
        <v>0</v>
      </c>
      <c r="NXI119" s="1145">
        <f>'2d) Planwerte (Anlage)'!NXI119*$E$15</f>
        <v>0</v>
      </c>
      <c r="NXJ119" s="1145">
        <f>'2d) Planwerte (Anlage)'!NXJ119*$E$15</f>
        <v>0</v>
      </c>
      <c r="NXK119" s="1145">
        <f>'2d) Planwerte (Anlage)'!NXK119*$E$15</f>
        <v>0</v>
      </c>
      <c r="NXL119" s="1145">
        <f>'2d) Planwerte (Anlage)'!NXL119*$E$15</f>
        <v>0</v>
      </c>
      <c r="NXM119" s="1145">
        <f>'2d) Planwerte (Anlage)'!NXM119*$E$15</f>
        <v>0</v>
      </c>
      <c r="NXN119" s="1145">
        <f>'2d) Planwerte (Anlage)'!NXN119*$E$15</f>
        <v>0</v>
      </c>
      <c r="NXO119" s="1145">
        <f>'2d) Planwerte (Anlage)'!NXO119*$E$15</f>
        <v>0</v>
      </c>
      <c r="NXP119" s="1145">
        <f>'2d) Planwerte (Anlage)'!NXP119*$E$15</f>
        <v>0</v>
      </c>
      <c r="NXQ119" s="1145">
        <f>'2d) Planwerte (Anlage)'!NXQ119*$E$15</f>
        <v>0</v>
      </c>
      <c r="NXR119" s="1145">
        <f>'2d) Planwerte (Anlage)'!NXR119*$E$15</f>
        <v>0</v>
      </c>
      <c r="NXS119" s="1145">
        <f>'2d) Planwerte (Anlage)'!NXS119*$E$15</f>
        <v>0</v>
      </c>
      <c r="NXT119" s="1145">
        <f>'2d) Planwerte (Anlage)'!NXT119*$E$15</f>
        <v>0</v>
      </c>
      <c r="NXU119" s="1145">
        <f>'2d) Planwerte (Anlage)'!NXU119*$E$15</f>
        <v>0</v>
      </c>
      <c r="NXV119" s="1145">
        <f>'2d) Planwerte (Anlage)'!NXV119*$E$15</f>
        <v>0</v>
      </c>
      <c r="NXW119" s="1145">
        <f>'2d) Planwerte (Anlage)'!NXW119*$E$15</f>
        <v>0</v>
      </c>
      <c r="NXX119" s="1145">
        <f>'2d) Planwerte (Anlage)'!NXX119*$E$15</f>
        <v>0</v>
      </c>
      <c r="NXY119" s="1145">
        <f>'2d) Planwerte (Anlage)'!NXY119*$E$15</f>
        <v>0</v>
      </c>
      <c r="NXZ119" s="1145">
        <f>'2d) Planwerte (Anlage)'!NXZ119*$E$15</f>
        <v>0</v>
      </c>
      <c r="NYA119" s="1145">
        <f>'2d) Planwerte (Anlage)'!NYA119*$E$15</f>
        <v>0</v>
      </c>
      <c r="NYB119" s="1145">
        <f>'2d) Planwerte (Anlage)'!NYB119*$E$15</f>
        <v>0</v>
      </c>
      <c r="NYC119" s="1145">
        <f>'2d) Planwerte (Anlage)'!NYC119*$E$15</f>
        <v>0</v>
      </c>
      <c r="NYD119" s="1145">
        <f>'2d) Planwerte (Anlage)'!NYD119*$E$15</f>
        <v>0</v>
      </c>
      <c r="NYE119" s="1145">
        <f>'2d) Planwerte (Anlage)'!NYE119*$E$15</f>
        <v>0</v>
      </c>
      <c r="NYF119" s="1145">
        <f>'2d) Planwerte (Anlage)'!NYF119*$E$15</f>
        <v>0</v>
      </c>
      <c r="NYG119" s="1145">
        <f>'2d) Planwerte (Anlage)'!NYG119*$E$15</f>
        <v>0</v>
      </c>
      <c r="NYH119" s="1145">
        <f>'2d) Planwerte (Anlage)'!NYH119*$E$15</f>
        <v>0</v>
      </c>
      <c r="NYI119" s="1145">
        <f>'2d) Planwerte (Anlage)'!NYI119*$E$15</f>
        <v>0</v>
      </c>
      <c r="NYJ119" s="1145">
        <f>'2d) Planwerte (Anlage)'!NYJ119*$E$15</f>
        <v>0</v>
      </c>
      <c r="NYK119" s="1145">
        <f>'2d) Planwerte (Anlage)'!NYK119*$E$15</f>
        <v>0</v>
      </c>
      <c r="NYL119" s="1145">
        <f>'2d) Planwerte (Anlage)'!NYL119*$E$15</f>
        <v>0</v>
      </c>
      <c r="NYM119" s="1145">
        <f>'2d) Planwerte (Anlage)'!NYM119*$E$15</f>
        <v>0</v>
      </c>
      <c r="NYN119" s="1145">
        <f>'2d) Planwerte (Anlage)'!NYN119*$E$15</f>
        <v>0</v>
      </c>
      <c r="NYO119" s="1145">
        <f>'2d) Planwerte (Anlage)'!NYO119*$E$15</f>
        <v>0</v>
      </c>
      <c r="NYP119" s="1145">
        <f>'2d) Planwerte (Anlage)'!NYP119*$E$15</f>
        <v>0</v>
      </c>
      <c r="NYQ119" s="1145">
        <f>'2d) Planwerte (Anlage)'!NYQ119*$E$15</f>
        <v>0</v>
      </c>
      <c r="NYR119" s="1145">
        <f>'2d) Planwerte (Anlage)'!NYR119*$E$15</f>
        <v>0</v>
      </c>
      <c r="NYS119" s="1145">
        <f>'2d) Planwerte (Anlage)'!NYS119*$E$15</f>
        <v>0</v>
      </c>
      <c r="NYT119" s="1145">
        <f>'2d) Planwerte (Anlage)'!NYT119*$E$15</f>
        <v>0</v>
      </c>
      <c r="NYU119" s="1145">
        <f>'2d) Planwerte (Anlage)'!NYU119*$E$15</f>
        <v>0</v>
      </c>
      <c r="NYV119" s="1145">
        <f>'2d) Planwerte (Anlage)'!NYV119*$E$15</f>
        <v>0</v>
      </c>
      <c r="NYW119" s="1145">
        <f>'2d) Planwerte (Anlage)'!NYW119*$E$15</f>
        <v>0</v>
      </c>
      <c r="NYX119" s="1145">
        <f>'2d) Planwerte (Anlage)'!NYX119*$E$15</f>
        <v>0</v>
      </c>
      <c r="NYY119" s="1145">
        <f>'2d) Planwerte (Anlage)'!NYY119*$E$15</f>
        <v>0</v>
      </c>
      <c r="NYZ119" s="1145">
        <f>'2d) Planwerte (Anlage)'!NYZ119*$E$15</f>
        <v>0</v>
      </c>
      <c r="NZA119" s="1145">
        <f>'2d) Planwerte (Anlage)'!NZA119*$E$15</f>
        <v>0</v>
      </c>
      <c r="NZB119" s="1145">
        <f>'2d) Planwerte (Anlage)'!NZB119*$E$15</f>
        <v>0</v>
      </c>
      <c r="NZC119" s="1145">
        <f>'2d) Planwerte (Anlage)'!NZC119*$E$15</f>
        <v>0</v>
      </c>
      <c r="NZD119" s="1145">
        <f>'2d) Planwerte (Anlage)'!NZD119*$E$15</f>
        <v>0</v>
      </c>
      <c r="NZE119" s="1145">
        <f>'2d) Planwerte (Anlage)'!NZE119*$E$15</f>
        <v>0</v>
      </c>
      <c r="NZF119" s="1145">
        <f>'2d) Planwerte (Anlage)'!NZF119*$E$15</f>
        <v>0</v>
      </c>
      <c r="NZG119" s="1145">
        <f>'2d) Planwerte (Anlage)'!NZG119*$E$15</f>
        <v>0</v>
      </c>
      <c r="NZH119" s="1145">
        <f>'2d) Planwerte (Anlage)'!NZH119*$E$15</f>
        <v>0</v>
      </c>
      <c r="NZI119" s="1145">
        <f>'2d) Planwerte (Anlage)'!NZI119*$E$15</f>
        <v>0</v>
      </c>
      <c r="NZJ119" s="1145">
        <f>'2d) Planwerte (Anlage)'!NZJ119*$E$15</f>
        <v>0</v>
      </c>
      <c r="NZK119" s="1145">
        <f>'2d) Planwerte (Anlage)'!NZK119*$E$15</f>
        <v>0</v>
      </c>
      <c r="NZL119" s="1145">
        <f>'2d) Planwerte (Anlage)'!NZL119*$E$15</f>
        <v>0</v>
      </c>
      <c r="NZM119" s="1145">
        <f>'2d) Planwerte (Anlage)'!NZM119*$E$15</f>
        <v>0</v>
      </c>
      <c r="NZN119" s="1145">
        <f>'2d) Planwerte (Anlage)'!NZN119*$E$15</f>
        <v>0</v>
      </c>
      <c r="NZO119" s="1145">
        <f>'2d) Planwerte (Anlage)'!NZO119*$E$15</f>
        <v>0</v>
      </c>
      <c r="NZP119" s="1145">
        <f>'2d) Planwerte (Anlage)'!NZP119*$E$15</f>
        <v>0</v>
      </c>
      <c r="NZQ119" s="1145">
        <f>'2d) Planwerte (Anlage)'!NZQ119*$E$15</f>
        <v>0</v>
      </c>
      <c r="NZR119" s="1145">
        <f>'2d) Planwerte (Anlage)'!NZR119*$E$15</f>
        <v>0</v>
      </c>
      <c r="NZS119" s="1145">
        <f>'2d) Planwerte (Anlage)'!NZS119*$E$15</f>
        <v>0</v>
      </c>
      <c r="NZT119" s="1145">
        <f>'2d) Planwerte (Anlage)'!NZT119*$E$15</f>
        <v>0</v>
      </c>
      <c r="NZU119" s="1145">
        <f>'2d) Planwerte (Anlage)'!NZU119*$E$15</f>
        <v>0</v>
      </c>
      <c r="NZV119" s="1145">
        <f>'2d) Planwerte (Anlage)'!NZV119*$E$15</f>
        <v>0</v>
      </c>
      <c r="NZW119" s="1145">
        <f>'2d) Planwerte (Anlage)'!NZW119*$E$15</f>
        <v>0</v>
      </c>
      <c r="NZX119" s="1145">
        <f>'2d) Planwerte (Anlage)'!NZX119*$E$15</f>
        <v>0</v>
      </c>
      <c r="NZY119" s="1145">
        <f>'2d) Planwerte (Anlage)'!NZY119*$E$15</f>
        <v>0</v>
      </c>
      <c r="NZZ119" s="1145">
        <f>'2d) Planwerte (Anlage)'!NZZ119*$E$15</f>
        <v>0</v>
      </c>
      <c r="OAA119" s="1145">
        <f>'2d) Planwerte (Anlage)'!OAA119*$E$15</f>
        <v>0</v>
      </c>
      <c r="OAB119" s="1145">
        <f>'2d) Planwerte (Anlage)'!OAB119*$E$15</f>
        <v>0</v>
      </c>
      <c r="OAC119" s="1145">
        <f>'2d) Planwerte (Anlage)'!OAC119*$E$15</f>
        <v>0</v>
      </c>
      <c r="OAD119" s="1145">
        <f>'2d) Planwerte (Anlage)'!OAD119*$E$15</f>
        <v>0</v>
      </c>
      <c r="OAE119" s="1145">
        <f>'2d) Planwerte (Anlage)'!OAE119*$E$15</f>
        <v>0</v>
      </c>
      <c r="OAF119" s="1145">
        <f>'2d) Planwerte (Anlage)'!OAF119*$E$15</f>
        <v>0</v>
      </c>
      <c r="OAG119" s="1145">
        <f>'2d) Planwerte (Anlage)'!OAG119*$E$15</f>
        <v>0</v>
      </c>
      <c r="OAH119" s="1145">
        <f>'2d) Planwerte (Anlage)'!OAH119*$E$15</f>
        <v>0</v>
      </c>
      <c r="OAI119" s="1145">
        <f>'2d) Planwerte (Anlage)'!OAI119*$E$15</f>
        <v>0</v>
      </c>
      <c r="OAJ119" s="1145">
        <f>'2d) Planwerte (Anlage)'!OAJ119*$E$15</f>
        <v>0</v>
      </c>
      <c r="OAK119" s="1145">
        <f>'2d) Planwerte (Anlage)'!OAK119*$E$15</f>
        <v>0</v>
      </c>
      <c r="OAL119" s="1145">
        <f>'2d) Planwerte (Anlage)'!OAL119*$E$15</f>
        <v>0</v>
      </c>
      <c r="OAM119" s="1145">
        <f>'2d) Planwerte (Anlage)'!OAM119*$E$15</f>
        <v>0</v>
      </c>
      <c r="OAN119" s="1145">
        <f>'2d) Planwerte (Anlage)'!OAN119*$E$15</f>
        <v>0</v>
      </c>
      <c r="OAO119" s="1145">
        <f>'2d) Planwerte (Anlage)'!OAO119*$E$15</f>
        <v>0</v>
      </c>
      <c r="OAP119" s="1145">
        <f>'2d) Planwerte (Anlage)'!OAP119*$E$15</f>
        <v>0</v>
      </c>
      <c r="OAQ119" s="1145">
        <f>'2d) Planwerte (Anlage)'!OAQ119*$E$15</f>
        <v>0</v>
      </c>
      <c r="OAR119" s="1145">
        <f>'2d) Planwerte (Anlage)'!OAR119*$E$15</f>
        <v>0</v>
      </c>
      <c r="OAS119" s="1145">
        <f>'2d) Planwerte (Anlage)'!OAS119*$E$15</f>
        <v>0</v>
      </c>
      <c r="OAT119" s="1145">
        <f>'2d) Planwerte (Anlage)'!OAT119*$E$15</f>
        <v>0</v>
      </c>
      <c r="OAU119" s="1145">
        <f>'2d) Planwerte (Anlage)'!OAU119*$E$15</f>
        <v>0</v>
      </c>
      <c r="OAV119" s="1145">
        <f>'2d) Planwerte (Anlage)'!OAV119*$E$15</f>
        <v>0</v>
      </c>
      <c r="OAW119" s="1145">
        <f>'2d) Planwerte (Anlage)'!OAW119*$E$15</f>
        <v>0</v>
      </c>
      <c r="OAX119" s="1145">
        <f>'2d) Planwerte (Anlage)'!OAX119*$E$15</f>
        <v>0</v>
      </c>
      <c r="OAY119" s="1145">
        <f>'2d) Planwerte (Anlage)'!OAY119*$E$15</f>
        <v>0</v>
      </c>
      <c r="OAZ119" s="1145">
        <f>'2d) Planwerte (Anlage)'!OAZ119*$E$15</f>
        <v>0</v>
      </c>
      <c r="OBA119" s="1145">
        <f>'2d) Planwerte (Anlage)'!OBA119*$E$15</f>
        <v>0</v>
      </c>
      <c r="OBB119" s="1145">
        <f>'2d) Planwerte (Anlage)'!OBB119*$E$15</f>
        <v>0</v>
      </c>
      <c r="OBC119" s="1145">
        <f>'2d) Planwerte (Anlage)'!OBC119*$E$15</f>
        <v>0</v>
      </c>
      <c r="OBD119" s="1145">
        <f>'2d) Planwerte (Anlage)'!OBD119*$E$15</f>
        <v>0</v>
      </c>
      <c r="OBE119" s="1145">
        <f>'2d) Planwerte (Anlage)'!OBE119*$E$15</f>
        <v>0</v>
      </c>
      <c r="OBF119" s="1145">
        <f>'2d) Planwerte (Anlage)'!OBF119*$E$15</f>
        <v>0</v>
      </c>
      <c r="OBG119" s="1145">
        <f>'2d) Planwerte (Anlage)'!OBG119*$E$15</f>
        <v>0</v>
      </c>
      <c r="OBH119" s="1145">
        <f>'2d) Planwerte (Anlage)'!OBH119*$E$15</f>
        <v>0</v>
      </c>
      <c r="OBI119" s="1145">
        <f>'2d) Planwerte (Anlage)'!OBI119*$E$15</f>
        <v>0</v>
      </c>
      <c r="OBJ119" s="1145">
        <f>'2d) Planwerte (Anlage)'!OBJ119*$E$15</f>
        <v>0</v>
      </c>
      <c r="OBK119" s="1145">
        <f>'2d) Planwerte (Anlage)'!OBK119*$E$15</f>
        <v>0</v>
      </c>
      <c r="OBL119" s="1145">
        <f>'2d) Planwerte (Anlage)'!OBL119*$E$15</f>
        <v>0</v>
      </c>
      <c r="OBM119" s="1145">
        <f>'2d) Planwerte (Anlage)'!OBM119*$E$15</f>
        <v>0</v>
      </c>
      <c r="OBN119" s="1145">
        <f>'2d) Planwerte (Anlage)'!OBN119*$E$15</f>
        <v>0</v>
      </c>
      <c r="OBO119" s="1145">
        <f>'2d) Planwerte (Anlage)'!OBO119*$E$15</f>
        <v>0</v>
      </c>
      <c r="OBP119" s="1145">
        <f>'2d) Planwerte (Anlage)'!OBP119*$E$15</f>
        <v>0</v>
      </c>
      <c r="OBQ119" s="1145">
        <f>'2d) Planwerte (Anlage)'!OBQ119*$E$15</f>
        <v>0</v>
      </c>
      <c r="OBR119" s="1145">
        <f>'2d) Planwerte (Anlage)'!OBR119*$E$15</f>
        <v>0</v>
      </c>
      <c r="OBS119" s="1145">
        <f>'2d) Planwerte (Anlage)'!OBS119*$E$15</f>
        <v>0</v>
      </c>
      <c r="OBT119" s="1145">
        <f>'2d) Planwerte (Anlage)'!OBT119*$E$15</f>
        <v>0</v>
      </c>
      <c r="OBU119" s="1145">
        <f>'2d) Planwerte (Anlage)'!OBU119*$E$15</f>
        <v>0</v>
      </c>
      <c r="OBV119" s="1145">
        <f>'2d) Planwerte (Anlage)'!OBV119*$E$15</f>
        <v>0</v>
      </c>
      <c r="OBW119" s="1145">
        <f>'2d) Planwerte (Anlage)'!OBW119*$E$15</f>
        <v>0</v>
      </c>
      <c r="OBX119" s="1145">
        <f>'2d) Planwerte (Anlage)'!OBX119*$E$15</f>
        <v>0</v>
      </c>
      <c r="OBY119" s="1145">
        <f>'2d) Planwerte (Anlage)'!OBY119*$E$15</f>
        <v>0</v>
      </c>
      <c r="OBZ119" s="1145">
        <f>'2d) Planwerte (Anlage)'!OBZ119*$E$15</f>
        <v>0</v>
      </c>
      <c r="OCA119" s="1145">
        <f>'2d) Planwerte (Anlage)'!OCA119*$E$15</f>
        <v>0</v>
      </c>
      <c r="OCB119" s="1145">
        <f>'2d) Planwerte (Anlage)'!OCB119*$E$15</f>
        <v>0</v>
      </c>
      <c r="OCC119" s="1145">
        <f>'2d) Planwerte (Anlage)'!OCC119*$E$15</f>
        <v>0</v>
      </c>
      <c r="OCD119" s="1145">
        <f>'2d) Planwerte (Anlage)'!OCD119*$E$15</f>
        <v>0</v>
      </c>
      <c r="OCE119" s="1145">
        <f>'2d) Planwerte (Anlage)'!OCE119*$E$15</f>
        <v>0</v>
      </c>
      <c r="OCF119" s="1145">
        <f>'2d) Planwerte (Anlage)'!OCF119*$E$15</f>
        <v>0</v>
      </c>
      <c r="OCG119" s="1145">
        <f>'2d) Planwerte (Anlage)'!OCG119*$E$15</f>
        <v>0</v>
      </c>
      <c r="OCH119" s="1145">
        <f>'2d) Planwerte (Anlage)'!OCH119*$E$15</f>
        <v>0</v>
      </c>
      <c r="OCI119" s="1145">
        <f>'2d) Planwerte (Anlage)'!OCI119*$E$15</f>
        <v>0</v>
      </c>
      <c r="OCJ119" s="1145">
        <f>'2d) Planwerte (Anlage)'!OCJ119*$E$15</f>
        <v>0</v>
      </c>
      <c r="OCK119" s="1145">
        <f>'2d) Planwerte (Anlage)'!OCK119*$E$15</f>
        <v>0</v>
      </c>
      <c r="OCL119" s="1145">
        <f>'2d) Planwerte (Anlage)'!OCL119*$E$15</f>
        <v>0</v>
      </c>
      <c r="OCM119" s="1145">
        <f>'2d) Planwerte (Anlage)'!OCM119*$E$15</f>
        <v>0</v>
      </c>
      <c r="OCN119" s="1145">
        <f>'2d) Planwerte (Anlage)'!OCN119*$E$15</f>
        <v>0</v>
      </c>
      <c r="OCO119" s="1145">
        <f>'2d) Planwerte (Anlage)'!OCO119*$E$15</f>
        <v>0</v>
      </c>
      <c r="OCP119" s="1145">
        <f>'2d) Planwerte (Anlage)'!OCP119*$E$15</f>
        <v>0</v>
      </c>
      <c r="OCQ119" s="1145">
        <f>'2d) Planwerte (Anlage)'!OCQ119*$E$15</f>
        <v>0</v>
      </c>
      <c r="OCR119" s="1145">
        <f>'2d) Planwerte (Anlage)'!OCR119*$E$15</f>
        <v>0</v>
      </c>
      <c r="OCS119" s="1145">
        <f>'2d) Planwerte (Anlage)'!OCS119*$E$15</f>
        <v>0</v>
      </c>
      <c r="OCT119" s="1145">
        <f>'2d) Planwerte (Anlage)'!OCT119*$E$15</f>
        <v>0</v>
      </c>
      <c r="OCU119" s="1145">
        <f>'2d) Planwerte (Anlage)'!OCU119*$E$15</f>
        <v>0</v>
      </c>
      <c r="OCV119" s="1145">
        <f>'2d) Planwerte (Anlage)'!OCV119*$E$15</f>
        <v>0</v>
      </c>
      <c r="OCW119" s="1145">
        <f>'2d) Planwerte (Anlage)'!OCW119*$E$15</f>
        <v>0</v>
      </c>
      <c r="OCX119" s="1145">
        <f>'2d) Planwerte (Anlage)'!OCX119*$E$15</f>
        <v>0</v>
      </c>
      <c r="OCY119" s="1145">
        <f>'2d) Planwerte (Anlage)'!OCY119*$E$15</f>
        <v>0</v>
      </c>
      <c r="OCZ119" s="1145">
        <f>'2d) Planwerte (Anlage)'!OCZ119*$E$15</f>
        <v>0</v>
      </c>
      <c r="ODA119" s="1145">
        <f>'2d) Planwerte (Anlage)'!ODA119*$E$15</f>
        <v>0</v>
      </c>
      <c r="ODB119" s="1145">
        <f>'2d) Planwerte (Anlage)'!ODB119*$E$15</f>
        <v>0</v>
      </c>
      <c r="ODC119" s="1145">
        <f>'2d) Planwerte (Anlage)'!ODC119*$E$15</f>
        <v>0</v>
      </c>
      <c r="ODD119" s="1145">
        <f>'2d) Planwerte (Anlage)'!ODD119*$E$15</f>
        <v>0</v>
      </c>
      <c r="ODE119" s="1145">
        <f>'2d) Planwerte (Anlage)'!ODE119*$E$15</f>
        <v>0</v>
      </c>
      <c r="ODF119" s="1145">
        <f>'2d) Planwerte (Anlage)'!ODF119*$E$15</f>
        <v>0</v>
      </c>
      <c r="ODG119" s="1145">
        <f>'2d) Planwerte (Anlage)'!ODG119*$E$15</f>
        <v>0</v>
      </c>
      <c r="ODH119" s="1145">
        <f>'2d) Planwerte (Anlage)'!ODH119*$E$15</f>
        <v>0</v>
      </c>
      <c r="ODI119" s="1145">
        <f>'2d) Planwerte (Anlage)'!ODI119*$E$15</f>
        <v>0</v>
      </c>
      <c r="ODJ119" s="1145">
        <f>'2d) Planwerte (Anlage)'!ODJ119*$E$15</f>
        <v>0</v>
      </c>
      <c r="ODK119" s="1145">
        <f>'2d) Planwerte (Anlage)'!ODK119*$E$15</f>
        <v>0</v>
      </c>
      <c r="ODL119" s="1145">
        <f>'2d) Planwerte (Anlage)'!ODL119*$E$15</f>
        <v>0</v>
      </c>
      <c r="ODM119" s="1145">
        <f>'2d) Planwerte (Anlage)'!ODM119*$E$15</f>
        <v>0</v>
      </c>
      <c r="ODN119" s="1145">
        <f>'2d) Planwerte (Anlage)'!ODN119*$E$15</f>
        <v>0</v>
      </c>
      <c r="ODO119" s="1145">
        <f>'2d) Planwerte (Anlage)'!ODO119*$E$15</f>
        <v>0</v>
      </c>
      <c r="ODP119" s="1145">
        <f>'2d) Planwerte (Anlage)'!ODP119*$E$15</f>
        <v>0</v>
      </c>
      <c r="ODQ119" s="1145">
        <f>'2d) Planwerte (Anlage)'!ODQ119*$E$15</f>
        <v>0</v>
      </c>
      <c r="ODR119" s="1145">
        <f>'2d) Planwerte (Anlage)'!ODR119*$E$15</f>
        <v>0</v>
      </c>
      <c r="ODS119" s="1145">
        <f>'2d) Planwerte (Anlage)'!ODS119*$E$15</f>
        <v>0</v>
      </c>
      <c r="ODT119" s="1145">
        <f>'2d) Planwerte (Anlage)'!ODT119*$E$15</f>
        <v>0</v>
      </c>
      <c r="ODU119" s="1145">
        <f>'2d) Planwerte (Anlage)'!ODU119*$E$15</f>
        <v>0</v>
      </c>
      <c r="ODV119" s="1145">
        <f>'2d) Planwerte (Anlage)'!ODV119*$E$15</f>
        <v>0</v>
      </c>
      <c r="ODW119" s="1145">
        <f>'2d) Planwerte (Anlage)'!ODW119*$E$15</f>
        <v>0</v>
      </c>
      <c r="ODX119" s="1145">
        <f>'2d) Planwerte (Anlage)'!ODX119*$E$15</f>
        <v>0</v>
      </c>
      <c r="ODY119" s="1145">
        <f>'2d) Planwerte (Anlage)'!ODY119*$E$15</f>
        <v>0</v>
      </c>
      <c r="ODZ119" s="1145">
        <f>'2d) Planwerte (Anlage)'!ODZ119*$E$15</f>
        <v>0</v>
      </c>
      <c r="OEA119" s="1145">
        <f>'2d) Planwerte (Anlage)'!OEA119*$E$15</f>
        <v>0</v>
      </c>
      <c r="OEB119" s="1145">
        <f>'2d) Planwerte (Anlage)'!OEB119*$E$15</f>
        <v>0</v>
      </c>
      <c r="OEC119" s="1145">
        <f>'2d) Planwerte (Anlage)'!OEC119*$E$15</f>
        <v>0</v>
      </c>
      <c r="OED119" s="1145">
        <f>'2d) Planwerte (Anlage)'!OED119*$E$15</f>
        <v>0</v>
      </c>
      <c r="OEE119" s="1145">
        <f>'2d) Planwerte (Anlage)'!OEE119*$E$15</f>
        <v>0</v>
      </c>
      <c r="OEF119" s="1145">
        <f>'2d) Planwerte (Anlage)'!OEF119*$E$15</f>
        <v>0</v>
      </c>
      <c r="OEG119" s="1145">
        <f>'2d) Planwerte (Anlage)'!OEG119*$E$15</f>
        <v>0</v>
      </c>
      <c r="OEH119" s="1145">
        <f>'2d) Planwerte (Anlage)'!OEH119*$E$15</f>
        <v>0</v>
      </c>
      <c r="OEI119" s="1145">
        <f>'2d) Planwerte (Anlage)'!OEI119*$E$15</f>
        <v>0</v>
      </c>
      <c r="OEJ119" s="1145">
        <f>'2d) Planwerte (Anlage)'!OEJ119*$E$15</f>
        <v>0</v>
      </c>
      <c r="OEK119" s="1145">
        <f>'2d) Planwerte (Anlage)'!OEK119*$E$15</f>
        <v>0</v>
      </c>
      <c r="OEL119" s="1145">
        <f>'2d) Planwerte (Anlage)'!OEL119*$E$15</f>
        <v>0</v>
      </c>
      <c r="OEM119" s="1145">
        <f>'2d) Planwerte (Anlage)'!OEM119*$E$15</f>
        <v>0</v>
      </c>
      <c r="OEN119" s="1145">
        <f>'2d) Planwerte (Anlage)'!OEN119*$E$15</f>
        <v>0</v>
      </c>
      <c r="OEO119" s="1145">
        <f>'2d) Planwerte (Anlage)'!OEO119*$E$15</f>
        <v>0</v>
      </c>
      <c r="OEP119" s="1145">
        <f>'2d) Planwerte (Anlage)'!OEP119*$E$15</f>
        <v>0</v>
      </c>
      <c r="OEQ119" s="1145">
        <f>'2d) Planwerte (Anlage)'!OEQ119*$E$15</f>
        <v>0</v>
      </c>
      <c r="OER119" s="1145">
        <f>'2d) Planwerte (Anlage)'!OER119*$E$15</f>
        <v>0</v>
      </c>
      <c r="OES119" s="1145">
        <f>'2d) Planwerte (Anlage)'!OES119*$E$15</f>
        <v>0</v>
      </c>
      <c r="OET119" s="1145">
        <f>'2d) Planwerte (Anlage)'!OET119*$E$15</f>
        <v>0</v>
      </c>
      <c r="OEU119" s="1145">
        <f>'2d) Planwerte (Anlage)'!OEU119*$E$15</f>
        <v>0</v>
      </c>
      <c r="OEV119" s="1145">
        <f>'2d) Planwerte (Anlage)'!OEV119*$E$15</f>
        <v>0</v>
      </c>
      <c r="OEW119" s="1145">
        <f>'2d) Planwerte (Anlage)'!OEW119*$E$15</f>
        <v>0</v>
      </c>
      <c r="OEX119" s="1145">
        <f>'2d) Planwerte (Anlage)'!OEX119*$E$15</f>
        <v>0</v>
      </c>
      <c r="OEY119" s="1145">
        <f>'2d) Planwerte (Anlage)'!OEY119*$E$15</f>
        <v>0</v>
      </c>
      <c r="OEZ119" s="1145">
        <f>'2d) Planwerte (Anlage)'!OEZ119*$E$15</f>
        <v>0</v>
      </c>
      <c r="OFA119" s="1145">
        <f>'2d) Planwerte (Anlage)'!OFA119*$E$15</f>
        <v>0</v>
      </c>
      <c r="OFB119" s="1145">
        <f>'2d) Planwerte (Anlage)'!OFB119*$E$15</f>
        <v>0</v>
      </c>
      <c r="OFC119" s="1145">
        <f>'2d) Planwerte (Anlage)'!OFC119*$E$15</f>
        <v>0</v>
      </c>
      <c r="OFD119" s="1145">
        <f>'2d) Planwerte (Anlage)'!OFD119*$E$15</f>
        <v>0</v>
      </c>
      <c r="OFE119" s="1145">
        <f>'2d) Planwerte (Anlage)'!OFE119*$E$15</f>
        <v>0</v>
      </c>
      <c r="OFF119" s="1145">
        <f>'2d) Planwerte (Anlage)'!OFF119*$E$15</f>
        <v>0</v>
      </c>
      <c r="OFG119" s="1145">
        <f>'2d) Planwerte (Anlage)'!OFG119*$E$15</f>
        <v>0</v>
      </c>
      <c r="OFH119" s="1145">
        <f>'2d) Planwerte (Anlage)'!OFH119*$E$15</f>
        <v>0</v>
      </c>
      <c r="OFI119" s="1145">
        <f>'2d) Planwerte (Anlage)'!OFI119*$E$15</f>
        <v>0</v>
      </c>
      <c r="OFJ119" s="1145">
        <f>'2d) Planwerte (Anlage)'!OFJ119*$E$15</f>
        <v>0</v>
      </c>
      <c r="OFK119" s="1145">
        <f>'2d) Planwerte (Anlage)'!OFK119*$E$15</f>
        <v>0</v>
      </c>
      <c r="OFL119" s="1145">
        <f>'2d) Planwerte (Anlage)'!OFL119*$E$15</f>
        <v>0</v>
      </c>
      <c r="OFM119" s="1145">
        <f>'2d) Planwerte (Anlage)'!OFM119*$E$15</f>
        <v>0</v>
      </c>
      <c r="OFN119" s="1145">
        <f>'2d) Planwerte (Anlage)'!OFN119*$E$15</f>
        <v>0</v>
      </c>
      <c r="OFO119" s="1145">
        <f>'2d) Planwerte (Anlage)'!OFO119*$E$15</f>
        <v>0</v>
      </c>
      <c r="OFP119" s="1145">
        <f>'2d) Planwerte (Anlage)'!OFP119*$E$15</f>
        <v>0</v>
      </c>
      <c r="OFQ119" s="1145">
        <f>'2d) Planwerte (Anlage)'!OFQ119*$E$15</f>
        <v>0</v>
      </c>
      <c r="OFR119" s="1145">
        <f>'2d) Planwerte (Anlage)'!OFR119*$E$15</f>
        <v>0</v>
      </c>
      <c r="OFS119" s="1145">
        <f>'2d) Planwerte (Anlage)'!OFS119*$E$15</f>
        <v>0</v>
      </c>
      <c r="OFT119" s="1145">
        <f>'2d) Planwerte (Anlage)'!OFT119*$E$15</f>
        <v>0</v>
      </c>
      <c r="OFU119" s="1145">
        <f>'2d) Planwerte (Anlage)'!OFU119*$E$15</f>
        <v>0</v>
      </c>
      <c r="OFV119" s="1145">
        <f>'2d) Planwerte (Anlage)'!OFV119*$E$15</f>
        <v>0</v>
      </c>
      <c r="OFW119" s="1145">
        <f>'2d) Planwerte (Anlage)'!OFW119*$E$15</f>
        <v>0</v>
      </c>
      <c r="OFX119" s="1145">
        <f>'2d) Planwerte (Anlage)'!OFX119*$E$15</f>
        <v>0</v>
      </c>
      <c r="OFY119" s="1145">
        <f>'2d) Planwerte (Anlage)'!OFY119*$E$15</f>
        <v>0</v>
      </c>
      <c r="OFZ119" s="1145">
        <f>'2d) Planwerte (Anlage)'!OFZ119*$E$15</f>
        <v>0</v>
      </c>
      <c r="OGA119" s="1145">
        <f>'2d) Planwerte (Anlage)'!OGA119*$E$15</f>
        <v>0</v>
      </c>
      <c r="OGB119" s="1145">
        <f>'2d) Planwerte (Anlage)'!OGB119*$E$15</f>
        <v>0</v>
      </c>
      <c r="OGC119" s="1145">
        <f>'2d) Planwerte (Anlage)'!OGC119*$E$15</f>
        <v>0</v>
      </c>
      <c r="OGD119" s="1145">
        <f>'2d) Planwerte (Anlage)'!OGD119*$E$15</f>
        <v>0</v>
      </c>
      <c r="OGE119" s="1145">
        <f>'2d) Planwerte (Anlage)'!OGE119*$E$15</f>
        <v>0</v>
      </c>
      <c r="OGF119" s="1145">
        <f>'2d) Planwerte (Anlage)'!OGF119*$E$15</f>
        <v>0</v>
      </c>
      <c r="OGG119" s="1145">
        <f>'2d) Planwerte (Anlage)'!OGG119*$E$15</f>
        <v>0</v>
      </c>
      <c r="OGH119" s="1145">
        <f>'2d) Planwerte (Anlage)'!OGH119*$E$15</f>
        <v>0</v>
      </c>
      <c r="OGI119" s="1145">
        <f>'2d) Planwerte (Anlage)'!OGI119*$E$15</f>
        <v>0</v>
      </c>
      <c r="OGJ119" s="1145">
        <f>'2d) Planwerte (Anlage)'!OGJ119*$E$15</f>
        <v>0</v>
      </c>
      <c r="OGK119" s="1145">
        <f>'2d) Planwerte (Anlage)'!OGK119*$E$15</f>
        <v>0</v>
      </c>
      <c r="OGL119" s="1145">
        <f>'2d) Planwerte (Anlage)'!OGL119*$E$15</f>
        <v>0</v>
      </c>
      <c r="OGM119" s="1145">
        <f>'2d) Planwerte (Anlage)'!OGM119*$E$15</f>
        <v>0</v>
      </c>
      <c r="OGN119" s="1145">
        <f>'2d) Planwerte (Anlage)'!OGN119*$E$15</f>
        <v>0</v>
      </c>
      <c r="OGO119" s="1145">
        <f>'2d) Planwerte (Anlage)'!OGO119*$E$15</f>
        <v>0</v>
      </c>
      <c r="OGP119" s="1145">
        <f>'2d) Planwerte (Anlage)'!OGP119*$E$15</f>
        <v>0</v>
      </c>
      <c r="OGQ119" s="1145">
        <f>'2d) Planwerte (Anlage)'!OGQ119*$E$15</f>
        <v>0</v>
      </c>
      <c r="OGR119" s="1145">
        <f>'2d) Planwerte (Anlage)'!OGR119*$E$15</f>
        <v>0</v>
      </c>
      <c r="OGS119" s="1145">
        <f>'2d) Planwerte (Anlage)'!OGS119*$E$15</f>
        <v>0</v>
      </c>
      <c r="OGT119" s="1145">
        <f>'2d) Planwerte (Anlage)'!OGT119*$E$15</f>
        <v>0</v>
      </c>
      <c r="OGU119" s="1145">
        <f>'2d) Planwerte (Anlage)'!OGU119*$E$15</f>
        <v>0</v>
      </c>
      <c r="OGV119" s="1145">
        <f>'2d) Planwerte (Anlage)'!OGV119*$E$15</f>
        <v>0</v>
      </c>
      <c r="OGW119" s="1145">
        <f>'2d) Planwerte (Anlage)'!OGW119*$E$15</f>
        <v>0</v>
      </c>
      <c r="OGX119" s="1145">
        <f>'2d) Planwerte (Anlage)'!OGX119*$E$15</f>
        <v>0</v>
      </c>
      <c r="OGY119" s="1145">
        <f>'2d) Planwerte (Anlage)'!OGY119*$E$15</f>
        <v>0</v>
      </c>
      <c r="OGZ119" s="1145">
        <f>'2d) Planwerte (Anlage)'!OGZ119*$E$15</f>
        <v>0</v>
      </c>
      <c r="OHA119" s="1145">
        <f>'2d) Planwerte (Anlage)'!OHA119*$E$15</f>
        <v>0</v>
      </c>
      <c r="OHB119" s="1145">
        <f>'2d) Planwerte (Anlage)'!OHB119*$E$15</f>
        <v>0</v>
      </c>
      <c r="OHC119" s="1145">
        <f>'2d) Planwerte (Anlage)'!OHC119*$E$15</f>
        <v>0</v>
      </c>
      <c r="OHD119" s="1145">
        <f>'2d) Planwerte (Anlage)'!OHD119*$E$15</f>
        <v>0</v>
      </c>
      <c r="OHE119" s="1145">
        <f>'2d) Planwerte (Anlage)'!OHE119*$E$15</f>
        <v>0</v>
      </c>
      <c r="OHF119" s="1145">
        <f>'2d) Planwerte (Anlage)'!OHF119*$E$15</f>
        <v>0</v>
      </c>
      <c r="OHG119" s="1145">
        <f>'2d) Planwerte (Anlage)'!OHG119*$E$15</f>
        <v>0</v>
      </c>
      <c r="OHH119" s="1145">
        <f>'2d) Planwerte (Anlage)'!OHH119*$E$15</f>
        <v>0</v>
      </c>
      <c r="OHI119" s="1145">
        <f>'2d) Planwerte (Anlage)'!OHI119*$E$15</f>
        <v>0</v>
      </c>
      <c r="OHJ119" s="1145">
        <f>'2d) Planwerte (Anlage)'!OHJ119*$E$15</f>
        <v>0</v>
      </c>
      <c r="OHK119" s="1145">
        <f>'2d) Planwerte (Anlage)'!OHK119*$E$15</f>
        <v>0</v>
      </c>
      <c r="OHL119" s="1145">
        <f>'2d) Planwerte (Anlage)'!OHL119*$E$15</f>
        <v>0</v>
      </c>
      <c r="OHM119" s="1145">
        <f>'2d) Planwerte (Anlage)'!OHM119*$E$15</f>
        <v>0</v>
      </c>
      <c r="OHN119" s="1145">
        <f>'2d) Planwerte (Anlage)'!OHN119*$E$15</f>
        <v>0</v>
      </c>
      <c r="OHO119" s="1145">
        <f>'2d) Planwerte (Anlage)'!OHO119*$E$15</f>
        <v>0</v>
      </c>
      <c r="OHP119" s="1145">
        <f>'2d) Planwerte (Anlage)'!OHP119*$E$15</f>
        <v>0</v>
      </c>
      <c r="OHQ119" s="1145">
        <f>'2d) Planwerte (Anlage)'!OHQ119*$E$15</f>
        <v>0</v>
      </c>
      <c r="OHR119" s="1145">
        <f>'2d) Planwerte (Anlage)'!OHR119*$E$15</f>
        <v>0</v>
      </c>
      <c r="OHS119" s="1145">
        <f>'2d) Planwerte (Anlage)'!OHS119*$E$15</f>
        <v>0</v>
      </c>
      <c r="OHT119" s="1145">
        <f>'2d) Planwerte (Anlage)'!OHT119*$E$15</f>
        <v>0</v>
      </c>
      <c r="OHU119" s="1145">
        <f>'2d) Planwerte (Anlage)'!OHU119*$E$15</f>
        <v>0</v>
      </c>
      <c r="OHV119" s="1145">
        <f>'2d) Planwerte (Anlage)'!OHV119*$E$15</f>
        <v>0</v>
      </c>
      <c r="OHW119" s="1145">
        <f>'2d) Planwerte (Anlage)'!OHW119*$E$15</f>
        <v>0</v>
      </c>
      <c r="OHX119" s="1145">
        <f>'2d) Planwerte (Anlage)'!OHX119*$E$15</f>
        <v>0</v>
      </c>
      <c r="OHY119" s="1145">
        <f>'2d) Planwerte (Anlage)'!OHY119*$E$15</f>
        <v>0</v>
      </c>
      <c r="OHZ119" s="1145">
        <f>'2d) Planwerte (Anlage)'!OHZ119*$E$15</f>
        <v>0</v>
      </c>
      <c r="OIA119" s="1145">
        <f>'2d) Planwerte (Anlage)'!OIA119*$E$15</f>
        <v>0</v>
      </c>
      <c r="OIB119" s="1145">
        <f>'2d) Planwerte (Anlage)'!OIB119*$E$15</f>
        <v>0</v>
      </c>
      <c r="OIC119" s="1145">
        <f>'2d) Planwerte (Anlage)'!OIC119*$E$15</f>
        <v>0</v>
      </c>
      <c r="OID119" s="1145">
        <f>'2d) Planwerte (Anlage)'!OID119*$E$15</f>
        <v>0</v>
      </c>
      <c r="OIE119" s="1145">
        <f>'2d) Planwerte (Anlage)'!OIE119*$E$15</f>
        <v>0</v>
      </c>
      <c r="OIF119" s="1145">
        <f>'2d) Planwerte (Anlage)'!OIF119*$E$15</f>
        <v>0</v>
      </c>
      <c r="OIG119" s="1145">
        <f>'2d) Planwerte (Anlage)'!OIG119*$E$15</f>
        <v>0</v>
      </c>
      <c r="OIH119" s="1145">
        <f>'2d) Planwerte (Anlage)'!OIH119*$E$15</f>
        <v>0</v>
      </c>
      <c r="OII119" s="1145">
        <f>'2d) Planwerte (Anlage)'!OII119*$E$15</f>
        <v>0</v>
      </c>
      <c r="OIJ119" s="1145">
        <f>'2d) Planwerte (Anlage)'!OIJ119*$E$15</f>
        <v>0</v>
      </c>
      <c r="OIK119" s="1145">
        <f>'2d) Planwerte (Anlage)'!OIK119*$E$15</f>
        <v>0</v>
      </c>
      <c r="OIL119" s="1145">
        <f>'2d) Planwerte (Anlage)'!OIL119*$E$15</f>
        <v>0</v>
      </c>
      <c r="OIM119" s="1145">
        <f>'2d) Planwerte (Anlage)'!OIM119*$E$15</f>
        <v>0</v>
      </c>
      <c r="OIN119" s="1145">
        <f>'2d) Planwerte (Anlage)'!OIN119*$E$15</f>
        <v>0</v>
      </c>
      <c r="OIO119" s="1145">
        <f>'2d) Planwerte (Anlage)'!OIO119*$E$15</f>
        <v>0</v>
      </c>
      <c r="OIP119" s="1145">
        <f>'2d) Planwerte (Anlage)'!OIP119*$E$15</f>
        <v>0</v>
      </c>
      <c r="OIQ119" s="1145">
        <f>'2d) Planwerte (Anlage)'!OIQ119*$E$15</f>
        <v>0</v>
      </c>
      <c r="OIR119" s="1145">
        <f>'2d) Planwerte (Anlage)'!OIR119*$E$15</f>
        <v>0</v>
      </c>
      <c r="OIS119" s="1145">
        <f>'2d) Planwerte (Anlage)'!OIS119*$E$15</f>
        <v>0</v>
      </c>
      <c r="OIT119" s="1145">
        <f>'2d) Planwerte (Anlage)'!OIT119*$E$15</f>
        <v>0</v>
      </c>
      <c r="OIU119" s="1145">
        <f>'2d) Planwerte (Anlage)'!OIU119*$E$15</f>
        <v>0</v>
      </c>
      <c r="OIV119" s="1145">
        <f>'2d) Planwerte (Anlage)'!OIV119*$E$15</f>
        <v>0</v>
      </c>
      <c r="OIW119" s="1145">
        <f>'2d) Planwerte (Anlage)'!OIW119*$E$15</f>
        <v>0</v>
      </c>
      <c r="OIX119" s="1145">
        <f>'2d) Planwerte (Anlage)'!OIX119*$E$15</f>
        <v>0</v>
      </c>
      <c r="OIY119" s="1145">
        <f>'2d) Planwerte (Anlage)'!OIY119*$E$15</f>
        <v>0</v>
      </c>
      <c r="OIZ119" s="1145">
        <f>'2d) Planwerte (Anlage)'!OIZ119*$E$15</f>
        <v>0</v>
      </c>
      <c r="OJA119" s="1145">
        <f>'2d) Planwerte (Anlage)'!OJA119*$E$15</f>
        <v>0</v>
      </c>
      <c r="OJB119" s="1145">
        <f>'2d) Planwerte (Anlage)'!OJB119*$E$15</f>
        <v>0</v>
      </c>
      <c r="OJC119" s="1145">
        <f>'2d) Planwerte (Anlage)'!OJC119*$E$15</f>
        <v>0</v>
      </c>
      <c r="OJD119" s="1145">
        <f>'2d) Planwerte (Anlage)'!OJD119*$E$15</f>
        <v>0</v>
      </c>
      <c r="OJE119" s="1145">
        <f>'2d) Planwerte (Anlage)'!OJE119*$E$15</f>
        <v>0</v>
      </c>
      <c r="OJF119" s="1145">
        <f>'2d) Planwerte (Anlage)'!OJF119*$E$15</f>
        <v>0</v>
      </c>
      <c r="OJG119" s="1145">
        <f>'2d) Planwerte (Anlage)'!OJG119*$E$15</f>
        <v>0</v>
      </c>
      <c r="OJH119" s="1145">
        <f>'2d) Planwerte (Anlage)'!OJH119*$E$15</f>
        <v>0</v>
      </c>
      <c r="OJI119" s="1145">
        <f>'2d) Planwerte (Anlage)'!OJI119*$E$15</f>
        <v>0</v>
      </c>
      <c r="OJJ119" s="1145">
        <f>'2d) Planwerte (Anlage)'!OJJ119*$E$15</f>
        <v>0</v>
      </c>
      <c r="OJK119" s="1145">
        <f>'2d) Planwerte (Anlage)'!OJK119*$E$15</f>
        <v>0</v>
      </c>
      <c r="OJL119" s="1145">
        <f>'2d) Planwerte (Anlage)'!OJL119*$E$15</f>
        <v>0</v>
      </c>
      <c r="OJM119" s="1145">
        <f>'2d) Planwerte (Anlage)'!OJM119*$E$15</f>
        <v>0</v>
      </c>
      <c r="OJN119" s="1145">
        <f>'2d) Planwerte (Anlage)'!OJN119*$E$15</f>
        <v>0</v>
      </c>
      <c r="OJO119" s="1145">
        <f>'2d) Planwerte (Anlage)'!OJO119*$E$15</f>
        <v>0</v>
      </c>
      <c r="OJP119" s="1145">
        <f>'2d) Planwerte (Anlage)'!OJP119*$E$15</f>
        <v>0</v>
      </c>
      <c r="OJQ119" s="1145">
        <f>'2d) Planwerte (Anlage)'!OJQ119*$E$15</f>
        <v>0</v>
      </c>
      <c r="OJR119" s="1145">
        <f>'2d) Planwerte (Anlage)'!OJR119*$E$15</f>
        <v>0</v>
      </c>
      <c r="OJS119" s="1145">
        <f>'2d) Planwerte (Anlage)'!OJS119*$E$15</f>
        <v>0</v>
      </c>
      <c r="OJT119" s="1145">
        <f>'2d) Planwerte (Anlage)'!OJT119*$E$15</f>
        <v>0</v>
      </c>
      <c r="OJU119" s="1145">
        <f>'2d) Planwerte (Anlage)'!OJU119*$E$15</f>
        <v>0</v>
      </c>
      <c r="OJV119" s="1145">
        <f>'2d) Planwerte (Anlage)'!OJV119*$E$15</f>
        <v>0</v>
      </c>
      <c r="OJW119" s="1145">
        <f>'2d) Planwerte (Anlage)'!OJW119*$E$15</f>
        <v>0</v>
      </c>
      <c r="OJX119" s="1145">
        <f>'2d) Planwerte (Anlage)'!OJX119*$E$15</f>
        <v>0</v>
      </c>
      <c r="OJY119" s="1145">
        <f>'2d) Planwerte (Anlage)'!OJY119*$E$15</f>
        <v>0</v>
      </c>
      <c r="OJZ119" s="1145">
        <f>'2d) Planwerte (Anlage)'!OJZ119*$E$15</f>
        <v>0</v>
      </c>
      <c r="OKA119" s="1145">
        <f>'2d) Planwerte (Anlage)'!OKA119*$E$15</f>
        <v>0</v>
      </c>
      <c r="OKB119" s="1145">
        <f>'2d) Planwerte (Anlage)'!OKB119*$E$15</f>
        <v>0</v>
      </c>
      <c r="OKC119" s="1145">
        <f>'2d) Planwerte (Anlage)'!OKC119*$E$15</f>
        <v>0</v>
      </c>
      <c r="OKD119" s="1145">
        <f>'2d) Planwerte (Anlage)'!OKD119*$E$15</f>
        <v>0</v>
      </c>
      <c r="OKE119" s="1145">
        <f>'2d) Planwerte (Anlage)'!OKE119*$E$15</f>
        <v>0</v>
      </c>
      <c r="OKF119" s="1145">
        <f>'2d) Planwerte (Anlage)'!OKF119*$E$15</f>
        <v>0</v>
      </c>
      <c r="OKG119" s="1145">
        <f>'2d) Planwerte (Anlage)'!OKG119*$E$15</f>
        <v>0</v>
      </c>
      <c r="OKH119" s="1145">
        <f>'2d) Planwerte (Anlage)'!OKH119*$E$15</f>
        <v>0</v>
      </c>
      <c r="OKI119" s="1145">
        <f>'2d) Planwerte (Anlage)'!OKI119*$E$15</f>
        <v>0</v>
      </c>
      <c r="OKJ119" s="1145">
        <f>'2d) Planwerte (Anlage)'!OKJ119*$E$15</f>
        <v>0</v>
      </c>
      <c r="OKK119" s="1145">
        <f>'2d) Planwerte (Anlage)'!OKK119*$E$15</f>
        <v>0</v>
      </c>
      <c r="OKL119" s="1145">
        <f>'2d) Planwerte (Anlage)'!OKL119*$E$15</f>
        <v>0</v>
      </c>
      <c r="OKM119" s="1145">
        <f>'2d) Planwerte (Anlage)'!OKM119*$E$15</f>
        <v>0</v>
      </c>
      <c r="OKN119" s="1145">
        <f>'2d) Planwerte (Anlage)'!OKN119*$E$15</f>
        <v>0</v>
      </c>
      <c r="OKO119" s="1145">
        <f>'2d) Planwerte (Anlage)'!OKO119*$E$15</f>
        <v>0</v>
      </c>
      <c r="OKP119" s="1145">
        <f>'2d) Planwerte (Anlage)'!OKP119*$E$15</f>
        <v>0</v>
      </c>
      <c r="OKQ119" s="1145">
        <f>'2d) Planwerte (Anlage)'!OKQ119*$E$15</f>
        <v>0</v>
      </c>
      <c r="OKR119" s="1145">
        <f>'2d) Planwerte (Anlage)'!OKR119*$E$15</f>
        <v>0</v>
      </c>
      <c r="OKS119" s="1145">
        <f>'2d) Planwerte (Anlage)'!OKS119*$E$15</f>
        <v>0</v>
      </c>
      <c r="OKT119" s="1145">
        <f>'2d) Planwerte (Anlage)'!OKT119*$E$15</f>
        <v>0</v>
      </c>
      <c r="OKU119" s="1145">
        <f>'2d) Planwerte (Anlage)'!OKU119*$E$15</f>
        <v>0</v>
      </c>
      <c r="OKV119" s="1145">
        <f>'2d) Planwerte (Anlage)'!OKV119*$E$15</f>
        <v>0</v>
      </c>
      <c r="OKW119" s="1145">
        <f>'2d) Planwerte (Anlage)'!OKW119*$E$15</f>
        <v>0</v>
      </c>
      <c r="OKX119" s="1145">
        <f>'2d) Planwerte (Anlage)'!OKX119*$E$15</f>
        <v>0</v>
      </c>
      <c r="OKY119" s="1145">
        <f>'2d) Planwerte (Anlage)'!OKY119*$E$15</f>
        <v>0</v>
      </c>
      <c r="OKZ119" s="1145">
        <f>'2d) Planwerte (Anlage)'!OKZ119*$E$15</f>
        <v>0</v>
      </c>
      <c r="OLA119" s="1145">
        <f>'2d) Planwerte (Anlage)'!OLA119*$E$15</f>
        <v>0</v>
      </c>
      <c r="OLB119" s="1145">
        <f>'2d) Planwerte (Anlage)'!OLB119*$E$15</f>
        <v>0</v>
      </c>
      <c r="OLC119" s="1145">
        <f>'2d) Planwerte (Anlage)'!OLC119*$E$15</f>
        <v>0</v>
      </c>
      <c r="OLD119" s="1145">
        <f>'2d) Planwerte (Anlage)'!OLD119*$E$15</f>
        <v>0</v>
      </c>
      <c r="OLE119" s="1145">
        <f>'2d) Planwerte (Anlage)'!OLE119*$E$15</f>
        <v>0</v>
      </c>
      <c r="OLF119" s="1145">
        <f>'2d) Planwerte (Anlage)'!OLF119*$E$15</f>
        <v>0</v>
      </c>
      <c r="OLG119" s="1145">
        <f>'2d) Planwerte (Anlage)'!OLG119*$E$15</f>
        <v>0</v>
      </c>
      <c r="OLH119" s="1145">
        <f>'2d) Planwerte (Anlage)'!OLH119*$E$15</f>
        <v>0</v>
      </c>
      <c r="OLI119" s="1145">
        <f>'2d) Planwerte (Anlage)'!OLI119*$E$15</f>
        <v>0</v>
      </c>
      <c r="OLJ119" s="1145">
        <f>'2d) Planwerte (Anlage)'!OLJ119*$E$15</f>
        <v>0</v>
      </c>
      <c r="OLK119" s="1145">
        <f>'2d) Planwerte (Anlage)'!OLK119*$E$15</f>
        <v>0</v>
      </c>
      <c r="OLL119" s="1145">
        <f>'2d) Planwerte (Anlage)'!OLL119*$E$15</f>
        <v>0</v>
      </c>
      <c r="OLM119" s="1145">
        <f>'2d) Planwerte (Anlage)'!OLM119*$E$15</f>
        <v>0</v>
      </c>
      <c r="OLN119" s="1145">
        <f>'2d) Planwerte (Anlage)'!OLN119*$E$15</f>
        <v>0</v>
      </c>
      <c r="OLO119" s="1145">
        <f>'2d) Planwerte (Anlage)'!OLO119*$E$15</f>
        <v>0</v>
      </c>
      <c r="OLP119" s="1145">
        <f>'2d) Planwerte (Anlage)'!OLP119*$E$15</f>
        <v>0</v>
      </c>
      <c r="OLQ119" s="1145">
        <f>'2d) Planwerte (Anlage)'!OLQ119*$E$15</f>
        <v>0</v>
      </c>
      <c r="OLR119" s="1145">
        <f>'2d) Planwerte (Anlage)'!OLR119*$E$15</f>
        <v>0</v>
      </c>
      <c r="OLS119" s="1145">
        <f>'2d) Planwerte (Anlage)'!OLS119*$E$15</f>
        <v>0</v>
      </c>
      <c r="OLT119" s="1145">
        <f>'2d) Planwerte (Anlage)'!OLT119*$E$15</f>
        <v>0</v>
      </c>
      <c r="OLU119" s="1145">
        <f>'2d) Planwerte (Anlage)'!OLU119*$E$15</f>
        <v>0</v>
      </c>
      <c r="OLV119" s="1145">
        <f>'2d) Planwerte (Anlage)'!OLV119*$E$15</f>
        <v>0</v>
      </c>
      <c r="OLW119" s="1145">
        <f>'2d) Planwerte (Anlage)'!OLW119*$E$15</f>
        <v>0</v>
      </c>
      <c r="OLX119" s="1145">
        <f>'2d) Planwerte (Anlage)'!OLX119*$E$15</f>
        <v>0</v>
      </c>
      <c r="OLY119" s="1145">
        <f>'2d) Planwerte (Anlage)'!OLY119*$E$15</f>
        <v>0</v>
      </c>
      <c r="OLZ119" s="1145">
        <f>'2d) Planwerte (Anlage)'!OLZ119*$E$15</f>
        <v>0</v>
      </c>
      <c r="OMA119" s="1145">
        <f>'2d) Planwerte (Anlage)'!OMA119*$E$15</f>
        <v>0</v>
      </c>
      <c r="OMB119" s="1145">
        <f>'2d) Planwerte (Anlage)'!OMB119*$E$15</f>
        <v>0</v>
      </c>
      <c r="OMC119" s="1145">
        <f>'2d) Planwerte (Anlage)'!OMC119*$E$15</f>
        <v>0</v>
      </c>
      <c r="OMD119" s="1145">
        <f>'2d) Planwerte (Anlage)'!OMD119*$E$15</f>
        <v>0</v>
      </c>
      <c r="OME119" s="1145">
        <f>'2d) Planwerte (Anlage)'!OME119*$E$15</f>
        <v>0</v>
      </c>
      <c r="OMF119" s="1145">
        <f>'2d) Planwerte (Anlage)'!OMF119*$E$15</f>
        <v>0</v>
      </c>
      <c r="OMG119" s="1145">
        <f>'2d) Planwerte (Anlage)'!OMG119*$E$15</f>
        <v>0</v>
      </c>
      <c r="OMH119" s="1145">
        <f>'2d) Planwerte (Anlage)'!OMH119*$E$15</f>
        <v>0</v>
      </c>
      <c r="OMI119" s="1145">
        <f>'2d) Planwerte (Anlage)'!OMI119*$E$15</f>
        <v>0</v>
      </c>
      <c r="OMJ119" s="1145">
        <f>'2d) Planwerte (Anlage)'!OMJ119*$E$15</f>
        <v>0</v>
      </c>
      <c r="OMK119" s="1145">
        <f>'2d) Planwerte (Anlage)'!OMK119*$E$15</f>
        <v>0</v>
      </c>
      <c r="OML119" s="1145">
        <f>'2d) Planwerte (Anlage)'!OML119*$E$15</f>
        <v>0</v>
      </c>
      <c r="OMM119" s="1145">
        <f>'2d) Planwerte (Anlage)'!OMM119*$E$15</f>
        <v>0</v>
      </c>
      <c r="OMN119" s="1145">
        <f>'2d) Planwerte (Anlage)'!OMN119*$E$15</f>
        <v>0</v>
      </c>
      <c r="OMO119" s="1145">
        <f>'2d) Planwerte (Anlage)'!OMO119*$E$15</f>
        <v>0</v>
      </c>
      <c r="OMP119" s="1145">
        <f>'2d) Planwerte (Anlage)'!OMP119*$E$15</f>
        <v>0</v>
      </c>
      <c r="OMQ119" s="1145">
        <f>'2d) Planwerte (Anlage)'!OMQ119*$E$15</f>
        <v>0</v>
      </c>
      <c r="OMR119" s="1145">
        <f>'2d) Planwerte (Anlage)'!OMR119*$E$15</f>
        <v>0</v>
      </c>
      <c r="OMS119" s="1145">
        <f>'2d) Planwerte (Anlage)'!OMS119*$E$15</f>
        <v>0</v>
      </c>
      <c r="OMT119" s="1145">
        <f>'2d) Planwerte (Anlage)'!OMT119*$E$15</f>
        <v>0</v>
      </c>
      <c r="OMU119" s="1145">
        <f>'2d) Planwerte (Anlage)'!OMU119*$E$15</f>
        <v>0</v>
      </c>
      <c r="OMV119" s="1145">
        <f>'2d) Planwerte (Anlage)'!OMV119*$E$15</f>
        <v>0</v>
      </c>
      <c r="OMW119" s="1145">
        <f>'2d) Planwerte (Anlage)'!OMW119*$E$15</f>
        <v>0</v>
      </c>
      <c r="OMX119" s="1145">
        <f>'2d) Planwerte (Anlage)'!OMX119*$E$15</f>
        <v>0</v>
      </c>
      <c r="OMY119" s="1145">
        <f>'2d) Planwerte (Anlage)'!OMY119*$E$15</f>
        <v>0</v>
      </c>
      <c r="OMZ119" s="1145">
        <f>'2d) Planwerte (Anlage)'!OMZ119*$E$15</f>
        <v>0</v>
      </c>
      <c r="ONA119" s="1145">
        <f>'2d) Planwerte (Anlage)'!ONA119*$E$15</f>
        <v>0</v>
      </c>
      <c r="ONB119" s="1145">
        <f>'2d) Planwerte (Anlage)'!ONB119*$E$15</f>
        <v>0</v>
      </c>
      <c r="ONC119" s="1145">
        <f>'2d) Planwerte (Anlage)'!ONC119*$E$15</f>
        <v>0</v>
      </c>
      <c r="OND119" s="1145">
        <f>'2d) Planwerte (Anlage)'!OND119*$E$15</f>
        <v>0</v>
      </c>
      <c r="ONE119" s="1145">
        <f>'2d) Planwerte (Anlage)'!ONE119*$E$15</f>
        <v>0</v>
      </c>
      <c r="ONF119" s="1145">
        <f>'2d) Planwerte (Anlage)'!ONF119*$E$15</f>
        <v>0</v>
      </c>
      <c r="ONG119" s="1145">
        <f>'2d) Planwerte (Anlage)'!ONG119*$E$15</f>
        <v>0</v>
      </c>
      <c r="ONH119" s="1145">
        <f>'2d) Planwerte (Anlage)'!ONH119*$E$15</f>
        <v>0</v>
      </c>
      <c r="ONI119" s="1145">
        <f>'2d) Planwerte (Anlage)'!ONI119*$E$15</f>
        <v>0</v>
      </c>
      <c r="ONJ119" s="1145">
        <f>'2d) Planwerte (Anlage)'!ONJ119*$E$15</f>
        <v>0</v>
      </c>
      <c r="ONK119" s="1145">
        <f>'2d) Planwerte (Anlage)'!ONK119*$E$15</f>
        <v>0</v>
      </c>
      <c r="ONL119" s="1145">
        <f>'2d) Planwerte (Anlage)'!ONL119*$E$15</f>
        <v>0</v>
      </c>
      <c r="ONM119" s="1145">
        <f>'2d) Planwerte (Anlage)'!ONM119*$E$15</f>
        <v>0</v>
      </c>
      <c r="ONN119" s="1145">
        <f>'2d) Planwerte (Anlage)'!ONN119*$E$15</f>
        <v>0</v>
      </c>
      <c r="ONO119" s="1145">
        <f>'2d) Planwerte (Anlage)'!ONO119*$E$15</f>
        <v>0</v>
      </c>
      <c r="ONP119" s="1145">
        <f>'2d) Planwerte (Anlage)'!ONP119*$E$15</f>
        <v>0</v>
      </c>
      <c r="ONQ119" s="1145">
        <f>'2d) Planwerte (Anlage)'!ONQ119*$E$15</f>
        <v>0</v>
      </c>
      <c r="ONR119" s="1145">
        <f>'2d) Planwerte (Anlage)'!ONR119*$E$15</f>
        <v>0</v>
      </c>
      <c r="ONS119" s="1145">
        <f>'2d) Planwerte (Anlage)'!ONS119*$E$15</f>
        <v>0</v>
      </c>
      <c r="ONT119" s="1145">
        <f>'2d) Planwerte (Anlage)'!ONT119*$E$15</f>
        <v>0</v>
      </c>
      <c r="ONU119" s="1145">
        <f>'2d) Planwerte (Anlage)'!ONU119*$E$15</f>
        <v>0</v>
      </c>
      <c r="ONV119" s="1145">
        <f>'2d) Planwerte (Anlage)'!ONV119*$E$15</f>
        <v>0</v>
      </c>
      <c r="ONW119" s="1145">
        <f>'2d) Planwerte (Anlage)'!ONW119*$E$15</f>
        <v>0</v>
      </c>
      <c r="ONX119" s="1145">
        <f>'2d) Planwerte (Anlage)'!ONX119*$E$15</f>
        <v>0</v>
      </c>
      <c r="ONY119" s="1145">
        <f>'2d) Planwerte (Anlage)'!ONY119*$E$15</f>
        <v>0</v>
      </c>
      <c r="ONZ119" s="1145">
        <f>'2d) Planwerte (Anlage)'!ONZ119*$E$15</f>
        <v>0</v>
      </c>
      <c r="OOA119" s="1145">
        <f>'2d) Planwerte (Anlage)'!OOA119*$E$15</f>
        <v>0</v>
      </c>
      <c r="OOB119" s="1145">
        <f>'2d) Planwerte (Anlage)'!OOB119*$E$15</f>
        <v>0</v>
      </c>
      <c r="OOC119" s="1145">
        <f>'2d) Planwerte (Anlage)'!OOC119*$E$15</f>
        <v>0</v>
      </c>
      <c r="OOD119" s="1145">
        <f>'2d) Planwerte (Anlage)'!OOD119*$E$15</f>
        <v>0</v>
      </c>
      <c r="OOE119" s="1145">
        <f>'2d) Planwerte (Anlage)'!OOE119*$E$15</f>
        <v>0</v>
      </c>
      <c r="OOF119" s="1145">
        <f>'2d) Planwerte (Anlage)'!OOF119*$E$15</f>
        <v>0</v>
      </c>
      <c r="OOG119" s="1145">
        <f>'2d) Planwerte (Anlage)'!OOG119*$E$15</f>
        <v>0</v>
      </c>
      <c r="OOH119" s="1145">
        <f>'2d) Planwerte (Anlage)'!OOH119*$E$15</f>
        <v>0</v>
      </c>
      <c r="OOI119" s="1145">
        <f>'2d) Planwerte (Anlage)'!OOI119*$E$15</f>
        <v>0</v>
      </c>
      <c r="OOJ119" s="1145">
        <f>'2d) Planwerte (Anlage)'!OOJ119*$E$15</f>
        <v>0</v>
      </c>
      <c r="OOK119" s="1145">
        <f>'2d) Planwerte (Anlage)'!OOK119*$E$15</f>
        <v>0</v>
      </c>
      <c r="OOL119" s="1145">
        <f>'2d) Planwerte (Anlage)'!OOL119*$E$15</f>
        <v>0</v>
      </c>
      <c r="OOM119" s="1145">
        <f>'2d) Planwerte (Anlage)'!OOM119*$E$15</f>
        <v>0</v>
      </c>
      <c r="OON119" s="1145">
        <f>'2d) Planwerte (Anlage)'!OON119*$E$15</f>
        <v>0</v>
      </c>
      <c r="OOO119" s="1145">
        <f>'2d) Planwerte (Anlage)'!OOO119*$E$15</f>
        <v>0</v>
      </c>
      <c r="OOP119" s="1145">
        <f>'2d) Planwerte (Anlage)'!OOP119*$E$15</f>
        <v>0</v>
      </c>
      <c r="OOQ119" s="1145">
        <f>'2d) Planwerte (Anlage)'!OOQ119*$E$15</f>
        <v>0</v>
      </c>
      <c r="OOR119" s="1145">
        <f>'2d) Planwerte (Anlage)'!OOR119*$E$15</f>
        <v>0</v>
      </c>
      <c r="OOS119" s="1145">
        <f>'2d) Planwerte (Anlage)'!OOS119*$E$15</f>
        <v>0</v>
      </c>
      <c r="OOT119" s="1145">
        <f>'2d) Planwerte (Anlage)'!OOT119*$E$15</f>
        <v>0</v>
      </c>
      <c r="OOU119" s="1145">
        <f>'2d) Planwerte (Anlage)'!OOU119*$E$15</f>
        <v>0</v>
      </c>
      <c r="OOV119" s="1145">
        <f>'2d) Planwerte (Anlage)'!OOV119*$E$15</f>
        <v>0</v>
      </c>
      <c r="OOW119" s="1145">
        <f>'2d) Planwerte (Anlage)'!OOW119*$E$15</f>
        <v>0</v>
      </c>
      <c r="OOX119" s="1145">
        <f>'2d) Planwerte (Anlage)'!OOX119*$E$15</f>
        <v>0</v>
      </c>
      <c r="OOY119" s="1145">
        <f>'2d) Planwerte (Anlage)'!OOY119*$E$15</f>
        <v>0</v>
      </c>
      <c r="OOZ119" s="1145">
        <f>'2d) Planwerte (Anlage)'!OOZ119*$E$15</f>
        <v>0</v>
      </c>
      <c r="OPA119" s="1145">
        <f>'2d) Planwerte (Anlage)'!OPA119*$E$15</f>
        <v>0</v>
      </c>
      <c r="OPB119" s="1145">
        <f>'2d) Planwerte (Anlage)'!OPB119*$E$15</f>
        <v>0</v>
      </c>
      <c r="OPC119" s="1145">
        <f>'2d) Planwerte (Anlage)'!OPC119*$E$15</f>
        <v>0</v>
      </c>
      <c r="OPD119" s="1145">
        <f>'2d) Planwerte (Anlage)'!OPD119*$E$15</f>
        <v>0</v>
      </c>
      <c r="OPE119" s="1145">
        <f>'2d) Planwerte (Anlage)'!OPE119*$E$15</f>
        <v>0</v>
      </c>
      <c r="OPF119" s="1145">
        <f>'2d) Planwerte (Anlage)'!OPF119*$E$15</f>
        <v>0</v>
      </c>
      <c r="OPG119" s="1145">
        <f>'2d) Planwerte (Anlage)'!OPG119*$E$15</f>
        <v>0</v>
      </c>
      <c r="OPH119" s="1145">
        <f>'2d) Planwerte (Anlage)'!OPH119*$E$15</f>
        <v>0</v>
      </c>
      <c r="OPI119" s="1145">
        <f>'2d) Planwerte (Anlage)'!OPI119*$E$15</f>
        <v>0</v>
      </c>
      <c r="OPJ119" s="1145">
        <f>'2d) Planwerte (Anlage)'!OPJ119*$E$15</f>
        <v>0</v>
      </c>
      <c r="OPK119" s="1145">
        <f>'2d) Planwerte (Anlage)'!OPK119*$E$15</f>
        <v>0</v>
      </c>
      <c r="OPL119" s="1145">
        <f>'2d) Planwerte (Anlage)'!OPL119*$E$15</f>
        <v>0</v>
      </c>
      <c r="OPM119" s="1145">
        <f>'2d) Planwerte (Anlage)'!OPM119*$E$15</f>
        <v>0</v>
      </c>
      <c r="OPN119" s="1145">
        <f>'2d) Planwerte (Anlage)'!OPN119*$E$15</f>
        <v>0</v>
      </c>
      <c r="OPO119" s="1145">
        <f>'2d) Planwerte (Anlage)'!OPO119*$E$15</f>
        <v>0</v>
      </c>
      <c r="OPP119" s="1145">
        <f>'2d) Planwerte (Anlage)'!OPP119*$E$15</f>
        <v>0</v>
      </c>
      <c r="OPQ119" s="1145">
        <f>'2d) Planwerte (Anlage)'!OPQ119*$E$15</f>
        <v>0</v>
      </c>
      <c r="OPR119" s="1145">
        <f>'2d) Planwerte (Anlage)'!OPR119*$E$15</f>
        <v>0</v>
      </c>
      <c r="OPS119" s="1145">
        <f>'2d) Planwerte (Anlage)'!OPS119*$E$15</f>
        <v>0</v>
      </c>
      <c r="OPT119" s="1145">
        <f>'2d) Planwerte (Anlage)'!OPT119*$E$15</f>
        <v>0</v>
      </c>
      <c r="OPU119" s="1145">
        <f>'2d) Planwerte (Anlage)'!OPU119*$E$15</f>
        <v>0</v>
      </c>
      <c r="OPV119" s="1145">
        <f>'2d) Planwerte (Anlage)'!OPV119*$E$15</f>
        <v>0</v>
      </c>
      <c r="OPW119" s="1145">
        <f>'2d) Planwerte (Anlage)'!OPW119*$E$15</f>
        <v>0</v>
      </c>
      <c r="OPX119" s="1145">
        <f>'2d) Planwerte (Anlage)'!OPX119*$E$15</f>
        <v>0</v>
      </c>
      <c r="OPY119" s="1145">
        <f>'2d) Planwerte (Anlage)'!OPY119*$E$15</f>
        <v>0</v>
      </c>
      <c r="OPZ119" s="1145">
        <f>'2d) Planwerte (Anlage)'!OPZ119*$E$15</f>
        <v>0</v>
      </c>
      <c r="OQA119" s="1145">
        <f>'2d) Planwerte (Anlage)'!OQA119*$E$15</f>
        <v>0</v>
      </c>
      <c r="OQB119" s="1145">
        <f>'2d) Planwerte (Anlage)'!OQB119*$E$15</f>
        <v>0</v>
      </c>
      <c r="OQC119" s="1145">
        <f>'2d) Planwerte (Anlage)'!OQC119*$E$15</f>
        <v>0</v>
      </c>
      <c r="OQD119" s="1145">
        <f>'2d) Planwerte (Anlage)'!OQD119*$E$15</f>
        <v>0</v>
      </c>
      <c r="OQE119" s="1145">
        <f>'2d) Planwerte (Anlage)'!OQE119*$E$15</f>
        <v>0</v>
      </c>
      <c r="OQF119" s="1145">
        <f>'2d) Planwerte (Anlage)'!OQF119*$E$15</f>
        <v>0</v>
      </c>
      <c r="OQG119" s="1145">
        <f>'2d) Planwerte (Anlage)'!OQG119*$E$15</f>
        <v>0</v>
      </c>
      <c r="OQH119" s="1145">
        <f>'2d) Planwerte (Anlage)'!OQH119*$E$15</f>
        <v>0</v>
      </c>
      <c r="OQI119" s="1145">
        <f>'2d) Planwerte (Anlage)'!OQI119*$E$15</f>
        <v>0</v>
      </c>
      <c r="OQJ119" s="1145">
        <f>'2d) Planwerte (Anlage)'!OQJ119*$E$15</f>
        <v>0</v>
      </c>
      <c r="OQK119" s="1145">
        <f>'2d) Planwerte (Anlage)'!OQK119*$E$15</f>
        <v>0</v>
      </c>
      <c r="OQL119" s="1145">
        <f>'2d) Planwerte (Anlage)'!OQL119*$E$15</f>
        <v>0</v>
      </c>
      <c r="OQM119" s="1145">
        <f>'2d) Planwerte (Anlage)'!OQM119*$E$15</f>
        <v>0</v>
      </c>
      <c r="OQN119" s="1145">
        <f>'2d) Planwerte (Anlage)'!OQN119*$E$15</f>
        <v>0</v>
      </c>
      <c r="OQO119" s="1145">
        <f>'2d) Planwerte (Anlage)'!OQO119*$E$15</f>
        <v>0</v>
      </c>
      <c r="OQP119" s="1145">
        <f>'2d) Planwerte (Anlage)'!OQP119*$E$15</f>
        <v>0</v>
      </c>
      <c r="OQQ119" s="1145">
        <f>'2d) Planwerte (Anlage)'!OQQ119*$E$15</f>
        <v>0</v>
      </c>
      <c r="OQR119" s="1145">
        <f>'2d) Planwerte (Anlage)'!OQR119*$E$15</f>
        <v>0</v>
      </c>
      <c r="OQS119" s="1145">
        <f>'2d) Planwerte (Anlage)'!OQS119*$E$15</f>
        <v>0</v>
      </c>
      <c r="OQT119" s="1145">
        <f>'2d) Planwerte (Anlage)'!OQT119*$E$15</f>
        <v>0</v>
      </c>
      <c r="OQU119" s="1145">
        <f>'2d) Planwerte (Anlage)'!OQU119*$E$15</f>
        <v>0</v>
      </c>
      <c r="OQV119" s="1145">
        <f>'2d) Planwerte (Anlage)'!OQV119*$E$15</f>
        <v>0</v>
      </c>
      <c r="OQW119" s="1145">
        <f>'2d) Planwerte (Anlage)'!OQW119*$E$15</f>
        <v>0</v>
      </c>
      <c r="OQX119" s="1145">
        <f>'2d) Planwerte (Anlage)'!OQX119*$E$15</f>
        <v>0</v>
      </c>
      <c r="OQY119" s="1145">
        <f>'2d) Planwerte (Anlage)'!OQY119*$E$15</f>
        <v>0</v>
      </c>
      <c r="OQZ119" s="1145">
        <f>'2d) Planwerte (Anlage)'!OQZ119*$E$15</f>
        <v>0</v>
      </c>
      <c r="ORA119" s="1145">
        <f>'2d) Planwerte (Anlage)'!ORA119*$E$15</f>
        <v>0</v>
      </c>
      <c r="ORB119" s="1145">
        <f>'2d) Planwerte (Anlage)'!ORB119*$E$15</f>
        <v>0</v>
      </c>
      <c r="ORC119" s="1145">
        <f>'2d) Planwerte (Anlage)'!ORC119*$E$15</f>
        <v>0</v>
      </c>
      <c r="ORD119" s="1145">
        <f>'2d) Planwerte (Anlage)'!ORD119*$E$15</f>
        <v>0</v>
      </c>
      <c r="ORE119" s="1145">
        <f>'2d) Planwerte (Anlage)'!ORE119*$E$15</f>
        <v>0</v>
      </c>
      <c r="ORF119" s="1145">
        <f>'2d) Planwerte (Anlage)'!ORF119*$E$15</f>
        <v>0</v>
      </c>
      <c r="ORG119" s="1145">
        <f>'2d) Planwerte (Anlage)'!ORG119*$E$15</f>
        <v>0</v>
      </c>
      <c r="ORH119" s="1145">
        <f>'2d) Planwerte (Anlage)'!ORH119*$E$15</f>
        <v>0</v>
      </c>
      <c r="ORI119" s="1145">
        <f>'2d) Planwerte (Anlage)'!ORI119*$E$15</f>
        <v>0</v>
      </c>
      <c r="ORJ119" s="1145">
        <f>'2d) Planwerte (Anlage)'!ORJ119*$E$15</f>
        <v>0</v>
      </c>
      <c r="ORK119" s="1145">
        <f>'2d) Planwerte (Anlage)'!ORK119*$E$15</f>
        <v>0</v>
      </c>
      <c r="ORL119" s="1145">
        <f>'2d) Planwerte (Anlage)'!ORL119*$E$15</f>
        <v>0</v>
      </c>
      <c r="ORM119" s="1145">
        <f>'2d) Planwerte (Anlage)'!ORM119*$E$15</f>
        <v>0</v>
      </c>
      <c r="ORN119" s="1145">
        <f>'2d) Planwerte (Anlage)'!ORN119*$E$15</f>
        <v>0</v>
      </c>
      <c r="ORO119" s="1145">
        <f>'2d) Planwerte (Anlage)'!ORO119*$E$15</f>
        <v>0</v>
      </c>
      <c r="ORP119" s="1145">
        <f>'2d) Planwerte (Anlage)'!ORP119*$E$15</f>
        <v>0</v>
      </c>
      <c r="ORQ119" s="1145">
        <f>'2d) Planwerte (Anlage)'!ORQ119*$E$15</f>
        <v>0</v>
      </c>
      <c r="ORR119" s="1145">
        <f>'2d) Planwerte (Anlage)'!ORR119*$E$15</f>
        <v>0</v>
      </c>
      <c r="ORS119" s="1145">
        <f>'2d) Planwerte (Anlage)'!ORS119*$E$15</f>
        <v>0</v>
      </c>
      <c r="ORT119" s="1145">
        <f>'2d) Planwerte (Anlage)'!ORT119*$E$15</f>
        <v>0</v>
      </c>
      <c r="ORU119" s="1145">
        <f>'2d) Planwerte (Anlage)'!ORU119*$E$15</f>
        <v>0</v>
      </c>
      <c r="ORV119" s="1145">
        <f>'2d) Planwerte (Anlage)'!ORV119*$E$15</f>
        <v>0</v>
      </c>
      <c r="ORW119" s="1145">
        <f>'2d) Planwerte (Anlage)'!ORW119*$E$15</f>
        <v>0</v>
      </c>
      <c r="ORX119" s="1145">
        <f>'2d) Planwerte (Anlage)'!ORX119*$E$15</f>
        <v>0</v>
      </c>
      <c r="ORY119" s="1145">
        <f>'2d) Planwerte (Anlage)'!ORY119*$E$15</f>
        <v>0</v>
      </c>
      <c r="ORZ119" s="1145">
        <f>'2d) Planwerte (Anlage)'!ORZ119*$E$15</f>
        <v>0</v>
      </c>
      <c r="OSA119" s="1145">
        <f>'2d) Planwerte (Anlage)'!OSA119*$E$15</f>
        <v>0</v>
      </c>
      <c r="OSB119" s="1145">
        <f>'2d) Planwerte (Anlage)'!OSB119*$E$15</f>
        <v>0</v>
      </c>
      <c r="OSC119" s="1145">
        <f>'2d) Planwerte (Anlage)'!OSC119*$E$15</f>
        <v>0</v>
      </c>
      <c r="OSD119" s="1145">
        <f>'2d) Planwerte (Anlage)'!OSD119*$E$15</f>
        <v>0</v>
      </c>
      <c r="OSE119" s="1145">
        <f>'2d) Planwerte (Anlage)'!OSE119*$E$15</f>
        <v>0</v>
      </c>
      <c r="OSF119" s="1145">
        <f>'2d) Planwerte (Anlage)'!OSF119*$E$15</f>
        <v>0</v>
      </c>
      <c r="OSG119" s="1145">
        <f>'2d) Planwerte (Anlage)'!OSG119*$E$15</f>
        <v>0</v>
      </c>
      <c r="OSH119" s="1145">
        <f>'2d) Planwerte (Anlage)'!OSH119*$E$15</f>
        <v>0</v>
      </c>
      <c r="OSI119" s="1145">
        <f>'2d) Planwerte (Anlage)'!OSI119*$E$15</f>
        <v>0</v>
      </c>
      <c r="OSJ119" s="1145">
        <f>'2d) Planwerte (Anlage)'!OSJ119*$E$15</f>
        <v>0</v>
      </c>
      <c r="OSK119" s="1145">
        <f>'2d) Planwerte (Anlage)'!OSK119*$E$15</f>
        <v>0</v>
      </c>
      <c r="OSL119" s="1145">
        <f>'2d) Planwerte (Anlage)'!OSL119*$E$15</f>
        <v>0</v>
      </c>
      <c r="OSM119" s="1145">
        <f>'2d) Planwerte (Anlage)'!OSM119*$E$15</f>
        <v>0</v>
      </c>
      <c r="OSN119" s="1145">
        <f>'2d) Planwerte (Anlage)'!OSN119*$E$15</f>
        <v>0</v>
      </c>
      <c r="OSO119" s="1145">
        <f>'2d) Planwerte (Anlage)'!OSO119*$E$15</f>
        <v>0</v>
      </c>
      <c r="OSP119" s="1145">
        <f>'2d) Planwerte (Anlage)'!OSP119*$E$15</f>
        <v>0</v>
      </c>
      <c r="OSQ119" s="1145">
        <f>'2d) Planwerte (Anlage)'!OSQ119*$E$15</f>
        <v>0</v>
      </c>
      <c r="OSR119" s="1145">
        <f>'2d) Planwerte (Anlage)'!OSR119*$E$15</f>
        <v>0</v>
      </c>
      <c r="OSS119" s="1145">
        <f>'2d) Planwerte (Anlage)'!OSS119*$E$15</f>
        <v>0</v>
      </c>
      <c r="OST119" s="1145">
        <f>'2d) Planwerte (Anlage)'!OST119*$E$15</f>
        <v>0</v>
      </c>
      <c r="OSU119" s="1145">
        <f>'2d) Planwerte (Anlage)'!OSU119*$E$15</f>
        <v>0</v>
      </c>
      <c r="OSV119" s="1145">
        <f>'2d) Planwerte (Anlage)'!OSV119*$E$15</f>
        <v>0</v>
      </c>
      <c r="OSW119" s="1145">
        <f>'2d) Planwerte (Anlage)'!OSW119*$E$15</f>
        <v>0</v>
      </c>
      <c r="OSX119" s="1145">
        <f>'2d) Planwerte (Anlage)'!OSX119*$E$15</f>
        <v>0</v>
      </c>
      <c r="OSY119" s="1145">
        <f>'2d) Planwerte (Anlage)'!OSY119*$E$15</f>
        <v>0</v>
      </c>
      <c r="OSZ119" s="1145">
        <f>'2d) Planwerte (Anlage)'!OSZ119*$E$15</f>
        <v>0</v>
      </c>
      <c r="OTA119" s="1145">
        <f>'2d) Planwerte (Anlage)'!OTA119*$E$15</f>
        <v>0</v>
      </c>
      <c r="OTB119" s="1145">
        <f>'2d) Planwerte (Anlage)'!OTB119*$E$15</f>
        <v>0</v>
      </c>
      <c r="OTC119" s="1145">
        <f>'2d) Planwerte (Anlage)'!OTC119*$E$15</f>
        <v>0</v>
      </c>
      <c r="OTD119" s="1145">
        <f>'2d) Planwerte (Anlage)'!OTD119*$E$15</f>
        <v>0</v>
      </c>
      <c r="OTE119" s="1145">
        <f>'2d) Planwerte (Anlage)'!OTE119*$E$15</f>
        <v>0</v>
      </c>
      <c r="OTF119" s="1145">
        <f>'2d) Planwerte (Anlage)'!OTF119*$E$15</f>
        <v>0</v>
      </c>
      <c r="OTG119" s="1145">
        <f>'2d) Planwerte (Anlage)'!OTG119*$E$15</f>
        <v>0</v>
      </c>
      <c r="OTH119" s="1145">
        <f>'2d) Planwerte (Anlage)'!OTH119*$E$15</f>
        <v>0</v>
      </c>
      <c r="OTI119" s="1145">
        <f>'2d) Planwerte (Anlage)'!OTI119*$E$15</f>
        <v>0</v>
      </c>
      <c r="OTJ119" s="1145">
        <f>'2d) Planwerte (Anlage)'!OTJ119*$E$15</f>
        <v>0</v>
      </c>
      <c r="OTK119" s="1145">
        <f>'2d) Planwerte (Anlage)'!OTK119*$E$15</f>
        <v>0</v>
      </c>
      <c r="OTL119" s="1145">
        <f>'2d) Planwerte (Anlage)'!OTL119*$E$15</f>
        <v>0</v>
      </c>
      <c r="OTM119" s="1145">
        <f>'2d) Planwerte (Anlage)'!OTM119*$E$15</f>
        <v>0</v>
      </c>
      <c r="OTN119" s="1145">
        <f>'2d) Planwerte (Anlage)'!OTN119*$E$15</f>
        <v>0</v>
      </c>
      <c r="OTO119" s="1145">
        <f>'2d) Planwerte (Anlage)'!OTO119*$E$15</f>
        <v>0</v>
      </c>
      <c r="OTP119" s="1145">
        <f>'2d) Planwerte (Anlage)'!OTP119*$E$15</f>
        <v>0</v>
      </c>
      <c r="OTQ119" s="1145">
        <f>'2d) Planwerte (Anlage)'!OTQ119*$E$15</f>
        <v>0</v>
      </c>
      <c r="OTR119" s="1145">
        <f>'2d) Planwerte (Anlage)'!OTR119*$E$15</f>
        <v>0</v>
      </c>
      <c r="OTS119" s="1145">
        <f>'2d) Planwerte (Anlage)'!OTS119*$E$15</f>
        <v>0</v>
      </c>
      <c r="OTT119" s="1145">
        <f>'2d) Planwerte (Anlage)'!OTT119*$E$15</f>
        <v>0</v>
      </c>
      <c r="OTU119" s="1145">
        <f>'2d) Planwerte (Anlage)'!OTU119*$E$15</f>
        <v>0</v>
      </c>
      <c r="OTV119" s="1145">
        <f>'2d) Planwerte (Anlage)'!OTV119*$E$15</f>
        <v>0</v>
      </c>
      <c r="OTW119" s="1145">
        <f>'2d) Planwerte (Anlage)'!OTW119*$E$15</f>
        <v>0</v>
      </c>
      <c r="OTX119" s="1145">
        <f>'2d) Planwerte (Anlage)'!OTX119*$E$15</f>
        <v>0</v>
      </c>
      <c r="OTY119" s="1145">
        <f>'2d) Planwerte (Anlage)'!OTY119*$E$15</f>
        <v>0</v>
      </c>
      <c r="OTZ119" s="1145">
        <f>'2d) Planwerte (Anlage)'!OTZ119*$E$15</f>
        <v>0</v>
      </c>
      <c r="OUA119" s="1145">
        <f>'2d) Planwerte (Anlage)'!OUA119*$E$15</f>
        <v>0</v>
      </c>
      <c r="OUB119" s="1145">
        <f>'2d) Planwerte (Anlage)'!OUB119*$E$15</f>
        <v>0</v>
      </c>
      <c r="OUC119" s="1145">
        <f>'2d) Planwerte (Anlage)'!OUC119*$E$15</f>
        <v>0</v>
      </c>
      <c r="OUD119" s="1145">
        <f>'2d) Planwerte (Anlage)'!OUD119*$E$15</f>
        <v>0</v>
      </c>
      <c r="OUE119" s="1145">
        <f>'2d) Planwerte (Anlage)'!OUE119*$E$15</f>
        <v>0</v>
      </c>
      <c r="OUF119" s="1145">
        <f>'2d) Planwerte (Anlage)'!OUF119*$E$15</f>
        <v>0</v>
      </c>
      <c r="OUG119" s="1145">
        <f>'2d) Planwerte (Anlage)'!OUG119*$E$15</f>
        <v>0</v>
      </c>
      <c r="OUH119" s="1145">
        <f>'2d) Planwerte (Anlage)'!OUH119*$E$15</f>
        <v>0</v>
      </c>
      <c r="OUI119" s="1145">
        <f>'2d) Planwerte (Anlage)'!OUI119*$E$15</f>
        <v>0</v>
      </c>
      <c r="OUJ119" s="1145">
        <f>'2d) Planwerte (Anlage)'!OUJ119*$E$15</f>
        <v>0</v>
      </c>
      <c r="OUK119" s="1145">
        <f>'2d) Planwerte (Anlage)'!OUK119*$E$15</f>
        <v>0</v>
      </c>
      <c r="OUL119" s="1145">
        <f>'2d) Planwerte (Anlage)'!OUL119*$E$15</f>
        <v>0</v>
      </c>
      <c r="OUM119" s="1145">
        <f>'2d) Planwerte (Anlage)'!OUM119*$E$15</f>
        <v>0</v>
      </c>
      <c r="OUN119" s="1145">
        <f>'2d) Planwerte (Anlage)'!OUN119*$E$15</f>
        <v>0</v>
      </c>
      <c r="OUO119" s="1145">
        <f>'2d) Planwerte (Anlage)'!OUO119*$E$15</f>
        <v>0</v>
      </c>
      <c r="OUP119" s="1145">
        <f>'2d) Planwerte (Anlage)'!OUP119*$E$15</f>
        <v>0</v>
      </c>
      <c r="OUQ119" s="1145">
        <f>'2d) Planwerte (Anlage)'!OUQ119*$E$15</f>
        <v>0</v>
      </c>
      <c r="OUR119" s="1145">
        <f>'2d) Planwerte (Anlage)'!OUR119*$E$15</f>
        <v>0</v>
      </c>
      <c r="OUS119" s="1145">
        <f>'2d) Planwerte (Anlage)'!OUS119*$E$15</f>
        <v>0</v>
      </c>
      <c r="OUT119" s="1145">
        <f>'2d) Planwerte (Anlage)'!OUT119*$E$15</f>
        <v>0</v>
      </c>
      <c r="OUU119" s="1145">
        <f>'2d) Planwerte (Anlage)'!OUU119*$E$15</f>
        <v>0</v>
      </c>
      <c r="OUV119" s="1145">
        <f>'2d) Planwerte (Anlage)'!OUV119*$E$15</f>
        <v>0</v>
      </c>
      <c r="OUW119" s="1145">
        <f>'2d) Planwerte (Anlage)'!OUW119*$E$15</f>
        <v>0</v>
      </c>
      <c r="OUX119" s="1145">
        <f>'2d) Planwerte (Anlage)'!OUX119*$E$15</f>
        <v>0</v>
      </c>
      <c r="OUY119" s="1145">
        <f>'2d) Planwerte (Anlage)'!OUY119*$E$15</f>
        <v>0</v>
      </c>
      <c r="OUZ119" s="1145">
        <f>'2d) Planwerte (Anlage)'!OUZ119*$E$15</f>
        <v>0</v>
      </c>
      <c r="OVA119" s="1145">
        <f>'2d) Planwerte (Anlage)'!OVA119*$E$15</f>
        <v>0</v>
      </c>
      <c r="OVB119" s="1145">
        <f>'2d) Planwerte (Anlage)'!OVB119*$E$15</f>
        <v>0</v>
      </c>
      <c r="OVC119" s="1145">
        <f>'2d) Planwerte (Anlage)'!OVC119*$E$15</f>
        <v>0</v>
      </c>
      <c r="OVD119" s="1145">
        <f>'2d) Planwerte (Anlage)'!OVD119*$E$15</f>
        <v>0</v>
      </c>
      <c r="OVE119" s="1145">
        <f>'2d) Planwerte (Anlage)'!OVE119*$E$15</f>
        <v>0</v>
      </c>
      <c r="OVF119" s="1145">
        <f>'2d) Planwerte (Anlage)'!OVF119*$E$15</f>
        <v>0</v>
      </c>
      <c r="OVG119" s="1145">
        <f>'2d) Planwerte (Anlage)'!OVG119*$E$15</f>
        <v>0</v>
      </c>
      <c r="OVH119" s="1145">
        <f>'2d) Planwerte (Anlage)'!OVH119*$E$15</f>
        <v>0</v>
      </c>
      <c r="OVI119" s="1145">
        <f>'2d) Planwerte (Anlage)'!OVI119*$E$15</f>
        <v>0</v>
      </c>
      <c r="OVJ119" s="1145">
        <f>'2d) Planwerte (Anlage)'!OVJ119*$E$15</f>
        <v>0</v>
      </c>
      <c r="OVK119" s="1145">
        <f>'2d) Planwerte (Anlage)'!OVK119*$E$15</f>
        <v>0</v>
      </c>
      <c r="OVL119" s="1145">
        <f>'2d) Planwerte (Anlage)'!OVL119*$E$15</f>
        <v>0</v>
      </c>
      <c r="OVM119" s="1145">
        <f>'2d) Planwerte (Anlage)'!OVM119*$E$15</f>
        <v>0</v>
      </c>
      <c r="OVN119" s="1145">
        <f>'2d) Planwerte (Anlage)'!OVN119*$E$15</f>
        <v>0</v>
      </c>
      <c r="OVO119" s="1145">
        <f>'2d) Planwerte (Anlage)'!OVO119*$E$15</f>
        <v>0</v>
      </c>
      <c r="OVP119" s="1145">
        <f>'2d) Planwerte (Anlage)'!OVP119*$E$15</f>
        <v>0</v>
      </c>
      <c r="OVQ119" s="1145">
        <f>'2d) Planwerte (Anlage)'!OVQ119*$E$15</f>
        <v>0</v>
      </c>
      <c r="OVR119" s="1145">
        <f>'2d) Planwerte (Anlage)'!OVR119*$E$15</f>
        <v>0</v>
      </c>
      <c r="OVS119" s="1145">
        <f>'2d) Planwerte (Anlage)'!OVS119*$E$15</f>
        <v>0</v>
      </c>
      <c r="OVT119" s="1145">
        <f>'2d) Planwerte (Anlage)'!OVT119*$E$15</f>
        <v>0</v>
      </c>
      <c r="OVU119" s="1145">
        <f>'2d) Planwerte (Anlage)'!OVU119*$E$15</f>
        <v>0</v>
      </c>
      <c r="OVV119" s="1145">
        <f>'2d) Planwerte (Anlage)'!OVV119*$E$15</f>
        <v>0</v>
      </c>
      <c r="OVW119" s="1145">
        <f>'2d) Planwerte (Anlage)'!OVW119*$E$15</f>
        <v>0</v>
      </c>
      <c r="OVX119" s="1145">
        <f>'2d) Planwerte (Anlage)'!OVX119*$E$15</f>
        <v>0</v>
      </c>
      <c r="OVY119" s="1145">
        <f>'2d) Planwerte (Anlage)'!OVY119*$E$15</f>
        <v>0</v>
      </c>
      <c r="OVZ119" s="1145">
        <f>'2d) Planwerte (Anlage)'!OVZ119*$E$15</f>
        <v>0</v>
      </c>
      <c r="OWA119" s="1145">
        <f>'2d) Planwerte (Anlage)'!OWA119*$E$15</f>
        <v>0</v>
      </c>
      <c r="OWB119" s="1145">
        <f>'2d) Planwerte (Anlage)'!OWB119*$E$15</f>
        <v>0</v>
      </c>
      <c r="OWC119" s="1145">
        <f>'2d) Planwerte (Anlage)'!OWC119*$E$15</f>
        <v>0</v>
      </c>
      <c r="OWD119" s="1145">
        <f>'2d) Planwerte (Anlage)'!OWD119*$E$15</f>
        <v>0</v>
      </c>
      <c r="OWE119" s="1145">
        <f>'2d) Planwerte (Anlage)'!OWE119*$E$15</f>
        <v>0</v>
      </c>
      <c r="OWF119" s="1145">
        <f>'2d) Planwerte (Anlage)'!OWF119*$E$15</f>
        <v>0</v>
      </c>
      <c r="OWG119" s="1145">
        <f>'2d) Planwerte (Anlage)'!OWG119*$E$15</f>
        <v>0</v>
      </c>
      <c r="OWH119" s="1145">
        <f>'2d) Planwerte (Anlage)'!OWH119*$E$15</f>
        <v>0</v>
      </c>
      <c r="OWI119" s="1145">
        <f>'2d) Planwerte (Anlage)'!OWI119*$E$15</f>
        <v>0</v>
      </c>
      <c r="OWJ119" s="1145">
        <f>'2d) Planwerte (Anlage)'!OWJ119*$E$15</f>
        <v>0</v>
      </c>
      <c r="OWK119" s="1145">
        <f>'2d) Planwerte (Anlage)'!OWK119*$E$15</f>
        <v>0</v>
      </c>
      <c r="OWL119" s="1145">
        <f>'2d) Planwerte (Anlage)'!OWL119*$E$15</f>
        <v>0</v>
      </c>
      <c r="OWM119" s="1145">
        <f>'2d) Planwerte (Anlage)'!OWM119*$E$15</f>
        <v>0</v>
      </c>
      <c r="OWN119" s="1145">
        <f>'2d) Planwerte (Anlage)'!OWN119*$E$15</f>
        <v>0</v>
      </c>
      <c r="OWO119" s="1145">
        <f>'2d) Planwerte (Anlage)'!OWO119*$E$15</f>
        <v>0</v>
      </c>
      <c r="OWP119" s="1145">
        <f>'2d) Planwerte (Anlage)'!OWP119*$E$15</f>
        <v>0</v>
      </c>
      <c r="OWQ119" s="1145">
        <f>'2d) Planwerte (Anlage)'!OWQ119*$E$15</f>
        <v>0</v>
      </c>
      <c r="OWR119" s="1145">
        <f>'2d) Planwerte (Anlage)'!OWR119*$E$15</f>
        <v>0</v>
      </c>
      <c r="OWS119" s="1145">
        <f>'2d) Planwerte (Anlage)'!OWS119*$E$15</f>
        <v>0</v>
      </c>
      <c r="OWT119" s="1145">
        <f>'2d) Planwerte (Anlage)'!OWT119*$E$15</f>
        <v>0</v>
      </c>
      <c r="OWU119" s="1145">
        <f>'2d) Planwerte (Anlage)'!OWU119*$E$15</f>
        <v>0</v>
      </c>
      <c r="OWV119" s="1145">
        <f>'2d) Planwerte (Anlage)'!OWV119*$E$15</f>
        <v>0</v>
      </c>
      <c r="OWW119" s="1145">
        <f>'2d) Planwerte (Anlage)'!OWW119*$E$15</f>
        <v>0</v>
      </c>
      <c r="OWX119" s="1145">
        <f>'2d) Planwerte (Anlage)'!OWX119*$E$15</f>
        <v>0</v>
      </c>
      <c r="OWY119" s="1145">
        <f>'2d) Planwerte (Anlage)'!OWY119*$E$15</f>
        <v>0</v>
      </c>
      <c r="OWZ119" s="1145">
        <f>'2d) Planwerte (Anlage)'!OWZ119*$E$15</f>
        <v>0</v>
      </c>
      <c r="OXA119" s="1145">
        <f>'2d) Planwerte (Anlage)'!OXA119*$E$15</f>
        <v>0</v>
      </c>
      <c r="OXB119" s="1145">
        <f>'2d) Planwerte (Anlage)'!OXB119*$E$15</f>
        <v>0</v>
      </c>
      <c r="OXC119" s="1145">
        <f>'2d) Planwerte (Anlage)'!OXC119*$E$15</f>
        <v>0</v>
      </c>
      <c r="OXD119" s="1145">
        <f>'2d) Planwerte (Anlage)'!OXD119*$E$15</f>
        <v>0</v>
      </c>
      <c r="OXE119" s="1145">
        <f>'2d) Planwerte (Anlage)'!OXE119*$E$15</f>
        <v>0</v>
      </c>
      <c r="OXF119" s="1145">
        <f>'2d) Planwerte (Anlage)'!OXF119*$E$15</f>
        <v>0</v>
      </c>
      <c r="OXG119" s="1145">
        <f>'2d) Planwerte (Anlage)'!OXG119*$E$15</f>
        <v>0</v>
      </c>
      <c r="OXH119" s="1145">
        <f>'2d) Planwerte (Anlage)'!OXH119*$E$15</f>
        <v>0</v>
      </c>
      <c r="OXI119" s="1145">
        <f>'2d) Planwerte (Anlage)'!OXI119*$E$15</f>
        <v>0</v>
      </c>
      <c r="OXJ119" s="1145">
        <f>'2d) Planwerte (Anlage)'!OXJ119*$E$15</f>
        <v>0</v>
      </c>
      <c r="OXK119" s="1145">
        <f>'2d) Planwerte (Anlage)'!OXK119*$E$15</f>
        <v>0</v>
      </c>
      <c r="OXL119" s="1145">
        <f>'2d) Planwerte (Anlage)'!OXL119*$E$15</f>
        <v>0</v>
      </c>
      <c r="OXM119" s="1145">
        <f>'2d) Planwerte (Anlage)'!OXM119*$E$15</f>
        <v>0</v>
      </c>
      <c r="OXN119" s="1145">
        <f>'2d) Planwerte (Anlage)'!OXN119*$E$15</f>
        <v>0</v>
      </c>
      <c r="OXO119" s="1145">
        <f>'2d) Planwerte (Anlage)'!OXO119*$E$15</f>
        <v>0</v>
      </c>
      <c r="OXP119" s="1145">
        <f>'2d) Planwerte (Anlage)'!OXP119*$E$15</f>
        <v>0</v>
      </c>
      <c r="OXQ119" s="1145">
        <f>'2d) Planwerte (Anlage)'!OXQ119*$E$15</f>
        <v>0</v>
      </c>
      <c r="OXR119" s="1145">
        <f>'2d) Planwerte (Anlage)'!OXR119*$E$15</f>
        <v>0</v>
      </c>
      <c r="OXS119" s="1145">
        <f>'2d) Planwerte (Anlage)'!OXS119*$E$15</f>
        <v>0</v>
      </c>
      <c r="OXT119" s="1145">
        <f>'2d) Planwerte (Anlage)'!OXT119*$E$15</f>
        <v>0</v>
      </c>
      <c r="OXU119" s="1145">
        <f>'2d) Planwerte (Anlage)'!OXU119*$E$15</f>
        <v>0</v>
      </c>
      <c r="OXV119" s="1145">
        <f>'2d) Planwerte (Anlage)'!OXV119*$E$15</f>
        <v>0</v>
      </c>
      <c r="OXW119" s="1145">
        <f>'2d) Planwerte (Anlage)'!OXW119*$E$15</f>
        <v>0</v>
      </c>
      <c r="OXX119" s="1145">
        <f>'2d) Planwerte (Anlage)'!OXX119*$E$15</f>
        <v>0</v>
      </c>
      <c r="OXY119" s="1145">
        <f>'2d) Planwerte (Anlage)'!OXY119*$E$15</f>
        <v>0</v>
      </c>
      <c r="OXZ119" s="1145">
        <f>'2d) Planwerte (Anlage)'!OXZ119*$E$15</f>
        <v>0</v>
      </c>
      <c r="OYA119" s="1145">
        <f>'2d) Planwerte (Anlage)'!OYA119*$E$15</f>
        <v>0</v>
      </c>
      <c r="OYB119" s="1145">
        <f>'2d) Planwerte (Anlage)'!OYB119*$E$15</f>
        <v>0</v>
      </c>
      <c r="OYC119" s="1145">
        <f>'2d) Planwerte (Anlage)'!OYC119*$E$15</f>
        <v>0</v>
      </c>
      <c r="OYD119" s="1145">
        <f>'2d) Planwerte (Anlage)'!OYD119*$E$15</f>
        <v>0</v>
      </c>
      <c r="OYE119" s="1145">
        <f>'2d) Planwerte (Anlage)'!OYE119*$E$15</f>
        <v>0</v>
      </c>
      <c r="OYF119" s="1145">
        <f>'2d) Planwerte (Anlage)'!OYF119*$E$15</f>
        <v>0</v>
      </c>
      <c r="OYG119" s="1145">
        <f>'2d) Planwerte (Anlage)'!OYG119*$E$15</f>
        <v>0</v>
      </c>
      <c r="OYH119" s="1145">
        <f>'2d) Planwerte (Anlage)'!OYH119*$E$15</f>
        <v>0</v>
      </c>
      <c r="OYI119" s="1145">
        <f>'2d) Planwerte (Anlage)'!OYI119*$E$15</f>
        <v>0</v>
      </c>
      <c r="OYJ119" s="1145">
        <f>'2d) Planwerte (Anlage)'!OYJ119*$E$15</f>
        <v>0</v>
      </c>
      <c r="OYK119" s="1145">
        <f>'2d) Planwerte (Anlage)'!OYK119*$E$15</f>
        <v>0</v>
      </c>
      <c r="OYL119" s="1145">
        <f>'2d) Planwerte (Anlage)'!OYL119*$E$15</f>
        <v>0</v>
      </c>
      <c r="OYM119" s="1145">
        <f>'2d) Planwerte (Anlage)'!OYM119*$E$15</f>
        <v>0</v>
      </c>
      <c r="OYN119" s="1145">
        <f>'2d) Planwerte (Anlage)'!OYN119*$E$15</f>
        <v>0</v>
      </c>
      <c r="OYO119" s="1145">
        <f>'2d) Planwerte (Anlage)'!OYO119*$E$15</f>
        <v>0</v>
      </c>
      <c r="OYP119" s="1145">
        <f>'2d) Planwerte (Anlage)'!OYP119*$E$15</f>
        <v>0</v>
      </c>
      <c r="OYQ119" s="1145">
        <f>'2d) Planwerte (Anlage)'!OYQ119*$E$15</f>
        <v>0</v>
      </c>
      <c r="OYR119" s="1145">
        <f>'2d) Planwerte (Anlage)'!OYR119*$E$15</f>
        <v>0</v>
      </c>
      <c r="OYS119" s="1145">
        <f>'2d) Planwerte (Anlage)'!OYS119*$E$15</f>
        <v>0</v>
      </c>
      <c r="OYT119" s="1145">
        <f>'2d) Planwerte (Anlage)'!OYT119*$E$15</f>
        <v>0</v>
      </c>
      <c r="OYU119" s="1145">
        <f>'2d) Planwerte (Anlage)'!OYU119*$E$15</f>
        <v>0</v>
      </c>
      <c r="OYV119" s="1145">
        <f>'2d) Planwerte (Anlage)'!OYV119*$E$15</f>
        <v>0</v>
      </c>
      <c r="OYW119" s="1145">
        <f>'2d) Planwerte (Anlage)'!OYW119*$E$15</f>
        <v>0</v>
      </c>
      <c r="OYX119" s="1145">
        <f>'2d) Planwerte (Anlage)'!OYX119*$E$15</f>
        <v>0</v>
      </c>
      <c r="OYY119" s="1145">
        <f>'2d) Planwerte (Anlage)'!OYY119*$E$15</f>
        <v>0</v>
      </c>
      <c r="OYZ119" s="1145">
        <f>'2d) Planwerte (Anlage)'!OYZ119*$E$15</f>
        <v>0</v>
      </c>
      <c r="OZA119" s="1145">
        <f>'2d) Planwerte (Anlage)'!OZA119*$E$15</f>
        <v>0</v>
      </c>
      <c r="OZB119" s="1145">
        <f>'2d) Planwerte (Anlage)'!OZB119*$E$15</f>
        <v>0</v>
      </c>
      <c r="OZC119" s="1145">
        <f>'2d) Planwerte (Anlage)'!OZC119*$E$15</f>
        <v>0</v>
      </c>
      <c r="OZD119" s="1145">
        <f>'2d) Planwerte (Anlage)'!OZD119*$E$15</f>
        <v>0</v>
      </c>
      <c r="OZE119" s="1145">
        <f>'2d) Planwerte (Anlage)'!OZE119*$E$15</f>
        <v>0</v>
      </c>
      <c r="OZF119" s="1145">
        <f>'2d) Planwerte (Anlage)'!OZF119*$E$15</f>
        <v>0</v>
      </c>
      <c r="OZG119" s="1145">
        <f>'2d) Planwerte (Anlage)'!OZG119*$E$15</f>
        <v>0</v>
      </c>
      <c r="OZH119" s="1145">
        <f>'2d) Planwerte (Anlage)'!OZH119*$E$15</f>
        <v>0</v>
      </c>
      <c r="OZI119" s="1145">
        <f>'2d) Planwerte (Anlage)'!OZI119*$E$15</f>
        <v>0</v>
      </c>
      <c r="OZJ119" s="1145">
        <f>'2d) Planwerte (Anlage)'!OZJ119*$E$15</f>
        <v>0</v>
      </c>
      <c r="OZK119" s="1145">
        <f>'2d) Planwerte (Anlage)'!OZK119*$E$15</f>
        <v>0</v>
      </c>
      <c r="OZL119" s="1145">
        <f>'2d) Planwerte (Anlage)'!OZL119*$E$15</f>
        <v>0</v>
      </c>
      <c r="OZM119" s="1145">
        <f>'2d) Planwerte (Anlage)'!OZM119*$E$15</f>
        <v>0</v>
      </c>
      <c r="OZN119" s="1145">
        <f>'2d) Planwerte (Anlage)'!OZN119*$E$15</f>
        <v>0</v>
      </c>
      <c r="OZO119" s="1145">
        <f>'2d) Planwerte (Anlage)'!OZO119*$E$15</f>
        <v>0</v>
      </c>
      <c r="OZP119" s="1145">
        <f>'2d) Planwerte (Anlage)'!OZP119*$E$15</f>
        <v>0</v>
      </c>
      <c r="OZQ119" s="1145">
        <f>'2d) Planwerte (Anlage)'!OZQ119*$E$15</f>
        <v>0</v>
      </c>
      <c r="OZR119" s="1145">
        <f>'2d) Planwerte (Anlage)'!OZR119*$E$15</f>
        <v>0</v>
      </c>
      <c r="OZS119" s="1145">
        <f>'2d) Planwerte (Anlage)'!OZS119*$E$15</f>
        <v>0</v>
      </c>
      <c r="OZT119" s="1145">
        <f>'2d) Planwerte (Anlage)'!OZT119*$E$15</f>
        <v>0</v>
      </c>
      <c r="OZU119" s="1145">
        <f>'2d) Planwerte (Anlage)'!OZU119*$E$15</f>
        <v>0</v>
      </c>
      <c r="OZV119" s="1145">
        <f>'2d) Planwerte (Anlage)'!OZV119*$E$15</f>
        <v>0</v>
      </c>
      <c r="OZW119" s="1145">
        <f>'2d) Planwerte (Anlage)'!OZW119*$E$15</f>
        <v>0</v>
      </c>
      <c r="OZX119" s="1145">
        <f>'2d) Planwerte (Anlage)'!OZX119*$E$15</f>
        <v>0</v>
      </c>
      <c r="OZY119" s="1145">
        <f>'2d) Planwerte (Anlage)'!OZY119*$E$15</f>
        <v>0</v>
      </c>
      <c r="OZZ119" s="1145">
        <f>'2d) Planwerte (Anlage)'!OZZ119*$E$15</f>
        <v>0</v>
      </c>
      <c r="PAA119" s="1145">
        <f>'2d) Planwerte (Anlage)'!PAA119*$E$15</f>
        <v>0</v>
      </c>
      <c r="PAB119" s="1145">
        <f>'2d) Planwerte (Anlage)'!PAB119*$E$15</f>
        <v>0</v>
      </c>
      <c r="PAC119" s="1145">
        <f>'2d) Planwerte (Anlage)'!PAC119*$E$15</f>
        <v>0</v>
      </c>
      <c r="PAD119" s="1145">
        <f>'2d) Planwerte (Anlage)'!PAD119*$E$15</f>
        <v>0</v>
      </c>
      <c r="PAE119" s="1145">
        <f>'2d) Planwerte (Anlage)'!PAE119*$E$15</f>
        <v>0</v>
      </c>
      <c r="PAF119" s="1145">
        <f>'2d) Planwerte (Anlage)'!PAF119*$E$15</f>
        <v>0</v>
      </c>
      <c r="PAG119" s="1145">
        <f>'2d) Planwerte (Anlage)'!PAG119*$E$15</f>
        <v>0</v>
      </c>
      <c r="PAH119" s="1145">
        <f>'2d) Planwerte (Anlage)'!PAH119*$E$15</f>
        <v>0</v>
      </c>
      <c r="PAI119" s="1145">
        <f>'2d) Planwerte (Anlage)'!PAI119*$E$15</f>
        <v>0</v>
      </c>
      <c r="PAJ119" s="1145">
        <f>'2d) Planwerte (Anlage)'!PAJ119*$E$15</f>
        <v>0</v>
      </c>
      <c r="PAK119" s="1145">
        <f>'2d) Planwerte (Anlage)'!PAK119*$E$15</f>
        <v>0</v>
      </c>
      <c r="PAL119" s="1145">
        <f>'2d) Planwerte (Anlage)'!PAL119*$E$15</f>
        <v>0</v>
      </c>
      <c r="PAM119" s="1145">
        <f>'2d) Planwerte (Anlage)'!PAM119*$E$15</f>
        <v>0</v>
      </c>
      <c r="PAN119" s="1145">
        <f>'2d) Planwerte (Anlage)'!PAN119*$E$15</f>
        <v>0</v>
      </c>
      <c r="PAO119" s="1145">
        <f>'2d) Planwerte (Anlage)'!PAO119*$E$15</f>
        <v>0</v>
      </c>
      <c r="PAP119" s="1145">
        <f>'2d) Planwerte (Anlage)'!PAP119*$E$15</f>
        <v>0</v>
      </c>
      <c r="PAQ119" s="1145">
        <f>'2d) Planwerte (Anlage)'!PAQ119*$E$15</f>
        <v>0</v>
      </c>
      <c r="PAR119" s="1145">
        <f>'2d) Planwerte (Anlage)'!PAR119*$E$15</f>
        <v>0</v>
      </c>
      <c r="PAS119" s="1145">
        <f>'2d) Planwerte (Anlage)'!PAS119*$E$15</f>
        <v>0</v>
      </c>
      <c r="PAT119" s="1145">
        <f>'2d) Planwerte (Anlage)'!PAT119*$E$15</f>
        <v>0</v>
      </c>
      <c r="PAU119" s="1145">
        <f>'2d) Planwerte (Anlage)'!PAU119*$E$15</f>
        <v>0</v>
      </c>
      <c r="PAV119" s="1145">
        <f>'2d) Planwerte (Anlage)'!PAV119*$E$15</f>
        <v>0</v>
      </c>
      <c r="PAW119" s="1145">
        <f>'2d) Planwerte (Anlage)'!PAW119*$E$15</f>
        <v>0</v>
      </c>
      <c r="PAX119" s="1145">
        <f>'2d) Planwerte (Anlage)'!PAX119*$E$15</f>
        <v>0</v>
      </c>
      <c r="PAY119" s="1145">
        <f>'2d) Planwerte (Anlage)'!PAY119*$E$15</f>
        <v>0</v>
      </c>
      <c r="PAZ119" s="1145">
        <f>'2d) Planwerte (Anlage)'!PAZ119*$E$15</f>
        <v>0</v>
      </c>
      <c r="PBA119" s="1145">
        <f>'2d) Planwerte (Anlage)'!PBA119*$E$15</f>
        <v>0</v>
      </c>
      <c r="PBB119" s="1145">
        <f>'2d) Planwerte (Anlage)'!PBB119*$E$15</f>
        <v>0</v>
      </c>
      <c r="PBC119" s="1145">
        <f>'2d) Planwerte (Anlage)'!PBC119*$E$15</f>
        <v>0</v>
      </c>
      <c r="PBD119" s="1145">
        <f>'2d) Planwerte (Anlage)'!PBD119*$E$15</f>
        <v>0</v>
      </c>
      <c r="PBE119" s="1145">
        <f>'2d) Planwerte (Anlage)'!PBE119*$E$15</f>
        <v>0</v>
      </c>
      <c r="PBF119" s="1145">
        <f>'2d) Planwerte (Anlage)'!PBF119*$E$15</f>
        <v>0</v>
      </c>
      <c r="PBG119" s="1145">
        <f>'2d) Planwerte (Anlage)'!PBG119*$E$15</f>
        <v>0</v>
      </c>
      <c r="PBH119" s="1145">
        <f>'2d) Planwerte (Anlage)'!PBH119*$E$15</f>
        <v>0</v>
      </c>
      <c r="PBI119" s="1145">
        <f>'2d) Planwerte (Anlage)'!PBI119*$E$15</f>
        <v>0</v>
      </c>
      <c r="PBJ119" s="1145">
        <f>'2d) Planwerte (Anlage)'!PBJ119*$E$15</f>
        <v>0</v>
      </c>
      <c r="PBK119" s="1145">
        <f>'2d) Planwerte (Anlage)'!PBK119*$E$15</f>
        <v>0</v>
      </c>
      <c r="PBL119" s="1145">
        <f>'2d) Planwerte (Anlage)'!PBL119*$E$15</f>
        <v>0</v>
      </c>
      <c r="PBM119" s="1145">
        <f>'2d) Planwerte (Anlage)'!PBM119*$E$15</f>
        <v>0</v>
      </c>
      <c r="PBN119" s="1145">
        <f>'2d) Planwerte (Anlage)'!PBN119*$E$15</f>
        <v>0</v>
      </c>
      <c r="PBO119" s="1145">
        <f>'2d) Planwerte (Anlage)'!PBO119*$E$15</f>
        <v>0</v>
      </c>
      <c r="PBP119" s="1145">
        <f>'2d) Planwerte (Anlage)'!PBP119*$E$15</f>
        <v>0</v>
      </c>
      <c r="PBQ119" s="1145">
        <f>'2d) Planwerte (Anlage)'!PBQ119*$E$15</f>
        <v>0</v>
      </c>
      <c r="PBR119" s="1145">
        <f>'2d) Planwerte (Anlage)'!PBR119*$E$15</f>
        <v>0</v>
      </c>
      <c r="PBS119" s="1145">
        <f>'2d) Planwerte (Anlage)'!PBS119*$E$15</f>
        <v>0</v>
      </c>
      <c r="PBT119" s="1145">
        <f>'2d) Planwerte (Anlage)'!PBT119*$E$15</f>
        <v>0</v>
      </c>
      <c r="PBU119" s="1145">
        <f>'2d) Planwerte (Anlage)'!PBU119*$E$15</f>
        <v>0</v>
      </c>
      <c r="PBV119" s="1145">
        <f>'2d) Planwerte (Anlage)'!PBV119*$E$15</f>
        <v>0</v>
      </c>
      <c r="PBW119" s="1145">
        <f>'2d) Planwerte (Anlage)'!PBW119*$E$15</f>
        <v>0</v>
      </c>
      <c r="PBX119" s="1145">
        <f>'2d) Planwerte (Anlage)'!PBX119*$E$15</f>
        <v>0</v>
      </c>
      <c r="PBY119" s="1145">
        <f>'2d) Planwerte (Anlage)'!PBY119*$E$15</f>
        <v>0</v>
      </c>
      <c r="PBZ119" s="1145">
        <f>'2d) Planwerte (Anlage)'!PBZ119*$E$15</f>
        <v>0</v>
      </c>
      <c r="PCA119" s="1145">
        <f>'2d) Planwerte (Anlage)'!PCA119*$E$15</f>
        <v>0</v>
      </c>
      <c r="PCB119" s="1145">
        <f>'2d) Planwerte (Anlage)'!PCB119*$E$15</f>
        <v>0</v>
      </c>
      <c r="PCC119" s="1145">
        <f>'2d) Planwerte (Anlage)'!PCC119*$E$15</f>
        <v>0</v>
      </c>
      <c r="PCD119" s="1145">
        <f>'2d) Planwerte (Anlage)'!PCD119*$E$15</f>
        <v>0</v>
      </c>
      <c r="PCE119" s="1145">
        <f>'2d) Planwerte (Anlage)'!PCE119*$E$15</f>
        <v>0</v>
      </c>
      <c r="PCF119" s="1145">
        <f>'2d) Planwerte (Anlage)'!PCF119*$E$15</f>
        <v>0</v>
      </c>
      <c r="PCG119" s="1145">
        <f>'2d) Planwerte (Anlage)'!PCG119*$E$15</f>
        <v>0</v>
      </c>
      <c r="PCH119" s="1145">
        <f>'2d) Planwerte (Anlage)'!PCH119*$E$15</f>
        <v>0</v>
      </c>
      <c r="PCI119" s="1145">
        <f>'2d) Planwerte (Anlage)'!PCI119*$E$15</f>
        <v>0</v>
      </c>
      <c r="PCJ119" s="1145">
        <f>'2d) Planwerte (Anlage)'!PCJ119*$E$15</f>
        <v>0</v>
      </c>
      <c r="PCK119" s="1145">
        <f>'2d) Planwerte (Anlage)'!PCK119*$E$15</f>
        <v>0</v>
      </c>
      <c r="PCL119" s="1145">
        <f>'2d) Planwerte (Anlage)'!PCL119*$E$15</f>
        <v>0</v>
      </c>
      <c r="PCM119" s="1145">
        <f>'2d) Planwerte (Anlage)'!PCM119*$E$15</f>
        <v>0</v>
      </c>
      <c r="PCN119" s="1145">
        <f>'2d) Planwerte (Anlage)'!PCN119*$E$15</f>
        <v>0</v>
      </c>
      <c r="PCO119" s="1145">
        <f>'2d) Planwerte (Anlage)'!PCO119*$E$15</f>
        <v>0</v>
      </c>
      <c r="PCP119" s="1145">
        <f>'2d) Planwerte (Anlage)'!PCP119*$E$15</f>
        <v>0</v>
      </c>
      <c r="PCQ119" s="1145">
        <f>'2d) Planwerte (Anlage)'!PCQ119*$E$15</f>
        <v>0</v>
      </c>
      <c r="PCR119" s="1145">
        <f>'2d) Planwerte (Anlage)'!PCR119*$E$15</f>
        <v>0</v>
      </c>
      <c r="PCS119" s="1145">
        <f>'2d) Planwerte (Anlage)'!PCS119*$E$15</f>
        <v>0</v>
      </c>
      <c r="PCT119" s="1145">
        <f>'2d) Planwerte (Anlage)'!PCT119*$E$15</f>
        <v>0</v>
      </c>
      <c r="PCU119" s="1145">
        <f>'2d) Planwerte (Anlage)'!PCU119*$E$15</f>
        <v>0</v>
      </c>
      <c r="PCV119" s="1145">
        <f>'2d) Planwerte (Anlage)'!PCV119*$E$15</f>
        <v>0</v>
      </c>
      <c r="PCW119" s="1145">
        <f>'2d) Planwerte (Anlage)'!PCW119*$E$15</f>
        <v>0</v>
      </c>
      <c r="PCX119" s="1145">
        <f>'2d) Planwerte (Anlage)'!PCX119*$E$15</f>
        <v>0</v>
      </c>
      <c r="PCY119" s="1145">
        <f>'2d) Planwerte (Anlage)'!PCY119*$E$15</f>
        <v>0</v>
      </c>
      <c r="PCZ119" s="1145">
        <f>'2d) Planwerte (Anlage)'!PCZ119*$E$15</f>
        <v>0</v>
      </c>
      <c r="PDA119" s="1145">
        <f>'2d) Planwerte (Anlage)'!PDA119*$E$15</f>
        <v>0</v>
      </c>
      <c r="PDB119" s="1145">
        <f>'2d) Planwerte (Anlage)'!PDB119*$E$15</f>
        <v>0</v>
      </c>
      <c r="PDC119" s="1145">
        <f>'2d) Planwerte (Anlage)'!PDC119*$E$15</f>
        <v>0</v>
      </c>
      <c r="PDD119" s="1145">
        <f>'2d) Planwerte (Anlage)'!PDD119*$E$15</f>
        <v>0</v>
      </c>
      <c r="PDE119" s="1145">
        <f>'2d) Planwerte (Anlage)'!PDE119*$E$15</f>
        <v>0</v>
      </c>
      <c r="PDF119" s="1145">
        <f>'2d) Planwerte (Anlage)'!PDF119*$E$15</f>
        <v>0</v>
      </c>
      <c r="PDG119" s="1145">
        <f>'2d) Planwerte (Anlage)'!PDG119*$E$15</f>
        <v>0</v>
      </c>
      <c r="PDH119" s="1145">
        <f>'2d) Planwerte (Anlage)'!PDH119*$E$15</f>
        <v>0</v>
      </c>
      <c r="PDI119" s="1145">
        <f>'2d) Planwerte (Anlage)'!PDI119*$E$15</f>
        <v>0</v>
      </c>
      <c r="PDJ119" s="1145">
        <f>'2d) Planwerte (Anlage)'!PDJ119*$E$15</f>
        <v>0</v>
      </c>
      <c r="PDK119" s="1145">
        <f>'2d) Planwerte (Anlage)'!PDK119*$E$15</f>
        <v>0</v>
      </c>
      <c r="PDL119" s="1145">
        <f>'2d) Planwerte (Anlage)'!PDL119*$E$15</f>
        <v>0</v>
      </c>
      <c r="PDM119" s="1145">
        <f>'2d) Planwerte (Anlage)'!PDM119*$E$15</f>
        <v>0</v>
      </c>
      <c r="PDN119" s="1145">
        <f>'2d) Planwerte (Anlage)'!PDN119*$E$15</f>
        <v>0</v>
      </c>
      <c r="PDO119" s="1145">
        <f>'2d) Planwerte (Anlage)'!PDO119*$E$15</f>
        <v>0</v>
      </c>
      <c r="PDP119" s="1145">
        <f>'2d) Planwerte (Anlage)'!PDP119*$E$15</f>
        <v>0</v>
      </c>
      <c r="PDQ119" s="1145">
        <f>'2d) Planwerte (Anlage)'!PDQ119*$E$15</f>
        <v>0</v>
      </c>
      <c r="PDR119" s="1145">
        <f>'2d) Planwerte (Anlage)'!PDR119*$E$15</f>
        <v>0</v>
      </c>
      <c r="PDS119" s="1145">
        <f>'2d) Planwerte (Anlage)'!PDS119*$E$15</f>
        <v>0</v>
      </c>
      <c r="PDT119" s="1145">
        <f>'2d) Planwerte (Anlage)'!PDT119*$E$15</f>
        <v>0</v>
      </c>
      <c r="PDU119" s="1145">
        <f>'2d) Planwerte (Anlage)'!PDU119*$E$15</f>
        <v>0</v>
      </c>
      <c r="PDV119" s="1145">
        <f>'2d) Planwerte (Anlage)'!PDV119*$E$15</f>
        <v>0</v>
      </c>
      <c r="PDW119" s="1145">
        <f>'2d) Planwerte (Anlage)'!PDW119*$E$15</f>
        <v>0</v>
      </c>
      <c r="PDX119" s="1145">
        <f>'2d) Planwerte (Anlage)'!PDX119*$E$15</f>
        <v>0</v>
      </c>
      <c r="PDY119" s="1145">
        <f>'2d) Planwerte (Anlage)'!PDY119*$E$15</f>
        <v>0</v>
      </c>
      <c r="PDZ119" s="1145">
        <f>'2d) Planwerte (Anlage)'!PDZ119*$E$15</f>
        <v>0</v>
      </c>
      <c r="PEA119" s="1145">
        <f>'2d) Planwerte (Anlage)'!PEA119*$E$15</f>
        <v>0</v>
      </c>
      <c r="PEB119" s="1145">
        <f>'2d) Planwerte (Anlage)'!PEB119*$E$15</f>
        <v>0</v>
      </c>
      <c r="PEC119" s="1145">
        <f>'2d) Planwerte (Anlage)'!PEC119*$E$15</f>
        <v>0</v>
      </c>
      <c r="PED119" s="1145">
        <f>'2d) Planwerte (Anlage)'!PED119*$E$15</f>
        <v>0</v>
      </c>
      <c r="PEE119" s="1145">
        <f>'2d) Planwerte (Anlage)'!PEE119*$E$15</f>
        <v>0</v>
      </c>
      <c r="PEF119" s="1145">
        <f>'2d) Planwerte (Anlage)'!PEF119*$E$15</f>
        <v>0</v>
      </c>
      <c r="PEG119" s="1145">
        <f>'2d) Planwerte (Anlage)'!PEG119*$E$15</f>
        <v>0</v>
      </c>
      <c r="PEH119" s="1145">
        <f>'2d) Planwerte (Anlage)'!PEH119*$E$15</f>
        <v>0</v>
      </c>
      <c r="PEI119" s="1145">
        <f>'2d) Planwerte (Anlage)'!PEI119*$E$15</f>
        <v>0</v>
      </c>
      <c r="PEJ119" s="1145">
        <f>'2d) Planwerte (Anlage)'!PEJ119*$E$15</f>
        <v>0</v>
      </c>
      <c r="PEK119" s="1145">
        <f>'2d) Planwerte (Anlage)'!PEK119*$E$15</f>
        <v>0</v>
      </c>
      <c r="PEL119" s="1145">
        <f>'2d) Planwerte (Anlage)'!PEL119*$E$15</f>
        <v>0</v>
      </c>
      <c r="PEM119" s="1145">
        <f>'2d) Planwerte (Anlage)'!PEM119*$E$15</f>
        <v>0</v>
      </c>
      <c r="PEN119" s="1145">
        <f>'2d) Planwerte (Anlage)'!PEN119*$E$15</f>
        <v>0</v>
      </c>
      <c r="PEO119" s="1145">
        <f>'2d) Planwerte (Anlage)'!PEO119*$E$15</f>
        <v>0</v>
      </c>
      <c r="PEP119" s="1145">
        <f>'2d) Planwerte (Anlage)'!PEP119*$E$15</f>
        <v>0</v>
      </c>
      <c r="PEQ119" s="1145">
        <f>'2d) Planwerte (Anlage)'!PEQ119*$E$15</f>
        <v>0</v>
      </c>
      <c r="PER119" s="1145">
        <f>'2d) Planwerte (Anlage)'!PER119*$E$15</f>
        <v>0</v>
      </c>
      <c r="PES119" s="1145">
        <f>'2d) Planwerte (Anlage)'!PES119*$E$15</f>
        <v>0</v>
      </c>
      <c r="PET119" s="1145">
        <f>'2d) Planwerte (Anlage)'!PET119*$E$15</f>
        <v>0</v>
      </c>
      <c r="PEU119" s="1145">
        <f>'2d) Planwerte (Anlage)'!PEU119*$E$15</f>
        <v>0</v>
      </c>
      <c r="PEV119" s="1145">
        <f>'2d) Planwerte (Anlage)'!PEV119*$E$15</f>
        <v>0</v>
      </c>
      <c r="PEW119" s="1145">
        <f>'2d) Planwerte (Anlage)'!PEW119*$E$15</f>
        <v>0</v>
      </c>
      <c r="PEX119" s="1145">
        <f>'2d) Planwerte (Anlage)'!PEX119*$E$15</f>
        <v>0</v>
      </c>
      <c r="PEY119" s="1145">
        <f>'2d) Planwerte (Anlage)'!PEY119*$E$15</f>
        <v>0</v>
      </c>
      <c r="PEZ119" s="1145">
        <f>'2d) Planwerte (Anlage)'!PEZ119*$E$15</f>
        <v>0</v>
      </c>
      <c r="PFA119" s="1145">
        <f>'2d) Planwerte (Anlage)'!PFA119*$E$15</f>
        <v>0</v>
      </c>
      <c r="PFB119" s="1145">
        <f>'2d) Planwerte (Anlage)'!PFB119*$E$15</f>
        <v>0</v>
      </c>
      <c r="PFC119" s="1145">
        <f>'2d) Planwerte (Anlage)'!PFC119*$E$15</f>
        <v>0</v>
      </c>
      <c r="PFD119" s="1145">
        <f>'2d) Planwerte (Anlage)'!PFD119*$E$15</f>
        <v>0</v>
      </c>
      <c r="PFE119" s="1145">
        <f>'2d) Planwerte (Anlage)'!PFE119*$E$15</f>
        <v>0</v>
      </c>
      <c r="PFF119" s="1145">
        <f>'2d) Planwerte (Anlage)'!PFF119*$E$15</f>
        <v>0</v>
      </c>
      <c r="PFG119" s="1145">
        <f>'2d) Planwerte (Anlage)'!PFG119*$E$15</f>
        <v>0</v>
      </c>
      <c r="PFH119" s="1145">
        <f>'2d) Planwerte (Anlage)'!PFH119*$E$15</f>
        <v>0</v>
      </c>
      <c r="PFI119" s="1145">
        <f>'2d) Planwerte (Anlage)'!PFI119*$E$15</f>
        <v>0</v>
      </c>
      <c r="PFJ119" s="1145">
        <f>'2d) Planwerte (Anlage)'!PFJ119*$E$15</f>
        <v>0</v>
      </c>
      <c r="PFK119" s="1145">
        <f>'2d) Planwerte (Anlage)'!PFK119*$E$15</f>
        <v>0</v>
      </c>
      <c r="PFL119" s="1145">
        <f>'2d) Planwerte (Anlage)'!PFL119*$E$15</f>
        <v>0</v>
      </c>
      <c r="PFM119" s="1145">
        <f>'2d) Planwerte (Anlage)'!PFM119*$E$15</f>
        <v>0</v>
      </c>
      <c r="PFN119" s="1145">
        <f>'2d) Planwerte (Anlage)'!PFN119*$E$15</f>
        <v>0</v>
      </c>
      <c r="PFO119" s="1145">
        <f>'2d) Planwerte (Anlage)'!PFO119*$E$15</f>
        <v>0</v>
      </c>
      <c r="PFP119" s="1145">
        <f>'2d) Planwerte (Anlage)'!PFP119*$E$15</f>
        <v>0</v>
      </c>
      <c r="PFQ119" s="1145">
        <f>'2d) Planwerte (Anlage)'!PFQ119*$E$15</f>
        <v>0</v>
      </c>
      <c r="PFR119" s="1145">
        <f>'2d) Planwerte (Anlage)'!PFR119*$E$15</f>
        <v>0</v>
      </c>
      <c r="PFS119" s="1145">
        <f>'2d) Planwerte (Anlage)'!PFS119*$E$15</f>
        <v>0</v>
      </c>
      <c r="PFT119" s="1145">
        <f>'2d) Planwerte (Anlage)'!PFT119*$E$15</f>
        <v>0</v>
      </c>
      <c r="PFU119" s="1145">
        <f>'2d) Planwerte (Anlage)'!PFU119*$E$15</f>
        <v>0</v>
      </c>
      <c r="PFV119" s="1145">
        <f>'2d) Planwerte (Anlage)'!PFV119*$E$15</f>
        <v>0</v>
      </c>
      <c r="PFW119" s="1145">
        <f>'2d) Planwerte (Anlage)'!PFW119*$E$15</f>
        <v>0</v>
      </c>
      <c r="PFX119" s="1145">
        <f>'2d) Planwerte (Anlage)'!PFX119*$E$15</f>
        <v>0</v>
      </c>
      <c r="PFY119" s="1145">
        <f>'2d) Planwerte (Anlage)'!PFY119*$E$15</f>
        <v>0</v>
      </c>
      <c r="PFZ119" s="1145">
        <f>'2d) Planwerte (Anlage)'!PFZ119*$E$15</f>
        <v>0</v>
      </c>
      <c r="PGA119" s="1145">
        <f>'2d) Planwerte (Anlage)'!PGA119*$E$15</f>
        <v>0</v>
      </c>
      <c r="PGB119" s="1145">
        <f>'2d) Planwerte (Anlage)'!PGB119*$E$15</f>
        <v>0</v>
      </c>
      <c r="PGC119" s="1145">
        <f>'2d) Planwerte (Anlage)'!PGC119*$E$15</f>
        <v>0</v>
      </c>
      <c r="PGD119" s="1145">
        <f>'2d) Planwerte (Anlage)'!PGD119*$E$15</f>
        <v>0</v>
      </c>
      <c r="PGE119" s="1145">
        <f>'2d) Planwerte (Anlage)'!PGE119*$E$15</f>
        <v>0</v>
      </c>
      <c r="PGF119" s="1145">
        <f>'2d) Planwerte (Anlage)'!PGF119*$E$15</f>
        <v>0</v>
      </c>
      <c r="PGG119" s="1145">
        <f>'2d) Planwerte (Anlage)'!PGG119*$E$15</f>
        <v>0</v>
      </c>
      <c r="PGH119" s="1145">
        <f>'2d) Planwerte (Anlage)'!PGH119*$E$15</f>
        <v>0</v>
      </c>
      <c r="PGI119" s="1145">
        <f>'2d) Planwerte (Anlage)'!PGI119*$E$15</f>
        <v>0</v>
      </c>
      <c r="PGJ119" s="1145">
        <f>'2d) Planwerte (Anlage)'!PGJ119*$E$15</f>
        <v>0</v>
      </c>
      <c r="PGK119" s="1145">
        <f>'2d) Planwerte (Anlage)'!PGK119*$E$15</f>
        <v>0</v>
      </c>
      <c r="PGL119" s="1145">
        <f>'2d) Planwerte (Anlage)'!PGL119*$E$15</f>
        <v>0</v>
      </c>
      <c r="PGM119" s="1145">
        <f>'2d) Planwerte (Anlage)'!PGM119*$E$15</f>
        <v>0</v>
      </c>
      <c r="PGN119" s="1145">
        <f>'2d) Planwerte (Anlage)'!PGN119*$E$15</f>
        <v>0</v>
      </c>
      <c r="PGO119" s="1145">
        <f>'2d) Planwerte (Anlage)'!PGO119*$E$15</f>
        <v>0</v>
      </c>
      <c r="PGP119" s="1145">
        <f>'2d) Planwerte (Anlage)'!PGP119*$E$15</f>
        <v>0</v>
      </c>
      <c r="PGQ119" s="1145">
        <f>'2d) Planwerte (Anlage)'!PGQ119*$E$15</f>
        <v>0</v>
      </c>
      <c r="PGR119" s="1145">
        <f>'2d) Planwerte (Anlage)'!PGR119*$E$15</f>
        <v>0</v>
      </c>
      <c r="PGS119" s="1145">
        <f>'2d) Planwerte (Anlage)'!PGS119*$E$15</f>
        <v>0</v>
      </c>
      <c r="PGT119" s="1145">
        <f>'2d) Planwerte (Anlage)'!PGT119*$E$15</f>
        <v>0</v>
      </c>
      <c r="PGU119" s="1145">
        <f>'2d) Planwerte (Anlage)'!PGU119*$E$15</f>
        <v>0</v>
      </c>
      <c r="PGV119" s="1145">
        <f>'2d) Planwerte (Anlage)'!PGV119*$E$15</f>
        <v>0</v>
      </c>
      <c r="PGW119" s="1145">
        <f>'2d) Planwerte (Anlage)'!PGW119*$E$15</f>
        <v>0</v>
      </c>
      <c r="PGX119" s="1145">
        <f>'2d) Planwerte (Anlage)'!PGX119*$E$15</f>
        <v>0</v>
      </c>
      <c r="PGY119" s="1145">
        <f>'2d) Planwerte (Anlage)'!PGY119*$E$15</f>
        <v>0</v>
      </c>
      <c r="PGZ119" s="1145">
        <f>'2d) Planwerte (Anlage)'!PGZ119*$E$15</f>
        <v>0</v>
      </c>
      <c r="PHA119" s="1145">
        <f>'2d) Planwerte (Anlage)'!PHA119*$E$15</f>
        <v>0</v>
      </c>
      <c r="PHB119" s="1145">
        <f>'2d) Planwerte (Anlage)'!PHB119*$E$15</f>
        <v>0</v>
      </c>
      <c r="PHC119" s="1145">
        <f>'2d) Planwerte (Anlage)'!PHC119*$E$15</f>
        <v>0</v>
      </c>
      <c r="PHD119" s="1145">
        <f>'2d) Planwerte (Anlage)'!PHD119*$E$15</f>
        <v>0</v>
      </c>
      <c r="PHE119" s="1145">
        <f>'2d) Planwerte (Anlage)'!PHE119*$E$15</f>
        <v>0</v>
      </c>
      <c r="PHF119" s="1145">
        <f>'2d) Planwerte (Anlage)'!PHF119*$E$15</f>
        <v>0</v>
      </c>
      <c r="PHG119" s="1145">
        <f>'2d) Planwerte (Anlage)'!PHG119*$E$15</f>
        <v>0</v>
      </c>
      <c r="PHH119" s="1145">
        <f>'2d) Planwerte (Anlage)'!PHH119*$E$15</f>
        <v>0</v>
      </c>
      <c r="PHI119" s="1145">
        <f>'2d) Planwerte (Anlage)'!PHI119*$E$15</f>
        <v>0</v>
      </c>
      <c r="PHJ119" s="1145">
        <f>'2d) Planwerte (Anlage)'!PHJ119*$E$15</f>
        <v>0</v>
      </c>
      <c r="PHK119" s="1145">
        <f>'2d) Planwerte (Anlage)'!PHK119*$E$15</f>
        <v>0</v>
      </c>
      <c r="PHL119" s="1145">
        <f>'2d) Planwerte (Anlage)'!PHL119*$E$15</f>
        <v>0</v>
      </c>
      <c r="PHM119" s="1145">
        <f>'2d) Planwerte (Anlage)'!PHM119*$E$15</f>
        <v>0</v>
      </c>
      <c r="PHN119" s="1145">
        <f>'2d) Planwerte (Anlage)'!PHN119*$E$15</f>
        <v>0</v>
      </c>
      <c r="PHO119" s="1145">
        <f>'2d) Planwerte (Anlage)'!PHO119*$E$15</f>
        <v>0</v>
      </c>
      <c r="PHP119" s="1145">
        <f>'2d) Planwerte (Anlage)'!PHP119*$E$15</f>
        <v>0</v>
      </c>
      <c r="PHQ119" s="1145">
        <f>'2d) Planwerte (Anlage)'!PHQ119*$E$15</f>
        <v>0</v>
      </c>
      <c r="PHR119" s="1145">
        <f>'2d) Planwerte (Anlage)'!PHR119*$E$15</f>
        <v>0</v>
      </c>
      <c r="PHS119" s="1145">
        <f>'2d) Planwerte (Anlage)'!PHS119*$E$15</f>
        <v>0</v>
      </c>
      <c r="PHT119" s="1145">
        <f>'2d) Planwerte (Anlage)'!PHT119*$E$15</f>
        <v>0</v>
      </c>
      <c r="PHU119" s="1145">
        <f>'2d) Planwerte (Anlage)'!PHU119*$E$15</f>
        <v>0</v>
      </c>
      <c r="PHV119" s="1145">
        <f>'2d) Planwerte (Anlage)'!PHV119*$E$15</f>
        <v>0</v>
      </c>
      <c r="PHW119" s="1145">
        <f>'2d) Planwerte (Anlage)'!PHW119*$E$15</f>
        <v>0</v>
      </c>
      <c r="PHX119" s="1145">
        <f>'2d) Planwerte (Anlage)'!PHX119*$E$15</f>
        <v>0</v>
      </c>
      <c r="PHY119" s="1145">
        <f>'2d) Planwerte (Anlage)'!PHY119*$E$15</f>
        <v>0</v>
      </c>
      <c r="PHZ119" s="1145">
        <f>'2d) Planwerte (Anlage)'!PHZ119*$E$15</f>
        <v>0</v>
      </c>
      <c r="PIA119" s="1145">
        <f>'2d) Planwerte (Anlage)'!PIA119*$E$15</f>
        <v>0</v>
      </c>
      <c r="PIB119" s="1145">
        <f>'2d) Planwerte (Anlage)'!PIB119*$E$15</f>
        <v>0</v>
      </c>
      <c r="PIC119" s="1145">
        <f>'2d) Planwerte (Anlage)'!PIC119*$E$15</f>
        <v>0</v>
      </c>
      <c r="PID119" s="1145">
        <f>'2d) Planwerte (Anlage)'!PID119*$E$15</f>
        <v>0</v>
      </c>
      <c r="PIE119" s="1145">
        <f>'2d) Planwerte (Anlage)'!PIE119*$E$15</f>
        <v>0</v>
      </c>
      <c r="PIF119" s="1145">
        <f>'2d) Planwerte (Anlage)'!PIF119*$E$15</f>
        <v>0</v>
      </c>
      <c r="PIG119" s="1145">
        <f>'2d) Planwerte (Anlage)'!PIG119*$E$15</f>
        <v>0</v>
      </c>
      <c r="PIH119" s="1145">
        <f>'2d) Planwerte (Anlage)'!PIH119*$E$15</f>
        <v>0</v>
      </c>
      <c r="PII119" s="1145">
        <f>'2d) Planwerte (Anlage)'!PII119*$E$15</f>
        <v>0</v>
      </c>
      <c r="PIJ119" s="1145">
        <f>'2d) Planwerte (Anlage)'!PIJ119*$E$15</f>
        <v>0</v>
      </c>
      <c r="PIK119" s="1145">
        <f>'2d) Planwerte (Anlage)'!PIK119*$E$15</f>
        <v>0</v>
      </c>
      <c r="PIL119" s="1145">
        <f>'2d) Planwerte (Anlage)'!PIL119*$E$15</f>
        <v>0</v>
      </c>
      <c r="PIM119" s="1145">
        <f>'2d) Planwerte (Anlage)'!PIM119*$E$15</f>
        <v>0</v>
      </c>
      <c r="PIN119" s="1145">
        <f>'2d) Planwerte (Anlage)'!PIN119*$E$15</f>
        <v>0</v>
      </c>
      <c r="PIO119" s="1145">
        <f>'2d) Planwerte (Anlage)'!PIO119*$E$15</f>
        <v>0</v>
      </c>
      <c r="PIP119" s="1145">
        <f>'2d) Planwerte (Anlage)'!PIP119*$E$15</f>
        <v>0</v>
      </c>
      <c r="PIQ119" s="1145">
        <f>'2d) Planwerte (Anlage)'!PIQ119*$E$15</f>
        <v>0</v>
      </c>
      <c r="PIR119" s="1145">
        <f>'2d) Planwerte (Anlage)'!PIR119*$E$15</f>
        <v>0</v>
      </c>
      <c r="PIS119" s="1145">
        <f>'2d) Planwerte (Anlage)'!PIS119*$E$15</f>
        <v>0</v>
      </c>
      <c r="PIT119" s="1145">
        <f>'2d) Planwerte (Anlage)'!PIT119*$E$15</f>
        <v>0</v>
      </c>
      <c r="PIU119" s="1145">
        <f>'2d) Planwerte (Anlage)'!PIU119*$E$15</f>
        <v>0</v>
      </c>
      <c r="PIV119" s="1145">
        <f>'2d) Planwerte (Anlage)'!PIV119*$E$15</f>
        <v>0</v>
      </c>
      <c r="PIW119" s="1145">
        <f>'2d) Planwerte (Anlage)'!PIW119*$E$15</f>
        <v>0</v>
      </c>
      <c r="PIX119" s="1145">
        <f>'2d) Planwerte (Anlage)'!PIX119*$E$15</f>
        <v>0</v>
      </c>
      <c r="PIY119" s="1145">
        <f>'2d) Planwerte (Anlage)'!PIY119*$E$15</f>
        <v>0</v>
      </c>
      <c r="PIZ119" s="1145">
        <f>'2d) Planwerte (Anlage)'!PIZ119*$E$15</f>
        <v>0</v>
      </c>
      <c r="PJA119" s="1145">
        <f>'2d) Planwerte (Anlage)'!PJA119*$E$15</f>
        <v>0</v>
      </c>
      <c r="PJB119" s="1145">
        <f>'2d) Planwerte (Anlage)'!PJB119*$E$15</f>
        <v>0</v>
      </c>
      <c r="PJC119" s="1145">
        <f>'2d) Planwerte (Anlage)'!PJC119*$E$15</f>
        <v>0</v>
      </c>
      <c r="PJD119" s="1145">
        <f>'2d) Planwerte (Anlage)'!PJD119*$E$15</f>
        <v>0</v>
      </c>
      <c r="PJE119" s="1145">
        <f>'2d) Planwerte (Anlage)'!PJE119*$E$15</f>
        <v>0</v>
      </c>
      <c r="PJF119" s="1145">
        <f>'2d) Planwerte (Anlage)'!PJF119*$E$15</f>
        <v>0</v>
      </c>
      <c r="PJG119" s="1145">
        <f>'2d) Planwerte (Anlage)'!PJG119*$E$15</f>
        <v>0</v>
      </c>
      <c r="PJH119" s="1145">
        <f>'2d) Planwerte (Anlage)'!PJH119*$E$15</f>
        <v>0</v>
      </c>
      <c r="PJI119" s="1145">
        <f>'2d) Planwerte (Anlage)'!PJI119*$E$15</f>
        <v>0</v>
      </c>
      <c r="PJJ119" s="1145">
        <f>'2d) Planwerte (Anlage)'!PJJ119*$E$15</f>
        <v>0</v>
      </c>
      <c r="PJK119" s="1145">
        <f>'2d) Planwerte (Anlage)'!PJK119*$E$15</f>
        <v>0</v>
      </c>
      <c r="PJL119" s="1145">
        <f>'2d) Planwerte (Anlage)'!PJL119*$E$15</f>
        <v>0</v>
      </c>
      <c r="PJM119" s="1145">
        <f>'2d) Planwerte (Anlage)'!PJM119*$E$15</f>
        <v>0</v>
      </c>
      <c r="PJN119" s="1145">
        <f>'2d) Planwerte (Anlage)'!PJN119*$E$15</f>
        <v>0</v>
      </c>
      <c r="PJO119" s="1145">
        <f>'2d) Planwerte (Anlage)'!PJO119*$E$15</f>
        <v>0</v>
      </c>
      <c r="PJP119" s="1145">
        <f>'2d) Planwerte (Anlage)'!PJP119*$E$15</f>
        <v>0</v>
      </c>
      <c r="PJQ119" s="1145">
        <f>'2d) Planwerte (Anlage)'!PJQ119*$E$15</f>
        <v>0</v>
      </c>
      <c r="PJR119" s="1145">
        <f>'2d) Planwerte (Anlage)'!PJR119*$E$15</f>
        <v>0</v>
      </c>
      <c r="PJS119" s="1145">
        <f>'2d) Planwerte (Anlage)'!PJS119*$E$15</f>
        <v>0</v>
      </c>
      <c r="PJT119" s="1145">
        <f>'2d) Planwerte (Anlage)'!PJT119*$E$15</f>
        <v>0</v>
      </c>
      <c r="PJU119" s="1145">
        <f>'2d) Planwerte (Anlage)'!PJU119*$E$15</f>
        <v>0</v>
      </c>
      <c r="PJV119" s="1145">
        <f>'2d) Planwerte (Anlage)'!PJV119*$E$15</f>
        <v>0</v>
      </c>
      <c r="PJW119" s="1145">
        <f>'2d) Planwerte (Anlage)'!PJW119*$E$15</f>
        <v>0</v>
      </c>
      <c r="PJX119" s="1145">
        <f>'2d) Planwerte (Anlage)'!PJX119*$E$15</f>
        <v>0</v>
      </c>
      <c r="PJY119" s="1145">
        <f>'2d) Planwerte (Anlage)'!PJY119*$E$15</f>
        <v>0</v>
      </c>
      <c r="PJZ119" s="1145">
        <f>'2d) Planwerte (Anlage)'!PJZ119*$E$15</f>
        <v>0</v>
      </c>
      <c r="PKA119" s="1145">
        <f>'2d) Planwerte (Anlage)'!PKA119*$E$15</f>
        <v>0</v>
      </c>
      <c r="PKB119" s="1145">
        <f>'2d) Planwerte (Anlage)'!PKB119*$E$15</f>
        <v>0</v>
      </c>
      <c r="PKC119" s="1145">
        <f>'2d) Planwerte (Anlage)'!PKC119*$E$15</f>
        <v>0</v>
      </c>
      <c r="PKD119" s="1145">
        <f>'2d) Planwerte (Anlage)'!PKD119*$E$15</f>
        <v>0</v>
      </c>
      <c r="PKE119" s="1145">
        <f>'2d) Planwerte (Anlage)'!PKE119*$E$15</f>
        <v>0</v>
      </c>
      <c r="PKF119" s="1145">
        <f>'2d) Planwerte (Anlage)'!PKF119*$E$15</f>
        <v>0</v>
      </c>
      <c r="PKG119" s="1145">
        <f>'2d) Planwerte (Anlage)'!PKG119*$E$15</f>
        <v>0</v>
      </c>
      <c r="PKH119" s="1145">
        <f>'2d) Planwerte (Anlage)'!PKH119*$E$15</f>
        <v>0</v>
      </c>
      <c r="PKI119" s="1145">
        <f>'2d) Planwerte (Anlage)'!PKI119*$E$15</f>
        <v>0</v>
      </c>
      <c r="PKJ119" s="1145">
        <f>'2d) Planwerte (Anlage)'!PKJ119*$E$15</f>
        <v>0</v>
      </c>
      <c r="PKK119" s="1145">
        <f>'2d) Planwerte (Anlage)'!PKK119*$E$15</f>
        <v>0</v>
      </c>
      <c r="PKL119" s="1145">
        <f>'2d) Planwerte (Anlage)'!PKL119*$E$15</f>
        <v>0</v>
      </c>
      <c r="PKM119" s="1145">
        <f>'2d) Planwerte (Anlage)'!PKM119*$E$15</f>
        <v>0</v>
      </c>
      <c r="PKN119" s="1145">
        <f>'2d) Planwerte (Anlage)'!PKN119*$E$15</f>
        <v>0</v>
      </c>
      <c r="PKO119" s="1145">
        <f>'2d) Planwerte (Anlage)'!PKO119*$E$15</f>
        <v>0</v>
      </c>
      <c r="PKP119" s="1145">
        <f>'2d) Planwerte (Anlage)'!PKP119*$E$15</f>
        <v>0</v>
      </c>
      <c r="PKQ119" s="1145">
        <f>'2d) Planwerte (Anlage)'!PKQ119*$E$15</f>
        <v>0</v>
      </c>
      <c r="PKR119" s="1145">
        <f>'2d) Planwerte (Anlage)'!PKR119*$E$15</f>
        <v>0</v>
      </c>
      <c r="PKS119" s="1145">
        <f>'2d) Planwerte (Anlage)'!PKS119*$E$15</f>
        <v>0</v>
      </c>
      <c r="PKT119" s="1145">
        <f>'2d) Planwerte (Anlage)'!PKT119*$E$15</f>
        <v>0</v>
      </c>
      <c r="PKU119" s="1145">
        <f>'2d) Planwerte (Anlage)'!PKU119*$E$15</f>
        <v>0</v>
      </c>
      <c r="PKV119" s="1145">
        <f>'2d) Planwerte (Anlage)'!PKV119*$E$15</f>
        <v>0</v>
      </c>
      <c r="PKW119" s="1145">
        <f>'2d) Planwerte (Anlage)'!PKW119*$E$15</f>
        <v>0</v>
      </c>
      <c r="PKX119" s="1145">
        <f>'2d) Planwerte (Anlage)'!PKX119*$E$15</f>
        <v>0</v>
      </c>
      <c r="PKY119" s="1145">
        <f>'2d) Planwerte (Anlage)'!PKY119*$E$15</f>
        <v>0</v>
      </c>
      <c r="PKZ119" s="1145">
        <f>'2d) Planwerte (Anlage)'!PKZ119*$E$15</f>
        <v>0</v>
      </c>
      <c r="PLA119" s="1145">
        <f>'2d) Planwerte (Anlage)'!PLA119*$E$15</f>
        <v>0</v>
      </c>
      <c r="PLB119" s="1145">
        <f>'2d) Planwerte (Anlage)'!PLB119*$E$15</f>
        <v>0</v>
      </c>
      <c r="PLC119" s="1145">
        <f>'2d) Planwerte (Anlage)'!PLC119*$E$15</f>
        <v>0</v>
      </c>
      <c r="PLD119" s="1145">
        <f>'2d) Planwerte (Anlage)'!PLD119*$E$15</f>
        <v>0</v>
      </c>
      <c r="PLE119" s="1145">
        <f>'2d) Planwerte (Anlage)'!PLE119*$E$15</f>
        <v>0</v>
      </c>
      <c r="PLF119" s="1145">
        <f>'2d) Planwerte (Anlage)'!PLF119*$E$15</f>
        <v>0</v>
      </c>
      <c r="PLG119" s="1145">
        <f>'2d) Planwerte (Anlage)'!PLG119*$E$15</f>
        <v>0</v>
      </c>
      <c r="PLH119" s="1145">
        <f>'2d) Planwerte (Anlage)'!PLH119*$E$15</f>
        <v>0</v>
      </c>
      <c r="PLI119" s="1145">
        <f>'2d) Planwerte (Anlage)'!PLI119*$E$15</f>
        <v>0</v>
      </c>
      <c r="PLJ119" s="1145">
        <f>'2d) Planwerte (Anlage)'!PLJ119*$E$15</f>
        <v>0</v>
      </c>
      <c r="PLK119" s="1145">
        <f>'2d) Planwerte (Anlage)'!PLK119*$E$15</f>
        <v>0</v>
      </c>
      <c r="PLL119" s="1145">
        <f>'2d) Planwerte (Anlage)'!PLL119*$E$15</f>
        <v>0</v>
      </c>
      <c r="PLM119" s="1145">
        <f>'2d) Planwerte (Anlage)'!PLM119*$E$15</f>
        <v>0</v>
      </c>
      <c r="PLN119" s="1145">
        <f>'2d) Planwerte (Anlage)'!PLN119*$E$15</f>
        <v>0</v>
      </c>
      <c r="PLO119" s="1145">
        <f>'2d) Planwerte (Anlage)'!PLO119*$E$15</f>
        <v>0</v>
      </c>
      <c r="PLP119" s="1145">
        <f>'2d) Planwerte (Anlage)'!PLP119*$E$15</f>
        <v>0</v>
      </c>
      <c r="PLQ119" s="1145">
        <f>'2d) Planwerte (Anlage)'!PLQ119*$E$15</f>
        <v>0</v>
      </c>
      <c r="PLR119" s="1145">
        <f>'2d) Planwerte (Anlage)'!PLR119*$E$15</f>
        <v>0</v>
      </c>
      <c r="PLS119" s="1145">
        <f>'2d) Planwerte (Anlage)'!PLS119*$E$15</f>
        <v>0</v>
      </c>
      <c r="PLT119" s="1145">
        <f>'2d) Planwerte (Anlage)'!PLT119*$E$15</f>
        <v>0</v>
      </c>
      <c r="PLU119" s="1145">
        <f>'2d) Planwerte (Anlage)'!PLU119*$E$15</f>
        <v>0</v>
      </c>
      <c r="PLV119" s="1145">
        <f>'2d) Planwerte (Anlage)'!PLV119*$E$15</f>
        <v>0</v>
      </c>
      <c r="PLW119" s="1145">
        <f>'2d) Planwerte (Anlage)'!PLW119*$E$15</f>
        <v>0</v>
      </c>
      <c r="PLX119" s="1145">
        <f>'2d) Planwerte (Anlage)'!PLX119*$E$15</f>
        <v>0</v>
      </c>
      <c r="PLY119" s="1145">
        <f>'2d) Planwerte (Anlage)'!PLY119*$E$15</f>
        <v>0</v>
      </c>
      <c r="PLZ119" s="1145">
        <f>'2d) Planwerte (Anlage)'!PLZ119*$E$15</f>
        <v>0</v>
      </c>
      <c r="PMA119" s="1145">
        <f>'2d) Planwerte (Anlage)'!PMA119*$E$15</f>
        <v>0</v>
      </c>
      <c r="PMB119" s="1145">
        <f>'2d) Planwerte (Anlage)'!PMB119*$E$15</f>
        <v>0</v>
      </c>
      <c r="PMC119" s="1145">
        <f>'2d) Planwerte (Anlage)'!PMC119*$E$15</f>
        <v>0</v>
      </c>
      <c r="PMD119" s="1145">
        <f>'2d) Planwerte (Anlage)'!PMD119*$E$15</f>
        <v>0</v>
      </c>
      <c r="PME119" s="1145">
        <f>'2d) Planwerte (Anlage)'!PME119*$E$15</f>
        <v>0</v>
      </c>
      <c r="PMF119" s="1145">
        <f>'2d) Planwerte (Anlage)'!PMF119*$E$15</f>
        <v>0</v>
      </c>
      <c r="PMG119" s="1145">
        <f>'2d) Planwerte (Anlage)'!PMG119*$E$15</f>
        <v>0</v>
      </c>
      <c r="PMH119" s="1145">
        <f>'2d) Planwerte (Anlage)'!PMH119*$E$15</f>
        <v>0</v>
      </c>
      <c r="PMI119" s="1145">
        <f>'2d) Planwerte (Anlage)'!PMI119*$E$15</f>
        <v>0</v>
      </c>
      <c r="PMJ119" s="1145">
        <f>'2d) Planwerte (Anlage)'!PMJ119*$E$15</f>
        <v>0</v>
      </c>
      <c r="PMK119" s="1145">
        <f>'2d) Planwerte (Anlage)'!PMK119*$E$15</f>
        <v>0</v>
      </c>
      <c r="PML119" s="1145">
        <f>'2d) Planwerte (Anlage)'!PML119*$E$15</f>
        <v>0</v>
      </c>
      <c r="PMM119" s="1145">
        <f>'2d) Planwerte (Anlage)'!PMM119*$E$15</f>
        <v>0</v>
      </c>
      <c r="PMN119" s="1145">
        <f>'2d) Planwerte (Anlage)'!PMN119*$E$15</f>
        <v>0</v>
      </c>
      <c r="PMO119" s="1145">
        <f>'2d) Planwerte (Anlage)'!PMO119*$E$15</f>
        <v>0</v>
      </c>
      <c r="PMP119" s="1145">
        <f>'2d) Planwerte (Anlage)'!PMP119*$E$15</f>
        <v>0</v>
      </c>
      <c r="PMQ119" s="1145">
        <f>'2d) Planwerte (Anlage)'!PMQ119*$E$15</f>
        <v>0</v>
      </c>
      <c r="PMR119" s="1145">
        <f>'2d) Planwerte (Anlage)'!PMR119*$E$15</f>
        <v>0</v>
      </c>
      <c r="PMS119" s="1145">
        <f>'2d) Planwerte (Anlage)'!PMS119*$E$15</f>
        <v>0</v>
      </c>
      <c r="PMT119" s="1145">
        <f>'2d) Planwerte (Anlage)'!PMT119*$E$15</f>
        <v>0</v>
      </c>
      <c r="PMU119" s="1145">
        <f>'2d) Planwerte (Anlage)'!PMU119*$E$15</f>
        <v>0</v>
      </c>
      <c r="PMV119" s="1145">
        <f>'2d) Planwerte (Anlage)'!PMV119*$E$15</f>
        <v>0</v>
      </c>
      <c r="PMW119" s="1145">
        <f>'2d) Planwerte (Anlage)'!PMW119*$E$15</f>
        <v>0</v>
      </c>
      <c r="PMX119" s="1145">
        <f>'2d) Planwerte (Anlage)'!PMX119*$E$15</f>
        <v>0</v>
      </c>
      <c r="PMY119" s="1145">
        <f>'2d) Planwerte (Anlage)'!PMY119*$E$15</f>
        <v>0</v>
      </c>
      <c r="PMZ119" s="1145">
        <f>'2d) Planwerte (Anlage)'!PMZ119*$E$15</f>
        <v>0</v>
      </c>
      <c r="PNA119" s="1145">
        <f>'2d) Planwerte (Anlage)'!PNA119*$E$15</f>
        <v>0</v>
      </c>
      <c r="PNB119" s="1145">
        <f>'2d) Planwerte (Anlage)'!PNB119*$E$15</f>
        <v>0</v>
      </c>
      <c r="PNC119" s="1145">
        <f>'2d) Planwerte (Anlage)'!PNC119*$E$15</f>
        <v>0</v>
      </c>
      <c r="PND119" s="1145">
        <f>'2d) Planwerte (Anlage)'!PND119*$E$15</f>
        <v>0</v>
      </c>
      <c r="PNE119" s="1145">
        <f>'2d) Planwerte (Anlage)'!PNE119*$E$15</f>
        <v>0</v>
      </c>
      <c r="PNF119" s="1145">
        <f>'2d) Planwerte (Anlage)'!PNF119*$E$15</f>
        <v>0</v>
      </c>
      <c r="PNG119" s="1145">
        <f>'2d) Planwerte (Anlage)'!PNG119*$E$15</f>
        <v>0</v>
      </c>
      <c r="PNH119" s="1145">
        <f>'2d) Planwerte (Anlage)'!PNH119*$E$15</f>
        <v>0</v>
      </c>
      <c r="PNI119" s="1145">
        <f>'2d) Planwerte (Anlage)'!PNI119*$E$15</f>
        <v>0</v>
      </c>
      <c r="PNJ119" s="1145">
        <f>'2d) Planwerte (Anlage)'!PNJ119*$E$15</f>
        <v>0</v>
      </c>
      <c r="PNK119" s="1145">
        <f>'2d) Planwerte (Anlage)'!PNK119*$E$15</f>
        <v>0</v>
      </c>
      <c r="PNL119" s="1145">
        <f>'2d) Planwerte (Anlage)'!PNL119*$E$15</f>
        <v>0</v>
      </c>
      <c r="PNM119" s="1145">
        <f>'2d) Planwerte (Anlage)'!PNM119*$E$15</f>
        <v>0</v>
      </c>
      <c r="PNN119" s="1145">
        <f>'2d) Planwerte (Anlage)'!PNN119*$E$15</f>
        <v>0</v>
      </c>
      <c r="PNO119" s="1145">
        <f>'2d) Planwerte (Anlage)'!PNO119*$E$15</f>
        <v>0</v>
      </c>
      <c r="PNP119" s="1145">
        <f>'2d) Planwerte (Anlage)'!PNP119*$E$15</f>
        <v>0</v>
      </c>
      <c r="PNQ119" s="1145">
        <f>'2d) Planwerte (Anlage)'!PNQ119*$E$15</f>
        <v>0</v>
      </c>
      <c r="PNR119" s="1145">
        <f>'2d) Planwerte (Anlage)'!PNR119*$E$15</f>
        <v>0</v>
      </c>
      <c r="PNS119" s="1145">
        <f>'2d) Planwerte (Anlage)'!PNS119*$E$15</f>
        <v>0</v>
      </c>
      <c r="PNT119" s="1145">
        <f>'2d) Planwerte (Anlage)'!PNT119*$E$15</f>
        <v>0</v>
      </c>
      <c r="PNU119" s="1145">
        <f>'2d) Planwerte (Anlage)'!PNU119*$E$15</f>
        <v>0</v>
      </c>
      <c r="PNV119" s="1145">
        <f>'2d) Planwerte (Anlage)'!PNV119*$E$15</f>
        <v>0</v>
      </c>
      <c r="PNW119" s="1145">
        <f>'2d) Planwerte (Anlage)'!PNW119*$E$15</f>
        <v>0</v>
      </c>
      <c r="PNX119" s="1145">
        <f>'2d) Planwerte (Anlage)'!PNX119*$E$15</f>
        <v>0</v>
      </c>
      <c r="PNY119" s="1145">
        <f>'2d) Planwerte (Anlage)'!PNY119*$E$15</f>
        <v>0</v>
      </c>
      <c r="PNZ119" s="1145">
        <f>'2d) Planwerte (Anlage)'!PNZ119*$E$15</f>
        <v>0</v>
      </c>
      <c r="POA119" s="1145">
        <f>'2d) Planwerte (Anlage)'!POA119*$E$15</f>
        <v>0</v>
      </c>
      <c r="POB119" s="1145">
        <f>'2d) Planwerte (Anlage)'!POB119*$E$15</f>
        <v>0</v>
      </c>
      <c r="POC119" s="1145">
        <f>'2d) Planwerte (Anlage)'!POC119*$E$15</f>
        <v>0</v>
      </c>
      <c r="POD119" s="1145">
        <f>'2d) Planwerte (Anlage)'!POD119*$E$15</f>
        <v>0</v>
      </c>
      <c r="POE119" s="1145">
        <f>'2d) Planwerte (Anlage)'!POE119*$E$15</f>
        <v>0</v>
      </c>
      <c r="POF119" s="1145">
        <f>'2d) Planwerte (Anlage)'!POF119*$E$15</f>
        <v>0</v>
      </c>
      <c r="POG119" s="1145">
        <f>'2d) Planwerte (Anlage)'!POG119*$E$15</f>
        <v>0</v>
      </c>
      <c r="POH119" s="1145">
        <f>'2d) Planwerte (Anlage)'!POH119*$E$15</f>
        <v>0</v>
      </c>
      <c r="POI119" s="1145">
        <f>'2d) Planwerte (Anlage)'!POI119*$E$15</f>
        <v>0</v>
      </c>
      <c r="POJ119" s="1145">
        <f>'2d) Planwerte (Anlage)'!POJ119*$E$15</f>
        <v>0</v>
      </c>
      <c r="POK119" s="1145">
        <f>'2d) Planwerte (Anlage)'!POK119*$E$15</f>
        <v>0</v>
      </c>
      <c r="POL119" s="1145">
        <f>'2d) Planwerte (Anlage)'!POL119*$E$15</f>
        <v>0</v>
      </c>
      <c r="POM119" s="1145">
        <f>'2d) Planwerte (Anlage)'!POM119*$E$15</f>
        <v>0</v>
      </c>
      <c r="PON119" s="1145">
        <f>'2d) Planwerte (Anlage)'!PON119*$E$15</f>
        <v>0</v>
      </c>
      <c r="POO119" s="1145">
        <f>'2d) Planwerte (Anlage)'!POO119*$E$15</f>
        <v>0</v>
      </c>
      <c r="POP119" s="1145">
        <f>'2d) Planwerte (Anlage)'!POP119*$E$15</f>
        <v>0</v>
      </c>
      <c r="POQ119" s="1145">
        <f>'2d) Planwerte (Anlage)'!POQ119*$E$15</f>
        <v>0</v>
      </c>
      <c r="POR119" s="1145">
        <f>'2d) Planwerte (Anlage)'!POR119*$E$15</f>
        <v>0</v>
      </c>
      <c r="POS119" s="1145">
        <f>'2d) Planwerte (Anlage)'!POS119*$E$15</f>
        <v>0</v>
      </c>
      <c r="POT119" s="1145">
        <f>'2d) Planwerte (Anlage)'!POT119*$E$15</f>
        <v>0</v>
      </c>
      <c r="POU119" s="1145">
        <f>'2d) Planwerte (Anlage)'!POU119*$E$15</f>
        <v>0</v>
      </c>
      <c r="POV119" s="1145">
        <f>'2d) Planwerte (Anlage)'!POV119*$E$15</f>
        <v>0</v>
      </c>
      <c r="POW119" s="1145">
        <f>'2d) Planwerte (Anlage)'!POW119*$E$15</f>
        <v>0</v>
      </c>
      <c r="POX119" s="1145">
        <f>'2d) Planwerte (Anlage)'!POX119*$E$15</f>
        <v>0</v>
      </c>
      <c r="POY119" s="1145">
        <f>'2d) Planwerte (Anlage)'!POY119*$E$15</f>
        <v>0</v>
      </c>
      <c r="POZ119" s="1145">
        <f>'2d) Planwerte (Anlage)'!POZ119*$E$15</f>
        <v>0</v>
      </c>
      <c r="PPA119" s="1145">
        <f>'2d) Planwerte (Anlage)'!PPA119*$E$15</f>
        <v>0</v>
      </c>
      <c r="PPB119" s="1145">
        <f>'2d) Planwerte (Anlage)'!PPB119*$E$15</f>
        <v>0</v>
      </c>
      <c r="PPC119" s="1145">
        <f>'2d) Planwerte (Anlage)'!PPC119*$E$15</f>
        <v>0</v>
      </c>
      <c r="PPD119" s="1145">
        <f>'2d) Planwerte (Anlage)'!PPD119*$E$15</f>
        <v>0</v>
      </c>
      <c r="PPE119" s="1145">
        <f>'2d) Planwerte (Anlage)'!PPE119*$E$15</f>
        <v>0</v>
      </c>
      <c r="PPF119" s="1145">
        <f>'2d) Planwerte (Anlage)'!PPF119*$E$15</f>
        <v>0</v>
      </c>
      <c r="PPG119" s="1145">
        <f>'2d) Planwerte (Anlage)'!PPG119*$E$15</f>
        <v>0</v>
      </c>
      <c r="PPH119" s="1145">
        <f>'2d) Planwerte (Anlage)'!PPH119*$E$15</f>
        <v>0</v>
      </c>
      <c r="PPI119" s="1145">
        <f>'2d) Planwerte (Anlage)'!PPI119*$E$15</f>
        <v>0</v>
      </c>
      <c r="PPJ119" s="1145">
        <f>'2d) Planwerte (Anlage)'!PPJ119*$E$15</f>
        <v>0</v>
      </c>
      <c r="PPK119" s="1145">
        <f>'2d) Planwerte (Anlage)'!PPK119*$E$15</f>
        <v>0</v>
      </c>
      <c r="PPL119" s="1145">
        <f>'2d) Planwerte (Anlage)'!PPL119*$E$15</f>
        <v>0</v>
      </c>
      <c r="PPM119" s="1145">
        <f>'2d) Planwerte (Anlage)'!PPM119*$E$15</f>
        <v>0</v>
      </c>
      <c r="PPN119" s="1145">
        <f>'2d) Planwerte (Anlage)'!PPN119*$E$15</f>
        <v>0</v>
      </c>
      <c r="PPO119" s="1145">
        <f>'2d) Planwerte (Anlage)'!PPO119*$E$15</f>
        <v>0</v>
      </c>
      <c r="PPP119" s="1145">
        <f>'2d) Planwerte (Anlage)'!PPP119*$E$15</f>
        <v>0</v>
      </c>
      <c r="PPQ119" s="1145">
        <f>'2d) Planwerte (Anlage)'!PPQ119*$E$15</f>
        <v>0</v>
      </c>
      <c r="PPR119" s="1145">
        <f>'2d) Planwerte (Anlage)'!PPR119*$E$15</f>
        <v>0</v>
      </c>
      <c r="PPS119" s="1145">
        <f>'2d) Planwerte (Anlage)'!PPS119*$E$15</f>
        <v>0</v>
      </c>
      <c r="PPT119" s="1145">
        <f>'2d) Planwerte (Anlage)'!PPT119*$E$15</f>
        <v>0</v>
      </c>
      <c r="PPU119" s="1145">
        <f>'2d) Planwerte (Anlage)'!PPU119*$E$15</f>
        <v>0</v>
      </c>
      <c r="PPV119" s="1145">
        <f>'2d) Planwerte (Anlage)'!PPV119*$E$15</f>
        <v>0</v>
      </c>
      <c r="PPW119" s="1145">
        <f>'2d) Planwerte (Anlage)'!PPW119*$E$15</f>
        <v>0</v>
      </c>
      <c r="PPX119" s="1145">
        <f>'2d) Planwerte (Anlage)'!PPX119*$E$15</f>
        <v>0</v>
      </c>
      <c r="PPY119" s="1145">
        <f>'2d) Planwerte (Anlage)'!PPY119*$E$15</f>
        <v>0</v>
      </c>
      <c r="PPZ119" s="1145">
        <f>'2d) Planwerte (Anlage)'!PPZ119*$E$15</f>
        <v>0</v>
      </c>
      <c r="PQA119" s="1145">
        <f>'2d) Planwerte (Anlage)'!PQA119*$E$15</f>
        <v>0</v>
      </c>
      <c r="PQB119" s="1145">
        <f>'2d) Planwerte (Anlage)'!PQB119*$E$15</f>
        <v>0</v>
      </c>
      <c r="PQC119" s="1145">
        <f>'2d) Planwerte (Anlage)'!PQC119*$E$15</f>
        <v>0</v>
      </c>
      <c r="PQD119" s="1145">
        <f>'2d) Planwerte (Anlage)'!PQD119*$E$15</f>
        <v>0</v>
      </c>
      <c r="PQE119" s="1145">
        <f>'2d) Planwerte (Anlage)'!PQE119*$E$15</f>
        <v>0</v>
      </c>
      <c r="PQF119" s="1145">
        <f>'2d) Planwerte (Anlage)'!PQF119*$E$15</f>
        <v>0</v>
      </c>
      <c r="PQG119" s="1145">
        <f>'2d) Planwerte (Anlage)'!PQG119*$E$15</f>
        <v>0</v>
      </c>
      <c r="PQH119" s="1145">
        <f>'2d) Planwerte (Anlage)'!PQH119*$E$15</f>
        <v>0</v>
      </c>
      <c r="PQI119" s="1145">
        <f>'2d) Planwerte (Anlage)'!PQI119*$E$15</f>
        <v>0</v>
      </c>
      <c r="PQJ119" s="1145">
        <f>'2d) Planwerte (Anlage)'!PQJ119*$E$15</f>
        <v>0</v>
      </c>
      <c r="PQK119" s="1145">
        <f>'2d) Planwerte (Anlage)'!PQK119*$E$15</f>
        <v>0</v>
      </c>
      <c r="PQL119" s="1145">
        <f>'2d) Planwerte (Anlage)'!PQL119*$E$15</f>
        <v>0</v>
      </c>
      <c r="PQM119" s="1145">
        <f>'2d) Planwerte (Anlage)'!PQM119*$E$15</f>
        <v>0</v>
      </c>
      <c r="PQN119" s="1145">
        <f>'2d) Planwerte (Anlage)'!PQN119*$E$15</f>
        <v>0</v>
      </c>
      <c r="PQO119" s="1145">
        <f>'2d) Planwerte (Anlage)'!PQO119*$E$15</f>
        <v>0</v>
      </c>
      <c r="PQP119" s="1145">
        <f>'2d) Planwerte (Anlage)'!PQP119*$E$15</f>
        <v>0</v>
      </c>
      <c r="PQQ119" s="1145">
        <f>'2d) Planwerte (Anlage)'!PQQ119*$E$15</f>
        <v>0</v>
      </c>
      <c r="PQR119" s="1145">
        <f>'2d) Planwerte (Anlage)'!PQR119*$E$15</f>
        <v>0</v>
      </c>
      <c r="PQS119" s="1145">
        <f>'2d) Planwerte (Anlage)'!PQS119*$E$15</f>
        <v>0</v>
      </c>
      <c r="PQT119" s="1145">
        <f>'2d) Planwerte (Anlage)'!PQT119*$E$15</f>
        <v>0</v>
      </c>
      <c r="PQU119" s="1145">
        <f>'2d) Planwerte (Anlage)'!PQU119*$E$15</f>
        <v>0</v>
      </c>
      <c r="PQV119" s="1145">
        <f>'2d) Planwerte (Anlage)'!PQV119*$E$15</f>
        <v>0</v>
      </c>
      <c r="PQW119" s="1145">
        <f>'2d) Planwerte (Anlage)'!PQW119*$E$15</f>
        <v>0</v>
      </c>
      <c r="PQX119" s="1145">
        <f>'2d) Planwerte (Anlage)'!PQX119*$E$15</f>
        <v>0</v>
      </c>
      <c r="PQY119" s="1145">
        <f>'2d) Planwerte (Anlage)'!PQY119*$E$15</f>
        <v>0</v>
      </c>
      <c r="PQZ119" s="1145">
        <f>'2d) Planwerte (Anlage)'!PQZ119*$E$15</f>
        <v>0</v>
      </c>
      <c r="PRA119" s="1145">
        <f>'2d) Planwerte (Anlage)'!PRA119*$E$15</f>
        <v>0</v>
      </c>
      <c r="PRB119" s="1145">
        <f>'2d) Planwerte (Anlage)'!PRB119*$E$15</f>
        <v>0</v>
      </c>
      <c r="PRC119" s="1145">
        <f>'2d) Planwerte (Anlage)'!PRC119*$E$15</f>
        <v>0</v>
      </c>
      <c r="PRD119" s="1145">
        <f>'2d) Planwerte (Anlage)'!PRD119*$E$15</f>
        <v>0</v>
      </c>
      <c r="PRE119" s="1145">
        <f>'2d) Planwerte (Anlage)'!PRE119*$E$15</f>
        <v>0</v>
      </c>
      <c r="PRF119" s="1145">
        <f>'2d) Planwerte (Anlage)'!PRF119*$E$15</f>
        <v>0</v>
      </c>
      <c r="PRG119" s="1145">
        <f>'2d) Planwerte (Anlage)'!PRG119*$E$15</f>
        <v>0</v>
      </c>
      <c r="PRH119" s="1145">
        <f>'2d) Planwerte (Anlage)'!PRH119*$E$15</f>
        <v>0</v>
      </c>
      <c r="PRI119" s="1145">
        <f>'2d) Planwerte (Anlage)'!PRI119*$E$15</f>
        <v>0</v>
      </c>
      <c r="PRJ119" s="1145">
        <f>'2d) Planwerte (Anlage)'!PRJ119*$E$15</f>
        <v>0</v>
      </c>
      <c r="PRK119" s="1145">
        <f>'2d) Planwerte (Anlage)'!PRK119*$E$15</f>
        <v>0</v>
      </c>
      <c r="PRL119" s="1145">
        <f>'2d) Planwerte (Anlage)'!PRL119*$E$15</f>
        <v>0</v>
      </c>
      <c r="PRM119" s="1145">
        <f>'2d) Planwerte (Anlage)'!PRM119*$E$15</f>
        <v>0</v>
      </c>
      <c r="PRN119" s="1145">
        <f>'2d) Planwerte (Anlage)'!PRN119*$E$15</f>
        <v>0</v>
      </c>
      <c r="PRO119" s="1145">
        <f>'2d) Planwerte (Anlage)'!PRO119*$E$15</f>
        <v>0</v>
      </c>
      <c r="PRP119" s="1145">
        <f>'2d) Planwerte (Anlage)'!PRP119*$E$15</f>
        <v>0</v>
      </c>
      <c r="PRQ119" s="1145">
        <f>'2d) Planwerte (Anlage)'!PRQ119*$E$15</f>
        <v>0</v>
      </c>
      <c r="PRR119" s="1145">
        <f>'2d) Planwerte (Anlage)'!PRR119*$E$15</f>
        <v>0</v>
      </c>
      <c r="PRS119" s="1145">
        <f>'2d) Planwerte (Anlage)'!PRS119*$E$15</f>
        <v>0</v>
      </c>
      <c r="PRT119" s="1145">
        <f>'2d) Planwerte (Anlage)'!PRT119*$E$15</f>
        <v>0</v>
      </c>
      <c r="PRU119" s="1145">
        <f>'2d) Planwerte (Anlage)'!PRU119*$E$15</f>
        <v>0</v>
      </c>
      <c r="PRV119" s="1145">
        <f>'2d) Planwerte (Anlage)'!PRV119*$E$15</f>
        <v>0</v>
      </c>
      <c r="PRW119" s="1145">
        <f>'2d) Planwerte (Anlage)'!PRW119*$E$15</f>
        <v>0</v>
      </c>
      <c r="PRX119" s="1145">
        <f>'2d) Planwerte (Anlage)'!PRX119*$E$15</f>
        <v>0</v>
      </c>
      <c r="PRY119" s="1145">
        <f>'2d) Planwerte (Anlage)'!PRY119*$E$15</f>
        <v>0</v>
      </c>
      <c r="PRZ119" s="1145">
        <f>'2d) Planwerte (Anlage)'!PRZ119*$E$15</f>
        <v>0</v>
      </c>
      <c r="PSA119" s="1145">
        <f>'2d) Planwerte (Anlage)'!PSA119*$E$15</f>
        <v>0</v>
      </c>
      <c r="PSB119" s="1145">
        <f>'2d) Planwerte (Anlage)'!PSB119*$E$15</f>
        <v>0</v>
      </c>
      <c r="PSC119" s="1145">
        <f>'2d) Planwerte (Anlage)'!PSC119*$E$15</f>
        <v>0</v>
      </c>
      <c r="PSD119" s="1145">
        <f>'2d) Planwerte (Anlage)'!PSD119*$E$15</f>
        <v>0</v>
      </c>
      <c r="PSE119" s="1145">
        <f>'2d) Planwerte (Anlage)'!PSE119*$E$15</f>
        <v>0</v>
      </c>
      <c r="PSF119" s="1145">
        <f>'2d) Planwerte (Anlage)'!PSF119*$E$15</f>
        <v>0</v>
      </c>
      <c r="PSG119" s="1145">
        <f>'2d) Planwerte (Anlage)'!PSG119*$E$15</f>
        <v>0</v>
      </c>
      <c r="PSH119" s="1145">
        <f>'2d) Planwerte (Anlage)'!PSH119*$E$15</f>
        <v>0</v>
      </c>
      <c r="PSI119" s="1145">
        <f>'2d) Planwerte (Anlage)'!PSI119*$E$15</f>
        <v>0</v>
      </c>
      <c r="PSJ119" s="1145">
        <f>'2d) Planwerte (Anlage)'!PSJ119*$E$15</f>
        <v>0</v>
      </c>
      <c r="PSK119" s="1145">
        <f>'2d) Planwerte (Anlage)'!PSK119*$E$15</f>
        <v>0</v>
      </c>
      <c r="PSL119" s="1145">
        <f>'2d) Planwerte (Anlage)'!PSL119*$E$15</f>
        <v>0</v>
      </c>
      <c r="PSM119" s="1145">
        <f>'2d) Planwerte (Anlage)'!PSM119*$E$15</f>
        <v>0</v>
      </c>
      <c r="PSN119" s="1145">
        <f>'2d) Planwerte (Anlage)'!PSN119*$E$15</f>
        <v>0</v>
      </c>
      <c r="PSO119" s="1145">
        <f>'2d) Planwerte (Anlage)'!PSO119*$E$15</f>
        <v>0</v>
      </c>
      <c r="PSP119" s="1145">
        <f>'2d) Planwerte (Anlage)'!PSP119*$E$15</f>
        <v>0</v>
      </c>
      <c r="PSQ119" s="1145">
        <f>'2d) Planwerte (Anlage)'!PSQ119*$E$15</f>
        <v>0</v>
      </c>
      <c r="PSR119" s="1145">
        <f>'2d) Planwerte (Anlage)'!PSR119*$E$15</f>
        <v>0</v>
      </c>
      <c r="PSS119" s="1145">
        <f>'2d) Planwerte (Anlage)'!PSS119*$E$15</f>
        <v>0</v>
      </c>
      <c r="PST119" s="1145">
        <f>'2d) Planwerte (Anlage)'!PST119*$E$15</f>
        <v>0</v>
      </c>
      <c r="PSU119" s="1145">
        <f>'2d) Planwerte (Anlage)'!PSU119*$E$15</f>
        <v>0</v>
      </c>
      <c r="PSV119" s="1145">
        <f>'2d) Planwerte (Anlage)'!PSV119*$E$15</f>
        <v>0</v>
      </c>
      <c r="PSW119" s="1145">
        <f>'2d) Planwerte (Anlage)'!PSW119*$E$15</f>
        <v>0</v>
      </c>
      <c r="PSX119" s="1145">
        <f>'2d) Planwerte (Anlage)'!PSX119*$E$15</f>
        <v>0</v>
      </c>
      <c r="PSY119" s="1145">
        <f>'2d) Planwerte (Anlage)'!PSY119*$E$15</f>
        <v>0</v>
      </c>
      <c r="PSZ119" s="1145">
        <f>'2d) Planwerte (Anlage)'!PSZ119*$E$15</f>
        <v>0</v>
      </c>
      <c r="PTA119" s="1145">
        <f>'2d) Planwerte (Anlage)'!PTA119*$E$15</f>
        <v>0</v>
      </c>
      <c r="PTB119" s="1145">
        <f>'2d) Planwerte (Anlage)'!PTB119*$E$15</f>
        <v>0</v>
      </c>
      <c r="PTC119" s="1145">
        <f>'2d) Planwerte (Anlage)'!PTC119*$E$15</f>
        <v>0</v>
      </c>
      <c r="PTD119" s="1145">
        <f>'2d) Planwerte (Anlage)'!PTD119*$E$15</f>
        <v>0</v>
      </c>
      <c r="PTE119" s="1145">
        <f>'2d) Planwerte (Anlage)'!PTE119*$E$15</f>
        <v>0</v>
      </c>
      <c r="PTF119" s="1145">
        <f>'2d) Planwerte (Anlage)'!PTF119*$E$15</f>
        <v>0</v>
      </c>
      <c r="PTG119" s="1145">
        <f>'2d) Planwerte (Anlage)'!PTG119*$E$15</f>
        <v>0</v>
      </c>
      <c r="PTH119" s="1145">
        <f>'2d) Planwerte (Anlage)'!PTH119*$E$15</f>
        <v>0</v>
      </c>
      <c r="PTI119" s="1145">
        <f>'2d) Planwerte (Anlage)'!PTI119*$E$15</f>
        <v>0</v>
      </c>
      <c r="PTJ119" s="1145">
        <f>'2d) Planwerte (Anlage)'!PTJ119*$E$15</f>
        <v>0</v>
      </c>
      <c r="PTK119" s="1145">
        <f>'2d) Planwerte (Anlage)'!PTK119*$E$15</f>
        <v>0</v>
      </c>
      <c r="PTL119" s="1145">
        <f>'2d) Planwerte (Anlage)'!PTL119*$E$15</f>
        <v>0</v>
      </c>
      <c r="PTM119" s="1145">
        <f>'2d) Planwerte (Anlage)'!PTM119*$E$15</f>
        <v>0</v>
      </c>
      <c r="PTN119" s="1145">
        <f>'2d) Planwerte (Anlage)'!PTN119*$E$15</f>
        <v>0</v>
      </c>
      <c r="PTO119" s="1145">
        <f>'2d) Planwerte (Anlage)'!PTO119*$E$15</f>
        <v>0</v>
      </c>
      <c r="PTP119" s="1145">
        <f>'2d) Planwerte (Anlage)'!PTP119*$E$15</f>
        <v>0</v>
      </c>
      <c r="PTQ119" s="1145">
        <f>'2d) Planwerte (Anlage)'!PTQ119*$E$15</f>
        <v>0</v>
      </c>
      <c r="PTR119" s="1145">
        <f>'2d) Planwerte (Anlage)'!PTR119*$E$15</f>
        <v>0</v>
      </c>
      <c r="PTS119" s="1145">
        <f>'2d) Planwerte (Anlage)'!PTS119*$E$15</f>
        <v>0</v>
      </c>
      <c r="PTT119" s="1145">
        <f>'2d) Planwerte (Anlage)'!PTT119*$E$15</f>
        <v>0</v>
      </c>
      <c r="PTU119" s="1145">
        <f>'2d) Planwerte (Anlage)'!PTU119*$E$15</f>
        <v>0</v>
      </c>
      <c r="PTV119" s="1145">
        <f>'2d) Planwerte (Anlage)'!PTV119*$E$15</f>
        <v>0</v>
      </c>
      <c r="PTW119" s="1145">
        <f>'2d) Planwerte (Anlage)'!PTW119*$E$15</f>
        <v>0</v>
      </c>
      <c r="PTX119" s="1145">
        <f>'2d) Planwerte (Anlage)'!PTX119*$E$15</f>
        <v>0</v>
      </c>
      <c r="PTY119" s="1145">
        <f>'2d) Planwerte (Anlage)'!PTY119*$E$15</f>
        <v>0</v>
      </c>
      <c r="PTZ119" s="1145">
        <f>'2d) Planwerte (Anlage)'!PTZ119*$E$15</f>
        <v>0</v>
      </c>
      <c r="PUA119" s="1145">
        <f>'2d) Planwerte (Anlage)'!PUA119*$E$15</f>
        <v>0</v>
      </c>
      <c r="PUB119" s="1145">
        <f>'2d) Planwerte (Anlage)'!PUB119*$E$15</f>
        <v>0</v>
      </c>
      <c r="PUC119" s="1145">
        <f>'2d) Planwerte (Anlage)'!PUC119*$E$15</f>
        <v>0</v>
      </c>
      <c r="PUD119" s="1145">
        <f>'2d) Planwerte (Anlage)'!PUD119*$E$15</f>
        <v>0</v>
      </c>
      <c r="PUE119" s="1145">
        <f>'2d) Planwerte (Anlage)'!PUE119*$E$15</f>
        <v>0</v>
      </c>
      <c r="PUF119" s="1145">
        <f>'2d) Planwerte (Anlage)'!PUF119*$E$15</f>
        <v>0</v>
      </c>
      <c r="PUG119" s="1145">
        <f>'2d) Planwerte (Anlage)'!PUG119*$E$15</f>
        <v>0</v>
      </c>
      <c r="PUH119" s="1145">
        <f>'2d) Planwerte (Anlage)'!PUH119*$E$15</f>
        <v>0</v>
      </c>
      <c r="PUI119" s="1145">
        <f>'2d) Planwerte (Anlage)'!PUI119*$E$15</f>
        <v>0</v>
      </c>
      <c r="PUJ119" s="1145">
        <f>'2d) Planwerte (Anlage)'!PUJ119*$E$15</f>
        <v>0</v>
      </c>
      <c r="PUK119" s="1145">
        <f>'2d) Planwerte (Anlage)'!PUK119*$E$15</f>
        <v>0</v>
      </c>
      <c r="PUL119" s="1145">
        <f>'2d) Planwerte (Anlage)'!PUL119*$E$15</f>
        <v>0</v>
      </c>
      <c r="PUM119" s="1145">
        <f>'2d) Planwerte (Anlage)'!PUM119*$E$15</f>
        <v>0</v>
      </c>
      <c r="PUN119" s="1145">
        <f>'2d) Planwerte (Anlage)'!PUN119*$E$15</f>
        <v>0</v>
      </c>
      <c r="PUO119" s="1145">
        <f>'2d) Planwerte (Anlage)'!PUO119*$E$15</f>
        <v>0</v>
      </c>
      <c r="PUP119" s="1145">
        <f>'2d) Planwerte (Anlage)'!PUP119*$E$15</f>
        <v>0</v>
      </c>
      <c r="PUQ119" s="1145">
        <f>'2d) Planwerte (Anlage)'!PUQ119*$E$15</f>
        <v>0</v>
      </c>
      <c r="PUR119" s="1145">
        <f>'2d) Planwerte (Anlage)'!PUR119*$E$15</f>
        <v>0</v>
      </c>
      <c r="PUS119" s="1145">
        <f>'2d) Planwerte (Anlage)'!PUS119*$E$15</f>
        <v>0</v>
      </c>
      <c r="PUT119" s="1145">
        <f>'2d) Planwerte (Anlage)'!PUT119*$E$15</f>
        <v>0</v>
      </c>
      <c r="PUU119" s="1145">
        <f>'2d) Planwerte (Anlage)'!PUU119*$E$15</f>
        <v>0</v>
      </c>
      <c r="PUV119" s="1145">
        <f>'2d) Planwerte (Anlage)'!PUV119*$E$15</f>
        <v>0</v>
      </c>
      <c r="PUW119" s="1145">
        <f>'2d) Planwerte (Anlage)'!PUW119*$E$15</f>
        <v>0</v>
      </c>
      <c r="PUX119" s="1145">
        <f>'2d) Planwerte (Anlage)'!PUX119*$E$15</f>
        <v>0</v>
      </c>
      <c r="PUY119" s="1145">
        <f>'2d) Planwerte (Anlage)'!PUY119*$E$15</f>
        <v>0</v>
      </c>
      <c r="PUZ119" s="1145">
        <f>'2d) Planwerte (Anlage)'!PUZ119*$E$15</f>
        <v>0</v>
      </c>
      <c r="PVA119" s="1145">
        <f>'2d) Planwerte (Anlage)'!PVA119*$E$15</f>
        <v>0</v>
      </c>
      <c r="PVB119" s="1145">
        <f>'2d) Planwerte (Anlage)'!PVB119*$E$15</f>
        <v>0</v>
      </c>
      <c r="PVC119" s="1145">
        <f>'2d) Planwerte (Anlage)'!PVC119*$E$15</f>
        <v>0</v>
      </c>
      <c r="PVD119" s="1145">
        <f>'2d) Planwerte (Anlage)'!PVD119*$E$15</f>
        <v>0</v>
      </c>
      <c r="PVE119" s="1145">
        <f>'2d) Planwerte (Anlage)'!PVE119*$E$15</f>
        <v>0</v>
      </c>
      <c r="PVF119" s="1145">
        <f>'2d) Planwerte (Anlage)'!PVF119*$E$15</f>
        <v>0</v>
      </c>
      <c r="PVG119" s="1145">
        <f>'2d) Planwerte (Anlage)'!PVG119*$E$15</f>
        <v>0</v>
      </c>
      <c r="PVH119" s="1145">
        <f>'2d) Planwerte (Anlage)'!PVH119*$E$15</f>
        <v>0</v>
      </c>
      <c r="PVI119" s="1145">
        <f>'2d) Planwerte (Anlage)'!PVI119*$E$15</f>
        <v>0</v>
      </c>
      <c r="PVJ119" s="1145">
        <f>'2d) Planwerte (Anlage)'!PVJ119*$E$15</f>
        <v>0</v>
      </c>
      <c r="PVK119" s="1145">
        <f>'2d) Planwerte (Anlage)'!PVK119*$E$15</f>
        <v>0</v>
      </c>
      <c r="PVL119" s="1145">
        <f>'2d) Planwerte (Anlage)'!PVL119*$E$15</f>
        <v>0</v>
      </c>
      <c r="PVM119" s="1145">
        <f>'2d) Planwerte (Anlage)'!PVM119*$E$15</f>
        <v>0</v>
      </c>
      <c r="PVN119" s="1145">
        <f>'2d) Planwerte (Anlage)'!PVN119*$E$15</f>
        <v>0</v>
      </c>
      <c r="PVO119" s="1145">
        <f>'2d) Planwerte (Anlage)'!PVO119*$E$15</f>
        <v>0</v>
      </c>
      <c r="PVP119" s="1145">
        <f>'2d) Planwerte (Anlage)'!PVP119*$E$15</f>
        <v>0</v>
      </c>
      <c r="PVQ119" s="1145">
        <f>'2d) Planwerte (Anlage)'!PVQ119*$E$15</f>
        <v>0</v>
      </c>
      <c r="PVR119" s="1145">
        <f>'2d) Planwerte (Anlage)'!PVR119*$E$15</f>
        <v>0</v>
      </c>
      <c r="PVS119" s="1145">
        <f>'2d) Planwerte (Anlage)'!PVS119*$E$15</f>
        <v>0</v>
      </c>
      <c r="PVT119" s="1145">
        <f>'2d) Planwerte (Anlage)'!PVT119*$E$15</f>
        <v>0</v>
      </c>
      <c r="PVU119" s="1145">
        <f>'2d) Planwerte (Anlage)'!PVU119*$E$15</f>
        <v>0</v>
      </c>
      <c r="PVV119" s="1145">
        <f>'2d) Planwerte (Anlage)'!PVV119*$E$15</f>
        <v>0</v>
      </c>
      <c r="PVW119" s="1145">
        <f>'2d) Planwerte (Anlage)'!PVW119*$E$15</f>
        <v>0</v>
      </c>
      <c r="PVX119" s="1145">
        <f>'2d) Planwerte (Anlage)'!PVX119*$E$15</f>
        <v>0</v>
      </c>
      <c r="PVY119" s="1145">
        <f>'2d) Planwerte (Anlage)'!PVY119*$E$15</f>
        <v>0</v>
      </c>
      <c r="PVZ119" s="1145">
        <f>'2d) Planwerte (Anlage)'!PVZ119*$E$15</f>
        <v>0</v>
      </c>
      <c r="PWA119" s="1145">
        <f>'2d) Planwerte (Anlage)'!PWA119*$E$15</f>
        <v>0</v>
      </c>
      <c r="PWB119" s="1145">
        <f>'2d) Planwerte (Anlage)'!PWB119*$E$15</f>
        <v>0</v>
      </c>
      <c r="PWC119" s="1145">
        <f>'2d) Planwerte (Anlage)'!PWC119*$E$15</f>
        <v>0</v>
      </c>
      <c r="PWD119" s="1145">
        <f>'2d) Planwerte (Anlage)'!PWD119*$E$15</f>
        <v>0</v>
      </c>
      <c r="PWE119" s="1145">
        <f>'2d) Planwerte (Anlage)'!PWE119*$E$15</f>
        <v>0</v>
      </c>
      <c r="PWF119" s="1145">
        <f>'2d) Planwerte (Anlage)'!PWF119*$E$15</f>
        <v>0</v>
      </c>
      <c r="PWG119" s="1145">
        <f>'2d) Planwerte (Anlage)'!PWG119*$E$15</f>
        <v>0</v>
      </c>
      <c r="PWH119" s="1145">
        <f>'2d) Planwerte (Anlage)'!PWH119*$E$15</f>
        <v>0</v>
      </c>
      <c r="PWI119" s="1145">
        <f>'2d) Planwerte (Anlage)'!PWI119*$E$15</f>
        <v>0</v>
      </c>
      <c r="PWJ119" s="1145">
        <f>'2d) Planwerte (Anlage)'!PWJ119*$E$15</f>
        <v>0</v>
      </c>
      <c r="PWK119" s="1145">
        <f>'2d) Planwerte (Anlage)'!PWK119*$E$15</f>
        <v>0</v>
      </c>
      <c r="PWL119" s="1145">
        <f>'2d) Planwerte (Anlage)'!PWL119*$E$15</f>
        <v>0</v>
      </c>
      <c r="PWM119" s="1145">
        <f>'2d) Planwerte (Anlage)'!PWM119*$E$15</f>
        <v>0</v>
      </c>
      <c r="PWN119" s="1145">
        <f>'2d) Planwerte (Anlage)'!PWN119*$E$15</f>
        <v>0</v>
      </c>
      <c r="PWO119" s="1145">
        <f>'2d) Planwerte (Anlage)'!PWO119*$E$15</f>
        <v>0</v>
      </c>
      <c r="PWP119" s="1145">
        <f>'2d) Planwerte (Anlage)'!PWP119*$E$15</f>
        <v>0</v>
      </c>
      <c r="PWQ119" s="1145">
        <f>'2d) Planwerte (Anlage)'!PWQ119*$E$15</f>
        <v>0</v>
      </c>
      <c r="PWR119" s="1145">
        <f>'2d) Planwerte (Anlage)'!PWR119*$E$15</f>
        <v>0</v>
      </c>
      <c r="PWS119" s="1145">
        <f>'2d) Planwerte (Anlage)'!PWS119*$E$15</f>
        <v>0</v>
      </c>
      <c r="PWT119" s="1145">
        <f>'2d) Planwerte (Anlage)'!PWT119*$E$15</f>
        <v>0</v>
      </c>
      <c r="PWU119" s="1145">
        <f>'2d) Planwerte (Anlage)'!PWU119*$E$15</f>
        <v>0</v>
      </c>
      <c r="PWV119" s="1145">
        <f>'2d) Planwerte (Anlage)'!PWV119*$E$15</f>
        <v>0</v>
      </c>
      <c r="PWW119" s="1145">
        <f>'2d) Planwerte (Anlage)'!PWW119*$E$15</f>
        <v>0</v>
      </c>
      <c r="PWX119" s="1145">
        <f>'2d) Planwerte (Anlage)'!PWX119*$E$15</f>
        <v>0</v>
      </c>
      <c r="PWY119" s="1145">
        <f>'2d) Planwerte (Anlage)'!PWY119*$E$15</f>
        <v>0</v>
      </c>
      <c r="PWZ119" s="1145">
        <f>'2d) Planwerte (Anlage)'!PWZ119*$E$15</f>
        <v>0</v>
      </c>
      <c r="PXA119" s="1145">
        <f>'2d) Planwerte (Anlage)'!PXA119*$E$15</f>
        <v>0</v>
      </c>
      <c r="PXB119" s="1145">
        <f>'2d) Planwerte (Anlage)'!PXB119*$E$15</f>
        <v>0</v>
      </c>
      <c r="PXC119" s="1145">
        <f>'2d) Planwerte (Anlage)'!PXC119*$E$15</f>
        <v>0</v>
      </c>
      <c r="PXD119" s="1145">
        <f>'2d) Planwerte (Anlage)'!PXD119*$E$15</f>
        <v>0</v>
      </c>
      <c r="PXE119" s="1145">
        <f>'2d) Planwerte (Anlage)'!PXE119*$E$15</f>
        <v>0</v>
      </c>
      <c r="PXF119" s="1145">
        <f>'2d) Planwerte (Anlage)'!PXF119*$E$15</f>
        <v>0</v>
      </c>
      <c r="PXG119" s="1145">
        <f>'2d) Planwerte (Anlage)'!PXG119*$E$15</f>
        <v>0</v>
      </c>
      <c r="PXH119" s="1145">
        <f>'2d) Planwerte (Anlage)'!PXH119*$E$15</f>
        <v>0</v>
      </c>
      <c r="PXI119" s="1145">
        <f>'2d) Planwerte (Anlage)'!PXI119*$E$15</f>
        <v>0</v>
      </c>
      <c r="PXJ119" s="1145">
        <f>'2d) Planwerte (Anlage)'!PXJ119*$E$15</f>
        <v>0</v>
      </c>
      <c r="PXK119" s="1145">
        <f>'2d) Planwerte (Anlage)'!PXK119*$E$15</f>
        <v>0</v>
      </c>
      <c r="PXL119" s="1145">
        <f>'2d) Planwerte (Anlage)'!PXL119*$E$15</f>
        <v>0</v>
      </c>
      <c r="PXM119" s="1145">
        <f>'2d) Planwerte (Anlage)'!PXM119*$E$15</f>
        <v>0</v>
      </c>
      <c r="PXN119" s="1145">
        <f>'2d) Planwerte (Anlage)'!PXN119*$E$15</f>
        <v>0</v>
      </c>
      <c r="PXO119" s="1145">
        <f>'2d) Planwerte (Anlage)'!PXO119*$E$15</f>
        <v>0</v>
      </c>
      <c r="PXP119" s="1145">
        <f>'2d) Planwerte (Anlage)'!PXP119*$E$15</f>
        <v>0</v>
      </c>
      <c r="PXQ119" s="1145">
        <f>'2d) Planwerte (Anlage)'!PXQ119*$E$15</f>
        <v>0</v>
      </c>
      <c r="PXR119" s="1145">
        <f>'2d) Planwerte (Anlage)'!PXR119*$E$15</f>
        <v>0</v>
      </c>
      <c r="PXS119" s="1145">
        <f>'2d) Planwerte (Anlage)'!PXS119*$E$15</f>
        <v>0</v>
      </c>
      <c r="PXT119" s="1145">
        <f>'2d) Planwerte (Anlage)'!PXT119*$E$15</f>
        <v>0</v>
      </c>
      <c r="PXU119" s="1145">
        <f>'2d) Planwerte (Anlage)'!PXU119*$E$15</f>
        <v>0</v>
      </c>
      <c r="PXV119" s="1145">
        <f>'2d) Planwerte (Anlage)'!PXV119*$E$15</f>
        <v>0</v>
      </c>
      <c r="PXW119" s="1145">
        <f>'2d) Planwerte (Anlage)'!PXW119*$E$15</f>
        <v>0</v>
      </c>
      <c r="PXX119" s="1145">
        <f>'2d) Planwerte (Anlage)'!PXX119*$E$15</f>
        <v>0</v>
      </c>
      <c r="PXY119" s="1145">
        <f>'2d) Planwerte (Anlage)'!PXY119*$E$15</f>
        <v>0</v>
      </c>
      <c r="PXZ119" s="1145">
        <f>'2d) Planwerte (Anlage)'!PXZ119*$E$15</f>
        <v>0</v>
      </c>
      <c r="PYA119" s="1145">
        <f>'2d) Planwerte (Anlage)'!PYA119*$E$15</f>
        <v>0</v>
      </c>
      <c r="PYB119" s="1145">
        <f>'2d) Planwerte (Anlage)'!PYB119*$E$15</f>
        <v>0</v>
      </c>
      <c r="PYC119" s="1145">
        <f>'2d) Planwerte (Anlage)'!PYC119*$E$15</f>
        <v>0</v>
      </c>
      <c r="PYD119" s="1145">
        <f>'2d) Planwerte (Anlage)'!PYD119*$E$15</f>
        <v>0</v>
      </c>
      <c r="PYE119" s="1145">
        <f>'2d) Planwerte (Anlage)'!PYE119*$E$15</f>
        <v>0</v>
      </c>
      <c r="PYF119" s="1145">
        <f>'2d) Planwerte (Anlage)'!PYF119*$E$15</f>
        <v>0</v>
      </c>
      <c r="PYG119" s="1145">
        <f>'2d) Planwerte (Anlage)'!PYG119*$E$15</f>
        <v>0</v>
      </c>
      <c r="PYH119" s="1145">
        <f>'2d) Planwerte (Anlage)'!PYH119*$E$15</f>
        <v>0</v>
      </c>
      <c r="PYI119" s="1145">
        <f>'2d) Planwerte (Anlage)'!PYI119*$E$15</f>
        <v>0</v>
      </c>
      <c r="PYJ119" s="1145">
        <f>'2d) Planwerte (Anlage)'!PYJ119*$E$15</f>
        <v>0</v>
      </c>
      <c r="PYK119" s="1145">
        <f>'2d) Planwerte (Anlage)'!PYK119*$E$15</f>
        <v>0</v>
      </c>
      <c r="PYL119" s="1145">
        <f>'2d) Planwerte (Anlage)'!PYL119*$E$15</f>
        <v>0</v>
      </c>
      <c r="PYM119" s="1145">
        <f>'2d) Planwerte (Anlage)'!PYM119*$E$15</f>
        <v>0</v>
      </c>
      <c r="PYN119" s="1145">
        <f>'2d) Planwerte (Anlage)'!PYN119*$E$15</f>
        <v>0</v>
      </c>
      <c r="PYO119" s="1145">
        <f>'2d) Planwerte (Anlage)'!PYO119*$E$15</f>
        <v>0</v>
      </c>
      <c r="PYP119" s="1145">
        <f>'2d) Planwerte (Anlage)'!PYP119*$E$15</f>
        <v>0</v>
      </c>
      <c r="PYQ119" s="1145">
        <f>'2d) Planwerte (Anlage)'!PYQ119*$E$15</f>
        <v>0</v>
      </c>
      <c r="PYR119" s="1145">
        <f>'2d) Planwerte (Anlage)'!PYR119*$E$15</f>
        <v>0</v>
      </c>
      <c r="PYS119" s="1145">
        <f>'2d) Planwerte (Anlage)'!PYS119*$E$15</f>
        <v>0</v>
      </c>
      <c r="PYT119" s="1145">
        <f>'2d) Planwerte (Anlage)'!PYT119*$E$15</f>
        <v>0</v>
      </c>
      <c r="PYU119" s="1145">
        <f>'2d) Planwerte (Anlage)'!PYU119*$E$15</f>
        <v>0</v>
      </c>
      <c r="PYV119" s="1145">
        <f>'2d) Planwerte (Anlage)'!PYV119*$E$15</f>
        <v>0</v>
      </c>
      <c r="PYW119" s="1145">
        <f>'2d) Planwerte (Anlage)'!PYW119*$E$15</f>
        <v>0</v>
      </c>
      <c r="PYX119" s="1145">
        <f>'2d) Planwerte (Anlage)'!PYX119*$E$15</f>
        <v>0</v>
      </c>
      <c r="PYY119" s="1145">
        <f>'2d) Planwerte (Anlage)'!PYY119*$E$15</f>
        <v>0</v>
      </c>
      <c r="PYZ119" s="1145">
        <f>'2d) Planwerte (Anlage)'!PYZ119*$E$15</f>
        <v>0</v>
      </c>
      <c r="PZA119" s="1145">
        <f>'2d) Planwerte (Anlage)'!PZA119*$E$15</f>
        <v>0</v>
      </c>
      <c r="PZB119" s="1145">
        <f>'2d) Planwerte (Anlage)'!PZB119*$E$15</f>
        <v>0</v>
      </c>
      <c r="PZC119" s="1145">
        <f>'2d) Planwerte (Anlage)'!PZC119*$E$15</f>
        <v>0</v>
      </c>
      <c r="PZD119" s="1145">
        <f>'2d) Planwerte (Anlage)'!PZD119*$E$15</f>
        <v>0</v>
      </c>
      <c r="PZE119" s="1145">
        <f>'2d) Planwerte (Anlage)'!PZE119*$E$15</f>
        <v>0</v>
      </c>
      <c r="PZF119" s="1145">
        <f>'2d) Planwerte (Anlage)'!PZF119*$E$15</f>
        <v>0</v>
      </c>
      <c r="PZG119" s="1145">
        <f>'2d) Planwerte (Anlage)'!PZG119*$E$15</f>
        <v>0</v>
      </c>
      <c r="PZH119" s="1145">
        <f>'2d) Planwerte (Anlage)'!PZH119*$E$15</f>
        <v>0</v>
      </c>
      <c r="PZI119" s="1145">
        <f>'2d) Planwerte (Anlage)'!PZI119*$E$15</f>
        <v>0</v>
      </c>
      <c r="PZJ119" s="1145">
        <f>'2d) Planwerte (Anlage)'!PZJ119*$E$15</f>
        <v>0</v>
      </c>
      <c r="PZK119" s="1145">
        <f>'2d) Planwerte (Anlage)'!PZK119*$E$15</f>
        <v>0</v>
      </c>
      <c r="PZL119" s="1145">
        <f>'2d) Planwerte (Anlage)'!PZL119*$E$15</f>
        <v>0</v>
      </c>
      <c r="PZM119" s="1145">
        <f>'2d) Planwerte (Anlage)'!PZM119*$E$15</f>
        <v>0</v>
      </c>
      <c r="PZN119" s="1145">
        <f>'2d) Planwerte (Anlage)'!PZN119*$E$15</f>
        <v>0</v>
      </c>
      <c r="PZO119" s="1145">
        <f>'2d) Planwerte (Anlage)'!PZO119*$E$15</f>
        <v>0</v>
      </c>
      <c r="PZP119" s="1145">
        <f>'2d) Planwerte (Anlage)'!PZP119*$E$15</f>
        <v>0</v>
      </c>
      <c r="PZQ119" s="1145">
        <f>'2d) Planwerte (Anlage)'!PZQ119*$E$15</f>
        <v>0</v>
      </c>
      <c r="PZR119" s="1145">
        <f>'2d) Planwerte (Anlage)'!PZR119*$E$15</f>
        <v>0</v>
      </c>
      <c r="PZS119" s="1145">
        <f>'2d) Planwerte (Anlage)'!PZS119*$E$15</f>
        <v>0</v>
      </c>
      <c r="PZT119" s="1145">
        <f>'2d) Planwerte (Anlage)'!PZT119*$E$15</f>
        <v>0</v>
      </c>
      <c r="PZU119" s="1145">
        <f>'2d) Planwerte (Anlage)'!PZU119*$E$15</f>
        <v>0</v>
      </c>
      <c r="PZV119" s="1145">
        <f>'2d) Planwerte (Anlage)'!PZV119*$E$15</f>
        <v>0</v>
      </c>
      <c r="PZW119" s="1145">
        <f>'2d) Planwerte (Anlage)'!PZW119*$E$15</f>
        <v>0</v>
      </c>
      <c r="PZX119" s="1145">
        <f>'2d) Planwerte (Anlage)'!PZX119*$E$15</f>
        <v>0</v>
      </c>
      <c r="PZY119" s="1145">
        <f>'2d) Planwerte (Anlage)'!PZY119*$E$15</f>
        <v>0</v>
      </c>
      <c r="PZZ119" s="1145">
        <f>'2d) Planwerte (Anlage)'!PZZ119*$E$15</f>
        <v>0</v>
      </c>
      <c r="QAA119" s="1145">
        <f>'2d) Planwerte (Anlage)'!QAA119*$E$15</f>
        <v>0</v>
      </c>
      <c r="QAB119" s="1145">
        <f>'2d) Planwerte (Anlage)'!QAB119*$E$15</f>
        <v>0</v>
      </c>
      <c r="QAC119" s="1145">
        <f>'2d) Planwerte (Anlage)'!QAC119*$E$15</f>
        <v>0</v>
      </c>
      <c r="QAD119" s="1145">
        <f>'2d) Planwerte (Anlage)'!QAD119*$E$15</f>
        <v>0</v>
      </c>
      <c r="QAE119" s="1145">
        <f>'2d) Planwerte (Anlage)'!QAE119*$E$15</f>
        <v>0</v>
      </c>
      <c r="QAF119" s="1145">
        <f>'2d) Planwerte (Anlage)'!QAF119*$E$15</f>
        <v>0</v>
      </c>
      <c r="QAG119" s="1145">
        <f>'2d) Planwerte (Anlage)'!QAG119*$E$15</f>
        <v>0</v>
      </c>
      <c r="QAH119" s="1145">
        <f>'2d) Planwerte (Anlage)'!QAH119*$E$15</f>
        <v>0</v>
      </c>
      <c r="QAI119" s="1145">
        <f>'2d) Planwerte (Anlage)'!QAI119*$E$15</f>
        <v>0</v>
      </c>
      <c r="QAJ119" s="1145">
        <f>'2d) Planwerte (Anlage)'!QAJ119*$E$15</f>
        <v>0</v>
      </c>
      <c r="QAK119" s="1145">
        <f>'2d) Planwerte (Anlage)'!QAK119*$E$15</f>
        <v>0</v>
      </c>
      <c r="QAL119" s="1145">
        <f>'2d) Planwerte (Anlage)'!QAL119*$E$15</f>
        <v>0</v>
      </c>
      <c r="QAM119" s="1145">
        <f>'2d) Planwerte (Anlage)'!QAM119*$E$15</f>
        <v>0</v>
      </c>
      <c r="QAN119" s="1145">
        <f>'2d) Planwerte (Anlage)'!QAN119*$E$15</f>
        <v>0</v>
      </c>
      <c r="QAO119" s="1145">
        <f>'2d) Planwerte (Anlage)'!QAO119*$E$15</f>
        <v>0</v>
      </c>
      <c r="QAP119" s="1145">
        <f>'2d) Planwerte (Anlage)'!QAP119*$E$15</f>
        <v>0</v>
      </c>
      <c r="QAQ119" s="1145">
        <f>'2d) Planwerte (Anlage)'!QAQ119*$E$15</f>
        <v>0</v>
      </c>
      <c r="QAR119" s="1145">
        <f>'2d) Planwerte (Anlage)'!QAR119*$E$15</f>
        <v>0</v>
      </c>
      <c r="QAS119" s="1145">
        <f>'2d) Planwerte (Anlage)'!QAS119*$E$15</f>
        <v>0</v>
      </c>
      <c r="QAT119" s="1145">
        <f>'2d) Planwerte (Anlage)'!QAT119*$E$15</f>
        <v>0</v>
      </c>
      <c r="QAU119" s="1145">
        <f>'2d) Planwerte (Anlage)'!QAU119*$E$15</f>
        <v>0</v>
      </c>
      <c r="QAV119" s="1145">
        <f>'2d) Planwerte (Anlage)'!QAV119*$E$15</f>
        <v>0</v>
      </c>
      <c r="QAW119" s="1145">
        <f>'2d) Planwerte (Anlage)'!QAW119*$E$15</f>
        <v>0</v>
      </c>
      <c r="QAX119" s="1145">
        <f>'2d) Planwerte (Anlage)'!QAX119*$E$15</f>
        <v>0</v>
      </c>
      <c r="QAY119" s="1145">
        <f>'2d) Planwerte (Anlage)'!QAY119*$E$15</f>
        <v>0</v>
      </c>
      <c r="QAZ119" s="1145">
        <f>'2d) Planwerte (Anlage)'!QAZ119*$E$15</f>
        <v>0</v>
      </c>
      <c r="QBA119" s="1145">
        <f>'2d) Planwerte (Anlage)'!QBA119*$E$15</f>
        <v>0</v>
      </c>
      <c r="QBB119" s="1145">
        <f>'2d) Planwerte (Anlage)'!QBB119*$E$15</f>
        <v>0</v>
      </c>
      <c r="QBC119" s="1145">
        <f>'2d) Planwerte (Anlage)'!QBC119*$E$15</f>
        <v>0</v>
      </c>
      <c r="QBD119" s="1145">
        <f>'2d) Planwerte (Anlage)'!QBD119*$E$15</f>
        <v>0</v>
      </c>
      <c r="QBE119" s="1145">
        <f>'2d) Planwerte (Anlage)'!QBE119*$E$15</f>
        <v>0</v>
      </c>
      <c r="QBF119" s="1145">
        <f>'2d) Planwerte (Anlage)'!QBF119*$E$15</f>
        <v>0</v>
      </c>
      <c r="QBG119" s="1145">
        <f>'2d) Planwerte (Anlage)'!QBG119*$E$15</f>
        <v>0</v>
      </c>
      <c r="QBH119" s="1145">
        <f>'2d) Planwerte (Anlage)'!QBH119*$E$15</f>
        <v>0</v>
      </c>
      <c r="QBI119" s="1145">
        <f>'2d) Planwerte (Anlage)'!QBI119*$E$15</f>
        <v>0</v>
      </c>
      <c r="QBJ119" s="1145">
        <f>'2d) Planwerte (Anlage)'!QBJ119*$E$15</f>
        <v>0</v>
      </c>
      <c r="QBK119" s="1145">
        <f>'2d) Planwerte (Anlage)'!QBK119*$E$15</f>
        <v>0</v>
      </c>
      <c r="QBL119" s="1145">
        <f>'2d) Planwerte (Anlage)'!QBL119*$E$15</f>
        <v>0</v>
      </c>
      <c r="QBM119" s="1145">
        <f>'2d) Planwerte (Anlage)'!QBM119*$E$15</f>
        <v>0</v>
      </c>
      <c r="QBN119" s="1145">
        <f>'2d) Planwerte (Anlage)'!QBN119*$E$15</f>
        <v>0</v>
      </c>
      <c r="QBO119" s="1145">
        <f>'2d) Planwerte (Anlage)'!QBO119*$E$15</f>
        <v>0</v>
      </c>
      <c r="QBP119" s="1145">
        <f>'2d) Planwerte (Anlage)'!QBP119*$E$15</f>
        <v>0</v>
      </c>
      <c r="QBQ119" s="1145">
        <f>'2d) Planwerte (Anlage)'!QBQ119*$E$15</f>
        <v>0</v>
      </c>
      <c r="QBR119" s="1145">
        <f>'2d) Planwerte (Anlage)'!QBR119*$E$15</f>
        <v>0</v>
      </c>
      <c r="QBS119" s="1145">
        <f>'2d) Planwerte (Anlage)'!QBS119*$E$15</f>
        <v>0</v>
      </c>
      <c r="QBT119" s="1145">
        <f>'2d) Planwerte (Anlage)'!QBT119*$E$15</f>
        <v>0</v>
      </c>
      <c r="QBU119" s="1145">
        <f>'2d) Planwerte (Anlage)'!QBU119*$E$15</f>
        <v>0</v>
      </c>
      <c r="QBV119" s="1145">
        <f>'2d) Planwerte (Anlage)'!QBV119*$E$15</f>
        <v>0</v>
      </c>
      <c r="QBW119" s="1145">
        <f>'2d) Planwerte (Anlage)'!QBW119*$E$15</f>
        <v>0</v>
      </c>
      <c r="QBX119" s="1145">
        <f>'2d) Planwerte (Anlage)'!QBX119*$E$15</f>
        <v>0</v>
      </c>
      <c r="QBY119" s="1145">
        <f>'2d) Planwerte (Anlage)'!QBY119*$E$15</f>
        <v>0</v>
      </c>
      <c r="QBZ119" s="1145">
        <f>'2d) Planwerte (Anlage)'!QBZ119*$E$15</f>
        <v>0</v>
      </c>
      <c r="QCA119" s="1145">
        <f>'2d) Planwerte (Anlage)'!QCA119*$E$15</f>
        <v>0</v>
      </c>
      <c r="QCB119" s="1145">
        <f>'2d) Planwerte (Anlage)'!QCB119*$E$15</f>
        <v>0</v>
      </c>
      <c r="QCC119" s="1145">
        <f>'2d) Planwerte (Anlage)'!QCC119*$E$15</f>
        <v>0</v>
      </c>
      <c r="QCD119" s="1145">
        <f>'2d) Planwerte (Anlage)'!QCD119*$E$15</f>
        <v>0</v>
      </c>
      <c r="QCE119" s="1145">
        <f>'2d) Planwerte (Anlage)'!QCE119*$E$15</f>
        <v>0</v>
      </c>
      <c r="QCF119" s="1145">
        <f>'2d) Planwerte (Anlage)'!QCF119*$E$15</f>
        <v>0</v>
      </c>
      <c r="QCG119" s="1145">
        <f>'2d) Planwerte (Anlage)'!QCG119*$E$15</f>
        <v>0</v>
      </c>
      <c r="QCH119" s="1145">
        <f>'2d) Planwerte (Anlage)'!QCH119*$E$15</f>
        <v>0</v>
      </c>
      <c r="QCI119" s="1145">
        <f>'2d) Planwerte (Anlage)'!QCI119*$E$15</f>
        <v>0</v>
      </c>
      <c r="QCJ119" s="1145">
        <f>'2d) Planwerte (Anlage)'!QCJ119*$E$15</f>
        <v>0</v>
      </c>
      <c r="QCK119" s="1145">
        <f>'2d) Planwerte (Anlage)'!QCK119*$E$15</f>
        <v>0</v>
      </c>
      <c r="QCL119" s="1145">
        <f>'2d) Planwerte (Anlage)'!QCL119*$E$15</f>
        <v>0</v>
      </c>
      <c r="QCM119" s="1145">
        <f>'2d) Planwerte (Anlage)'!QCM119*$E$15</f>
        <v>0</v>
      </c>
      <c r="QCN119" s="1145">
        <f>'2d) Planwerte (Anlage)'!QCN119*$E$15</f>
        <v>0</v>
      </c>
      <c r="QCO119" s="1145">
        <f>'2d) Planwerte (Anlage)'!QCO119*$E$15</f>
        <v>0</v>
      </c>
      <c r="QCP119" s="1145">
        <f>'2d) Planwerte (Anlage)'!QCP119*$E$15</f>
        <v>0</v>
      </c>
      <c r="QCQ119" s="1145">
        <f>'2d) Planwerte (Anlage)'!QCQ119*$E$15</f>
        <v>0</v>
      </c>
      <c r="QCR119" s="1145">
        <f>'2d) Planwerte (Anlage)'!QCR119*$E$15</f>
        <v>0</v>
      </c>
      <c r="QCS119" s="1145">
        <f>'2d) Planwerte (Anlage)'!QCS119*$E$15</f>
        <v>0</v>
      </c>
      <c r="QCT119" s="1145">
        <f>'2d) Planwerte (Anlage)'!QCT119*$E$15</f>
        <v>0</v>
      </c>
      <c r="QCU119" s="1145">
        <f>'2d) Planwerte (Anlage)'!QCU119*$E$15</f>
        <v>0</v>
      </c>
      <c r="QCV119" s="1145">
        <f>'2d) Planwerte (Anlage)'!QCV119*$E$15</f>
        <v>0</v>
      </c>
      <c r="QCW119" s="1145">
        <f>'2d) Planwerte (Anlage)'!QCW119*$E$15</f>
        <v>0</v>
      </c>
      <c r="QCX119" s="1145">
        <f>'2d) Planwerte (Anlage)'!QCX119*$E$15</f>
        <v>0</v>
      </c>
      <c r="QCY119" s="1145">
        <f>'2d) Planwerte (Anlage)'!QCY119*$E$15</f>
        <v>0</v>
      </c>
      <c r="QCZ119" s="1145">
        <f>'2d) Planwerte (Anlage)'!QCZ119*$E$15</f>
        <v>0</v>
      </c>
      <c r="QDA119" s="1145">
        <f>'2d) Planwerte (Anlage)'!QDA119*$E$15</f>
        <v>0</v>
      </c>
      <c r="QDB119" s="1145">
        <f>'2d) Planwerte (Anlage)'!QDB119*$E$15</f>
        <v>0</v>
      </c>
      <c r="QDC119" s="1145">
        <f>'2d) Planwerte (Anlage)'!QDC119*$E$15</f>
        <v>0</v>
      </c>
      <c r="QDD119" s="1145">
        <f>'2d) Planwerte (Anlage)'!QDD119*$E$15</f>
        <v>0</v>
      </c>
      <c r="QDE119" s="1145">
        <f>'2d) Planwerte (Anlage)'!QDE119*$E$15</f>
        <v>0</v>
      </c>
      <c r="QDF119" s="1145">
        <f>'2d) Planwerte (Anlage)'!QDF119*$E$15</f>
        <v>0</v>
      </c>
      <c r="QDG119" s="1145">
        <f>'2d) Planwerte (Anlage)'!QDG119*$E$15</f>
        <v>0</v>
      </c>
      <c r="QDH119" s="1145">
        <f>'2d) Planwerte (Anlage)'!QDH119*$E$15</f>
        <v>0</v>
      </c>
      <c r="QDI119" s="1145">
        <f>'2d) Planwerte (Anlage)'!QDI119*$E$15</f>
        <v>0</v>
      </c>
      <c r="QDJ119" s="1145">
        <f>'2d) Planwerte (Anlage)'!QDJ119*$E$15</f>
        <v>0</v>
      </c>
      <c r="QDK119" s="1145">
        <f>'2d) Planwerte (Anlage)'!QDK119*$E$15</f>
        <v>0</v>
      </c>
      <c r="QDL119" s="1145">
        <f>'2d) Planwerte (Anlage)'!QDL119*$E$15</f>
        <v>0</v>
      </c>
      <c r="QDM119" s="1145">
        <f>'2d) Planwerte (Anlage)'!QDM119*$E$15</f>
        <v>0</v>
      </c>
      <c r="QDN119" s="1145">
        <f>'2d) Planwerte (Anlage)'!QDN119*$E$15</f>
        <v>0</v>
      </c>
      <c r="QDO119" s="1145">
        <f>'2d) Planwerte (Anlage)'!QDO119*$E$15</f>
        <v>0</v>
      </c>
      <c r="QDP119" s="1145">
        <f>'2d) Planwerte (Anlage)'!QDP119*$E$15</f>
        <v>0</v>
      </c>
      <c r="QDQ119" s="1145">
        <f>'2d) Planwerte (Anlage)'!QDQ119*$E$15</f>
        <v>0</v>
      </c>
      <c r="QDR119" s="1145">
        <f>'2d) Planwerte (Anlage)'!QDR119*$E$15</f>
        <v>0</v>
      </c>
      <c r="QDS119" s="1145">
        <f>'2d) Planwerte (Anlage)'!QDS119*$E$15</f>
        <v>0</v>
      </c>
      <c r="QDT119" s="1145">
        <f>'2d) Planwerte (Anlage)'!QDT119*$E$15</f>
        <v>0</v>
      </c>
      <c r="QDU119" s="1145">
        <f>'2d) Planwerte (Anlage)'!QDU119*$E$15</f>
        <v>0</v>
      </c>
      <c r="QDV119" s="1145">
        <f>'2d) Planwerte (Anlage)'!QDV119*$E$15</f>
        <v>0</v>
      </c>
      <c r="QDW119" s="1145">
        <f>'2d) Planwerte (Anlage)'!QDW119*$E$15</f>
        <v>0</v>
      </c>
      <c r="QDX119" s="1145">
        <f>'2d) Planwerte (Anlage)'!QDX119*$E$15</f>
        <v>0</v>
      </c>
      <c r="QDY119" s="1145">
        <f>'2d) Planwerte (Anlage)'!QDY119*$E$15</f>
        <v>0</v>
      </c>
      <c r="QDZ119" s="1145">
        <f>'2d) Planwerte (Anlage)'!QDZ119*$E$15</f>
        <v>0</v>
      </c>
      <c r="QEA119" s="1145">
        <f>'2d) Planwerte (Anlage)'!QEA119*$E$15</f>
        <v>0</v>
      </c>
      <c r="QEB119" s="1145">
        <f>'2d) Planwerte (Anlage)'!QEB119*$E$15</f>
        <v>0</v>
      </c>
      <c r="QEC119" s="1145">
        <f>'2d) Planwerte (Anlage)'!QEC119*$E$15</f>
        <v>0</v>
      </c>
      <c r="QED119" s="1145">
        <f>'2d) Planwerte (Anlage)'!QED119*$E$15</f>
        <v>0</v>
      </c>
      <c r="QEE119" s="1145">
        <f>'2d) Planwerte (Anlage)'!QEE119*$E$15</f>
        <v>0</v>
      </c>
      <c r="QEF119" s="1145">
        <f>'2d) Planwerte (Anlage)'!QEF119*$E$15</f>
        <v>0</v>
      </c>
      <c r="QEG119" s="1145">
        <f>'2d) Planwerte (Anlage)'!QEG119*$E$15</f>
        <v>0</v>
      </c>
      <c r="QEH119" s="1145">
        <f>'2d) Planwerte (Anlage)'!QEH119*$E$15</f>
        <v>0</v>
      </c>
      <c r="QEI119" s="1145">
        <f>'2d) Planwerte (Anlage)'!QEI119*$E$15</f>
        <v>0</v>
      </c>
      <c r="QEJ119" s="1145">
        <f>'2d) Planwerte (Anlage)'!QEJ119*$E$15</f>
        <v>0</v>
      </c>
      <c r="QEK119" s="1145">
        <f>'2d) Planwerte (Anlage)'!QEK119*$E$15</f>
        <v>0</v>
      </c>
      <c r="QEL119" s="1145">
        <f>'2d) Planwerte (Anlage)'!QEL119*$E$15</f>
        <v>0</v>
      </c>
      <c r="QEM119" s="1145">
        <f>'2d) Planwerte (Anlage)'!QEM119*$E$15</f>
        <v>0</v>
      </c>
      <c r="QEN119" s="1145">
        <f>'2d) Planwerte (Anlage)'!QEN119*$E$15</f>
        <v>0</v>
      </c>
      <c r="QEO119" s="1145">
        <f>'2d) Planwerte (Anlage)'!QEO119*$E$15</f>
        <v>0</v>
      </c>
      <c r="QEP119" s="1145">
        <f>'2d) Planwerte (Anlage)'!QEP119*$E$15</f>
        <v>0</v>
      </c>
      <c r="QEQ119" s="1145">
        <f>'2d) Planwerte (Anlage)'!QEQ119*$E$15</f>
        <v>0</v>
      </c>
      <c r="QER119" s="1145">
        <f>'2d) Planwerte (Anlage)'!QER119*$E$15</f>
        <v>0</v>
      </c>
      <c r="QES119" s="1145">
        <f>'2d) Planwerte (Anlage)'!QES119*$E$15</f>
        <v>0</v>
      </c>
      <c r="QET119" s="1145">
        <f>'2d) Planwerte (Anlage)'!QET119*$E$15</f>
        <v>0</v>
      </c>
      <c r="QEU119" s="1145">
        <f>'2d) Planwerte (Anlage)'!QEU119*$E$15</f>
        <v>0</v>
      </c>
      <c r="QEV119" s="1145">
        <f>'2d) Planwerte (Anlage)'!QEV119*$E$15</f>
        <v>0</v>
      </c>
      <c r="QEW119" s="1145">
        <f>'2d) Planwerte (Anlage)'!QEW119*$E$15</f>
        <v>0</v>
      </c>
      <c r="QEX119" s="1145">
        <f>'2d) Planwerte (Anlage)'!QEX119*$E$15</f>
        <v>0</v>
      </c>
      <c r="QEY119" s="1145">
        <f>'2d) Planwerte (Anlage)'!QEY119*$E$15</f>
        <v>0</v>
      </c>
      <c r="QEZ119" s="1145">
        <f>'2d) Planwerte (Anlage)'!QEZ119*$E$15</f>
        <v>0</v>
      </c>
      <c r="QFA119" s="1145">
        <f>'2d) Planwerte (Anlage)'!QFA119*$E$15</f>
        <v>0</v>
      </c>
      <c r="QFB119" s="1145">
        <f>'2d) Planwerte (Anlage)'!QFB119*$E$15</f>
        <v>0</v>
      </c>
      <c r="QFC119" s="1145">
        <f>'2d) Planwerte (Anlage)'!QFC119*$E$15</f>
        <v>0</v>
      </c>
      <c r="QFD119" s="1145">
        <f>'2d) Planwerte (Anlage)'!QFD119*$E$15</f>
        <v>0</v>
      </c>
      <c r="QFE119" s="1145">
        <f>'2d) Planwerte (Anlage)'!QFE119*$E$15</f>
        <v>0</v>
      </c>
      <c r="QFF119" s="1145">
        <f>'2d) Planwerte (Anlage)'!QFF119*$E$15</f>
        <v>0</v>
      </c>
      <c r="QFG119" s="1145">
        <f>'2d) Planwerte (Anlage)'!QFG119*$E$15</f>
        <v>0</v>
      </c>
      <c r="QFH119" s="1145">
        <f>'2d) Planwerte (Anlage)'!QFH119*$E$15</f>
        <v>0</v>
      </c>
      <c r="QFI119" s="1145">
        <f>'2d) Planwerte (Anlage)'!QFI119*$E$15</f>
        <v>0</v>
      </c>
      <c r="QFJ119" s="1145">
        <f>'2d) Planwerte (Anlage)'!QFJ119*$E$15</f>
        <v>0</v>
      </c>
      <c r="QFK119" s="1145">
        <f>'2d) Planwerte (Anlage)'!QFK119*$E$15</f>
        <v>0</v>
      </c>
      <c r="QFL119" s="1145">
        <f>'2d) Planwerte (Anlage)'!QFL119*$E$15</f>
        <v>0</v>
      </c>
      <c r="QFM119" s="1145">
        <f>'2d) Planwerte (Anlage)'!QFM119*$E$15</f>
        <v>0</v>
      </c>
      <c r="QFN119" s="1145">
        <f>'2d) Planwerte (Anlage)'!QFN119*$E$15</f>
        <v>0</v>
      </c>
      <c r="QFO119" s="1145">
        <f>'2d) Planwerte (Anlage)'!QFO119*$E$15</f>
        <v>0</v>
      </c>
      <c r="QFP119" s="1145">
        <f>'2d) Planwerte (Anlage)'!QFP119*$E$15</f>
        <v>0</v>
      </c>
      <c r="QFQ119" s="1145">
        <f>'2d) Planwerte (Anlage)'!QFQ119*$E$15</f>
        <v>0</v>
      </c>
      <c r="QFR119" s="1145">
        <f>'2d) Planwerte (Anlage)'!QFR119*$E$15</f>
        <v>0</v>
      </c>
      <c r="QFS119" s="1145">
        <f>'2d) Planwerte (Anlage)'!QFS119*$E$15</f>
        <v>0</v>
      </c>
      <c r="QFT119" s="1145">
        <f>'2d) Planwerte (Anlage)'!QFT119*$E$15</f>
        <v>0</v>
      </c>
      <c r="QFU119" s="1145">
        <f>'2d) Planwerte (Anlage)'!QFU119*$E$15</f>
        <v>0</v>
      </c>
      <c r="QFV119" s="1145">
        <f>'2d) Planwerte (Anlage)'!QFV119*$E$15</f>
        <v>0</v>
      </c>
      <c r="QFW119" s="1145">
        <f>'2d) Planwerte (Anlage)'!QFW119*$E$15</f>
        <v>0</v>
      </c>
      <c r="QFX119" s="1145">
        <f>'2d) Planwerte (Anlage)'!QFX119*$E$15</f>
        <v>0</v>
      </c>
      <c r="QFY119" s="1145">
        <f>'2d) Planwerte (Anlage)'!QFY119*$E$15</f>
        <v>0</v>
      </c>
      <c r="QFZ119" s="1145">
        <f>'2d) Planwerte (Anlage)'!QFZ119*$E$15</f>
        <v>0</v>
      </c>
      <c r="QGA119" s="1145">
        <f>'2d) Planwerte (Anlage)'!QGA119*$E$15</f>
        <v>0</v>
      </c>
      <c r="QGB119" s="1145">
        <f>'2d) Planwerte (Anlage)'!QGB119*$E$15</f>
        <v>0</v>
      </c>
      <c r="QGC119" s="1145">
        <f>'2d) Planwerte (Anlage)'!QGC119*$E$15</f>
        <v>0</v>
      </c>
      <c r="QGD119" s="1145">
        <f>'2d) Planwerte (Anlage)'!QGD119*$E$15</f>
        <v>0</v>
      </c>
      <c r="QGE119" s="1145">
        <f>'2d) Planwerte (Anlage)'!QGE119*$E$15</f>
        <v>0</v>
      </c>
      <c r="QGF119" s="1145">
        <f>'2d) Planwerte (Anlage)'!QGF119*$E$15</f>
        <v>0</v>
      </c>
      <c r="QGG119" s="1145">
        <f>'2d) Planwerte (Anlage)'!QGG119*$E$15</f>
        <v>0</v>
      </c>
      <c r="QGH119" s="1145">
        <f>'2d) Planwerte (Anlage)'!QGH119*$E$15</f>
        <v>0</v>
      </c>
      <c r="QGI119" s="1145">
        <f>'2d) Planwerte (Anlage)'!QGI119*$E$15</f>
        <v>0</v>
      </c>
      <c r="QGJ119" s="1145">
        <f>'2d) Planwerte (Anlage)'!QGJ119*$E$15</f>
        <v>0</v>
      </c>
      <c r="QGK119" s="1145">
        <f>'2d) Planwerte (Anlage)'!QGK119*$E$15</f>
        <v>0</v>
      </c>
      <c r="QGL119" s="1145">
        <f>'2d) Planwerte (Anlage)'!QGL119*$E$15</f>
        <v>0</v>
      </c>
      <c r="QGM119" s="1145">
        <f>'2d) Planwerte (Anlage)'!QGM119*$E$15</f>
        <v>0</v>
      </c>
      <c r="QGN119" s="1145">
        <f>'2d) Planwerte (Anlage)'!QGN119*$E$15</f>
        <v>0</v>
      </c>
      <c r="QGO119" s="1145">
        <f>'2d) Planwerte (Anlage)'!QGO119*$E$15</f>
        <v>0</v>
      </c>
      <c r="QGP119" s="1145">
        <f>'2d) Planwerte (Anlage)'!QGP119*$E$15</f>
        <v>0</v>
      </c>
      <c r="QGQ119" s="1145">
        <f>'2d) Planwerte (Anlage)'!QGQ119*$E$15</f>
        <v>0</v>
      </c>
      <c r="QGR119" s="1145">
        <f>'2d) Planwerte (Anlage)'!QGR119*$E$15</f>
        <v>0</v>
      </c>
      <c r="QGS119" s="1145">
        <f>'2d) Planwerte (Anlage)'!QGS119*$E$15</f>
        <v>0</v>
      </c>
      <c r="QGT119" s="1145">
        <f>'2d) Planwerte (Anlage)'!QGT119*$E$15</f>
        <v>0</v>
      </c>
      <c r="QGU119" s="1145">
        <f>'2d) Planwerte (Anlage)'!QGU119*$E$15</f>
        <v>0</v>
      </c>
      <c r="QGV119" s="1145">
        <f>'2d) Planwerte (Anlage)'!QGV119*$E$15</f>
        <v>0</v>
      </c>
      <c r="QGW119" s="1145">
        <f>'2d) Planwerte (Anlage)'!QGW119*$E$15</f>
        <v>0</v>
      </c>
      <c r="QGX119" s="1145">
        <f>'2d) Planwerte (Anlage)'!QGX119*$E$15</f>
        <v>0</v>
      </c>
      <c r="QGY119" s="1145">
        <f>'2d) Planwerte (Anlage)'!QGY119*$E$15</f>
        <v>0</v>
      </c>
      <c r="QGZ119" s="1145">
        <f>'2d) Planwerte (Anlage)'!QGZ119*$E$15</f>
        <v>0</v>
      </c>
      <c r="QHA119" s="1145">
        <f>'2d) Planwerte (Anlage)'!QHA119*$E$15</f>
        <v>0</v>
      </c>
      <c r="QHB119" s="1145">
        <f>'2d) Planwerte (Anlage)'!QHB119*$E$15</f>
        <v>0</v>
      </c>
      <c r="QHC119" s="1145">
        <f>'2d) Planwerte (Anlage)'!QHC119*$E$15</f>
        <v>0</v>
      </c>
      <c r="QHD119" s="1145">
        <f>'2d) Planwerte (Anlage)'!QHD119*$E$15</f>
        <v>0</v>
      </c>
      <c r="QHE119" s="1145">
        <f>'2d) Planwerte (Anlage)'!QHE119*$E$15</f>
        <v>0</v>
      </c>
      <c r="QHF119" s="1145">
        <f>'2d) Planwerte (Anlage)'!QHF119*$E$15</f>
        <v>0</v>
      </c>
      <c r="QHG119" s="1145">
        <f>'2d) Planwerte (Anlage)'!QHG119*$E$15</f>
        <v>0</v>
      </c>
      <c r="QHH119" s="1145">
        <f>'2d) Planwerte (Anlage)'!QHH119*$E$15</f>
        <v>0</v>
      </c>
      <c r="QHI119" s="1145">
        <f>'2d) Planwerte (Anlage)'!QHI119*$E$15</f>
        <v>0</v>
      </c>
      <c r="QHJ119" s="1145">
        <f>'2d) Planwerte (Anlage)'!QHJ119*$E$15</f>
        <v>0</v>
      </c>
      <c r="QHK119" s="1145">
        <f>'2d) Planwerte (Anlage)'!QHK119*$E$15</f>
        <v>0</v>
      </c>
      <c r="QHL119" s="1145">
        <f>'2d) Planwerte (Anlage)'!QHL119*$E$15</f>
        <v>0</v>
      </c>
      <c r="QHM119" s="1145">
        <f>'2d) Planwerte (Anlage)'!QHM119*$E$15</f>
        <v>0</v>
      </c>
      <c r="QHN119" s="1145">
        <f>'2d) Planwerte (Anlage)'!QHN119*$E$15</f>
        <v>0</v>
      </c>
      <c r="QHO119" s="1145">
        <f>'2d) Planwerte (Anlage)'!QHO119*$E$15</f>
        <v>0</v>
      </c>
      <c r="QHP119" s="1145">
        <f>'2d) Planwerte (Anlage)'!QHP119*$E$15</f>
        <v>0</v>
      </c>
      <c r="QHQ119" s="1145">
        <f>'2d) Planwerte (Anlage)'!QHQ119*$E$15</f>
        <v>0</v>
      </c>
      <c r="QHR119" s="1145">
        <f>'2d) Planwerte (Anlage)'!QHR119*$E$15</f>
        <v>0</v>
      </c>
      <c r="QHS119" s="1145">
        <f>'2d) Planwerte (Anlage)'!QHS119*$E$15</f>
        <v>0</v>
      </c>
      <c r="QHT119" s="1145">
        <f>'2d) Planwerte (Anlage)'!QHT119*$E$15</f>
        <v>0</v>
      </c>
      <c r="QHU119" s="1145">
        <f>'2d) Planwerte (Anlage)'!QHU119*$E$15</f>
        <v>0</v>
      </c>
      <c r="QHV119" s="1145">
        <f>'2d) Planwerte (Anlage)'!QHV119*$E$15</f>
        <v>0</v>
      </c>
      <c r="QHW119" s="1145">
        <f>'2d) Planwerte (Anlage)'!QHW119*$E$15</f>
        <v>0</v>
      </c>
      <c r="QHX119" s="1145">
        <f>'2d) Planwerte (Anlage)'!QHX119*$E$15</f>
        <v>0</v>
      </c>
      <c r="QHY119" s="1145">
        <f>'2d) Planwerte (Anlage)'!QHY119*$E$15</f>
        <v>0</v>
      </c>
      <c r="QHZ119" s="1145">
        <f>'2d) Planwerte (Anlage)'!QHZ119*$E$15</f>
        <v>0</v>
      </c>
      <c r="QIA119" s="1145">
        <f>'2d) Planwerte (Anlage)'!QIA119*$E$15</f>
        <v>0</v>
      </c>
      <c r="QIB119" s="1145">
        <f>'2d) Planwerte (Anlage)'!QIB119*$E$15</f>
        <v>0</v>
      </c>
      <c r="QIC119" s="1145">
        <f>'2d) Planwerte (Anlage)'!QIC119*$E$15</f>
        <v>0</v>
      </c>
      <c r="QID119" s="1145">
        <f>'2d) Planwerte (Anlage)'!QID119*$E$15</f>
        <v>0</v>
      </c>
      <c r="QIE119" s="1145">
        <f>'2d) Planwerte (Anlage)'!QIE119*$E$15</f>
        <v>0</v>
      </c>
      <c r="QIF119" s="1145">
        <f>'2d) Planwerte (Anlage)'!QIF119*$E$15</f>
        <v>0</v>
      </c>
      <c r="QIG119" s="1145">
        <f>'2d) Planwerte (Anlage)'!QIG119*$E$15</f>
        <v>0</v>
      </c>
      <c r="QIH119" s="1145">
        <f>'2d) Planwerte (Anlage)'!QIH119*$E$15</f>
        <v>0</v>
      </c>
      <c r="QII119" s="1145">
        <f>'2d) Planwerte (Anlage)'!QII119*$E$15</f>
        <v>0</v>
      </c>
      <c r="QIJ119" s="1145">
        <f>'2d) Planwerte (Anlage)'!QIJ119*$E$15</f>
        <v>0</v>
      </c>
      <c r="QIK119" s="1145">
        <f>'2d) Planwerte (Anlage)'!QIK119*$E$15</f>
        <v>0</v>
      </c>
      <c r="QIL119" s="1145">
        <f>'2d) Planwerte (Anlage)'!QIL119*$E$15</f>
        <v>0</v>
      </c>
      <c r="QIM119" s="1145">
        <f>'2d) Planwerte (Anlage)'!QIM119*$E$15</f>
        <v>0</v>
      </c>
      <c r="QIN119" s="1145">
        <f>'2d) Planwerte (Anlage)'!QIN119*$E$15</f>
        <v>0</v>
      </c>
      <c r="QIO119" s="1145">
        <f>'2d) Planwerte (Anlage)'!QIO119*$E$15</f>
        <v>0</v>
      </c>
      <c r="QIP119" s="1145">
        <f>'2d) Planwerte (Anlage)'!QIP119*$E$15</f>
        <v>0</v>
      </c>
      <c r="QIQ119" s="1145">
        <f>'2d) Planwerte (Anlage)'!QIQ119*$E$15</f>
        <v>0</v>
      </c>
      <c r="QIR119" s="1145">
        <f>'2d) Planwerte (Anlage)'!QIR119*$E$15</f>
        <v>0</v>
      </c>
      <c r="QIS119" s="1145">
        <f>'2d) Planwerte (Anlage)'!QIS119*$E$15</f>
        <v>0</v>
      </c>
      <c r="QIT119" s="1145">
        <f>'2d) Planwerte (Anlage)'!QIT119*$E$15</f>
        <v>0</v>
      </c>
      <c r="QIU119" s="1145">
        <f>'2d) Planwerte (Anlage)'!QIU119*$E$15</f>
        <v>0</v>
      </c>
      <c r="QIV119" s="1145">
        <f>'2d) Planwerte (Anlage)'!QIV119*$E$15</f>
        <v>0</v>
      </c>
      <c r="QIW119" s="1145">
        <f>'2d) Planwerte (Anlage)'!QIW119*$E$15</f>
        <v>0</v>
      </c>
      <c r="QIX119" s="1145">
        <f>'2d) Planwerte (Anlage)'!QIX119*$E$15</f>
        <v>0</v>
      </c>
      <c r="QIY119" s="1145">
        <f>'2d) Planwerte (Anlage)'!QIY119*$E$15</f>
        <v>0</v>
      </c>
      <c r="QIZ119" s="1145">
        <f>'2d) Planwerte (Anlage)'!QIZ119*$E$15</f>
        <v>0</v>
      </c>
      <c r="QJA119" s="1145">
        <f>'2d) Planwerte (Anlage)'!QJA119*$E$15</f>
        <v>0</v>
      </c>
      <c r="QJB119" s="1145">
        <f>'2d) Planwerte (Anlage)'!QJB119*$E$15</f>
        <v>0</v>
      </c>
      <c r="QJC119" s="1145">
        <f>'2d) Planwerte (Anlage)'!QJC119*$E$15</f>
        <v>0</v>
      </c>
      <c r="QJD119" s="1145">
        <f>'2d) Planwerte (Anlage)'!QJD119*$E$15</f>
        <v>0</v>
      </c>
      <c r="QJE119" s="1145">
        <f>'2d) Planwerte (Anlage)'!QJE119*$E$15</f>
        <v>0</v>
      </c>
      <c r="QJF119" s="1145">
        <f>'2d) Planwerte (Anlage)'!QJF119*$E$15</f>
        <v>0</v>
      </c>
      <c r="QJG119" s="1145">
        <f>'2d) Planwerte (Anlage)'!QJG119*$E$15</f>
        <v>0</v>
      </c>
      <c r="QJH119" s="1145">
        <f>'2d) Planwerte (Anlage)'!QJH119*$E$15</f>
        <v>0</v>
      </c>
      <c r="QJI119" s="1145">
        <f>'2d) Planwerte (Anlage)'!QJI119*$E$15</f>
        <v>0</v>
      </c>
      <c r="QJJ119" s="1145">
        <f>'2d) Planwerte (Anlage)'!QJJ119*$E$15</f>
        <v>0</v>
      </c>
      <c r="QJK119" s="1145">
        <f>'2d) Planwerte (Anlage)'!QJK119*$E$15</f>
        <v>0</v>
      </c>
      <c r="QJL119" s="1145">
        <f>'2d) Planwerte (Anlage)'!QJL119*$E$15</f>
        <v>0</v>
      </c>
      <c r="QJM119" s="1145">
        <f>'2d) Planwerte (Anlage)'!QJM119*$E$15</f>
        <v>0</v>
      </c>
      <c r="QJN119" s="1145">
        <f>'2d) Planwerte (Anlage)'!QJN119*$E$15</f>
        <v>0</v>
      </c>
      <c r="QJO119" s="1145">
        <f>'2d) Planwerte (Anlage)'!QJO119*$E$15</f>
        <v>0</v>
      </c>
      <c r="QJP119" s="1145">
        <f>'2d) Planwerte (Anlage)'!QJP119*$E$15</f>
        <v>0</v>
      </c>
      <c r="QJQ119" s="1145">
        <f>'2d) Planwerte (Anlage)'!QJQ119*$E$15</f>
        <v>0</v>
      </c>
      <c r="QJR119" s="1145">
        <f>'2d) Planwerte (Anlage)'!QJR119*$E$15</f>
        <v>0</v>
      </c>
      <c r="QJS119" s="1145">
        <f>'2d) Planwerte (Anlage)'!QJS119*$E$15</f>
        <v>0</v>
      </c>
      <c r="QJT119" s="1145">
        <f>'2d) Planwerte (Anlage)'!QJT119*$E$15</f>
        <v>0</v>
      </c>
      <c r="QJU119" s="1145">
        <f>'2d) Planwerte (Anlage)'!QJU119*$E$15</f>
        <v>0</v>
      </c>
      <c r="QJV119" s="1145">
        <f>'2d) Planwerte (Anlage)'!QJV119*$E$15</f>
        <v>0</v>
      </c>
      <c r="QJW119" s="1145">
        <f>'2d) Planwerte (Anlage)'!QJW119*$E$15</f>
        <v>0</v>
      </c>
      <c r="QJX119" s="1145">
        <f>'2d) Planwerte (Anlage)'!QJX119*$E$15</f>
        <v>0</v>
      </c>
      <c r="QJY119" s="1145">
        <f>'2d) Planwerte (Anlage)'!QJY119*$E$15</f>
        <v>0</v>
      </c>
      <c r="QJZ119" s="1145">
        <f>'2d) Planwerte (Anlage)'!QJZ119*$E$15</f>
        <v>0</v>
      </c>
      <c r="QKA119" s="1145">
        <f>'2d) Planwerte (Anlage)'!QKA119*$E$15</f>
        <v>0</v>
      </c>
      <c r="QKB119" s="1145">
        <f>'2d) Planwerte (Anlage)'!QKB119*$E$15</f>
        <v>0</v>
      </c>
      <c r="QKC119" s="1145">
        <f>'2d) Planwerte (Anlage)'!QKC119*$E$15</f>
        <v>0</v>
      </c>
      <c r="QKD119" s="1145">
        <f>'2d) Planwerte (Anlage)'!QKD119*$E$15</f>
        <v>0</v>
      </c>
      <c r="QKE119" s="1145">
        <f>'2d) Planwerte (Anlage)'!QKE119*$E$15</f>
        <v>0</v>
      </c>
      <c r="QKF119" s="1145">
        <f>'2d) Planwerte (Anlage)'!QKF119*$E$15</f>
        <v>0</v>
      </c>
      <c r="QKG119" s="1145">
        <f>'2d) Planwerte (Anlage)'!QKG119*$E$15</f>
        <v>0</v>
      </c>
      <c r="QKH119" s="1145">
        <f>'2d) Planwerte (Anlage)'!QKH119*$E$15</f>
        <v>0</v>
      </c>
      <c r="QKI119" s="1145">
        <f>'2d) Planwerte (Anlage)'!QKI119*$E$15</f>
        <v>0</v>
      </c>
      <c r="QKJ119" s="1145">
        <f>'2d) Planwerte (Anlage)'!QKJ119*$E$15</f>
        <v>0</v>
      </c>
      <c r="QKK119" s="1145">
        <f>'2d) Planwerte (Anlage)'!QKK119*$E$15</f>
        <v>0</v>
      </c>
      <c r="QKL119" s="1145">
        <f>'2d) Planwerte (Anlage)'!QKL119*$E$15</f>
        <v>0</v>
      </c>
      <c r="QKM119" s="1145">
        <f>'2d) Planwerte (Anlage)'!QKM119*$E$15</f>
        <v>0</v>
      </c>
      <c r="QKN119" s="1145">
        <f>'2d) Planwerte (Anlage)'!QKN119*$E$15</f>
        <v>0</v>
      </c>
      <c r="QKO119" s="1145">
        <f>'2d) Planwerte (Anlage)'!QKO119*$E$15</f>
        <v>0</v>
      </c>
      <c r="QKP119" s="1145">
        <f>'2d) Planwerte (Anlage)'!QKP119*$E$15</f>
        <v>0</v>
      </c>
      <c r="QKQ119" s="1145">
        <f>'2d) Planwerte (Anlage)'!QKQ119*$E$15</f>
        <v>0</v>
      </c>
      <c r="QKR119" s="1145">
        <f>'2d) Planwerte (Anlage)'!QKR119*$E$15</f>
        <v>0</v>
      </c>
      <c r="QKS119" s="1145">
        <f>'2d) Planwerte (Anlage)'!QKS119*$E$15</f>
        <v>0</v>
      </c>
      <c r="QKT119" s="1145">
        <f>'2d) Planwerte (Anlage)'!QKT119*$E$15</f>
        <v>0</v>
      </c>
      <c r="QKU119" s="1145">
        <f>'2d) Planwerte (Anlage)'!QKU119*$E$15</f>
        <v>0</v>
      </c>
      <c r="QKV119" s="1145">
        <f>'2d) Planwerte (Anlage)'!QKV119*$E$15</f>
        <v>0</v>
      </c>
      <c r="QKW119" s="1145">
        <f>'2d) Planwerte (Anlage)'!QKW119*$E$15</f>
        <v>0</v>
      </c>
      <c r="QKX119" s="1145">
        <f>'2d) Planwerte (Anlage)'!QKX119*$E$15</f>
        <v>0</v>
      </c>
      <c r="QKY119" s="1145">
        <f>'2d) Planwerte (Anlage)'!QKY119*$E$15</f>
        <v>0</v>
      </c>
      <c r="QKZ119" s="1145">
        <f>'2d) Planwerte (Anlage)'!QKZ119*$E$15</f>
        <v>0</v>
      </c>
      <c r="QLA119" s="1145">
        <f>'2d) Planwerte (Anlage)'!QLA119*$E$15</f>
        <v>0</v>
      </c>
      <c r="QLB119" s="1145">
        <f>'2d) Planwerte (Anlage)'!QLB119*$E$15</f>
        <v>0</v>
      </c>
      <c r="QLC119" s="1145">
        <f>'2d) Planwerte (Anlage)'!QLC119*$E$15</f>
        <v>0</v>
      </c>
      <c r="QLD119" s="1145">
        <f>'2d) Planwerte (Anlage)'!QLD119*$E$15</f>
        <v>0</v>
      </c>
      <c r="QLE119" s="1145">
        <f>'2d) Planwerte (Anlage)'!QLE119*$E$15</f>
        <v>0</v>
      </c>
      <c r="QLF119" s="1145">
        <f>'2d) Planwerte (Anlage)'!QLF119*$E$15</f>
        <v>0</v>
      </c>
      <c r="QLG119" s="1145">
        <f>'2d) Planwerte (Anlage)'!QLG119*$E$15</f>
        <v>0</v>
      </c>
      <c r="QLH119" s="1145">
        <f>'2d) Planwerte (Anlage)'!QLH119*$E$15</f>
        <v>0</v>
      </c>
      <c r="QLI119" s="1145">
        <f>'2d) Planwerte (Anlage)'!QLI119*$E$15</f>
        <v>0</v>
      </c>
      <c r="QLJ119" s="1145">
        <f>'2d) Planwerte (Anlage)'!QLJ119*$E$15</f>
        <v>0</v>
      </c>
      <c r="QLK119" s="1145">
        <f>'2d) Planwerte (Anlage)'!QLK119*$E$15</f>
        <v>0</v>
      </c>
      <c r="QLL119" s="1145">
        <f>'2d) Planwerte (Anlage)'!QLL119*$E$15</f>
        <v>0</v>
      </c>
      <c r="QLM119" s="1145">
        <f>'2d) Planwerte (Anlage)'!QLM119*$E$15</f>
        <v>0</v>
      </c>
      <c r="QLN119" s="1145">
        <f>'2d) Planwerte (Anlage)'!QLN119*$E$15</f>
        <v>0</v>
      </c>
      <c r="QLO119" s="1145">
        <f>'2d) Planwerte (Anlage)'!QLO119*$E$15</f>
        <v>0</v>
      </c>
      <c r="QLP119" s="1145">
        <f>'2d) Planwerte (Anlage)'!QLP119*$E$15</f>
        <v>0</v>
      </c>
      <c r="QLQ119" s="1145">
        <f>'2d) Planwerte (Anlage)'!QLQ119*$E$15</f>
        <v>0</v>
      </c>
      <c r="QLR119" s="1145">
        <f>'2d) Planwerte (Anlage)'!QLR119*$E$15</f>
        <v>0</v>
      </c>
      <c r="QLS119" s="1145">
        <f>'2d) Planwerte (Anlage)'!QLS119*$E$15</f>
        <v>0</v>
      </c>
      <c r="QLT119" s="1145">
        <f>'2d) Planwerte (Anlage)'!QLT119*$E$15</f>
        <v>0</v>
      </c>
      <c r="QLU119" s="1145">
        <f>'2d) Planwerte (Anlage)'!QLU119*$E$15</f>
        <v>0</v>
      </c>
      <c r="QLV119" s="1145">
        <f>'2d) Planwerte (Anlage)'!QLV119*$E$15</f>
        <v>0</v>
      </c>
      <c r="QLW119" s="1145">
        <f>'2d) Planwerte (Anlage)'!QLW119*$E$15</f>
        <v>0</v>
      </c>
      <c r="QLX119" s="1145">
        <f>'2d) Planwerte (Anlage)'!QLX119*$E$15</f>
        <v>0</v>
      </c>
      <c r="QLY119" s="1145">
        <f>'2d) Planwerte (Anlage)'!QLY119*$E$15</f>
        <v>0</v>
      </c>
      <c r="QLZ119" s="1145">
        <f>'2d) Planwerte (Anlage)'!QLZ119*$E$15</f>
        <v>0</v>
      </c>
      <c r="QMA119" s="1145">
        <f>'2d) Planwerte (Anlage)'!QMA119*$E$15</f>
        <v>0</v>
      </c>
      <c r="QMB119" s="1145">
        <f>'2d) Planwerte (Anlage)'!QMB119*$E$15</f>
        <v>0</v>
      </c>
      <c r="QMC119" s="1145">
        <f>'2d) Planwerte (Anlage)'!QMC119*$E$15</f>
        <v>0</v>
      </c>
      <c r="QMD119" s="1145">
        <f>'2d) Planwerte (Anlage)'!QMD119*$E$15</f>
        <v>0</v>
      </c>
      <c r="QME119" s="1145">
        <f>'2d) Planwerte (Anlage)'!QME119*$E$15</f>
        <v>0</v>
      </c>
      <c r="QMF119" s="1145">
        <f>'2d) Planwerte (Anlage)'!QMF119*$E$15</f>
        <v>0</v>
      </c>
      <c r="QMG119" s="1145">
        <f>'2d) Planwerte (Anlage)'!QMG119*$E$15</f>
        <v>0</v>
      </c>
      <c r="QMH119" s="1145">
        <f>'2d) Planwerte (Anlage)'!QMH119*$E$15</f>
        <v>0</v>
      </c>
      <c r="QMI119" s="1145">
        <f>'2d) Planwerte (Anlage)'!QMI119*$E$15</f>
        <v>0</v>
      </c>
      <c r="QMJ119" s="1145">
        <f>'2d) Planwerte (Anlage)'!QMJ119*$E$15</f>
        <v>0</v>
      </c>
      <c r="QMK119" s="1145">
        <f>'2d) Planwerte (Anlage)'!QMK119*$E$15</f>
        <v>0</v>
      </c>
      <c r="QML119" s="1145">
        <f>'2d) Planwerte (Anlage)'!QML119*$E$15</f>
        <v>0</v>
      </c>
      <c r="QMM119" s="1145">
        <f>'2d) Planwerte (Anlage)'!QMM119*$E$15</f>
        <v>0</v>
      </c>
      <c r="QMN119" s="1145">
        <f>'2d) Planwerte (Anlage)'!QMN119*$E$15</f>
        <v>0</v>
      </c>
      <c r="QMO119" s="1145">
        <f>'2d) Planwerte (Anlage)'!QMO119*$E$15</f>
        <v>0</v>
      </c>
      <c r="QMP119" s="1145">
        <f>'2d) Planwerte (Anlage)'!QMP119*$E$15</f>
        <v>0</v>
      </c>
      <c r="QMQ119" s="1145">
        <f>'2d) Planwerte (Anlage)'!QMQ119*$E$15</f>
        <v>0</v>
      </c>
      <c r="QMR119" s="1145">
        <f>'2d) Planwerte (Anlage)'!QMR119*$E$15</f>
        <v>0</v>
      </c>
      <c r="QMS119" s="1145">
        <f>'2d) Planwerte (Anlage)'!QMS119*$E$15</f>
        <v>0</v>
      </c>
      <c r="QMT119" s="1145">
        <f>'2d) Planwerte (Anlage)'!QMT119*$E$15</f>
        <v>0</v>
      </c>
      <c r="QMU119" s="1145">
        <f>'2d) Planwerte (Anlage)'!QMU119*$E$15</f>
        <v>0</v>
      </c>
      <c r="QMV119" s="1145">
        <f>'2d) Planwerte (Anlage)'!QMV119*$E$15</f>
        <v>0</v>
      </c>
      <c r="QMW119" s="1145">
        <f>'2d) Planwerte (Anlage)'!QMW119*$E$15</f>
        <v>0</v>
      </c>
      <c r="QMX119" s="1145">
        <f>'2d) Planwerte (Anlage)'!QMX119*$E$15</f>
        <v>0</v>
      </c>
      <c r="QMY119" s="1145">
        <f>'2d) Planwerte (Anlage)'!QMY119*$E$15</f>
        <v>0</v>
      </c>
      <c r="QMZ119" s="1145">
        <f>'2d) Planwerte (Anlage)'!QMZ119*$E$15</f>
        <v>0</v>
      </c>
      <c r="QNA119" s="1145">
        <f>'2d) Planwerte (Anlage)'!QNA119*$E$15</f>
        <v>0</v>
      </c>
      <c r="QNB119" s="1145">
        <f>'2d) Planwerte (Anlage)'!QNB119*$E$15</f>
        <v>0</v>
      </c>
      <c r="QNC119" s="1145">
        <f>'2d) Planwerte (Anlage)'!QNC119*$E$15</f>
        <v>0</v>
      </c>
      <c r="QND119" s="1145">
        <f>'2d) Planwerte (Anlage)'!QND119*$E$15</f>
        <v>0</v>
      </c>
      <c r="QNE119" s="1145">
        <f>'2d) Planwerte (Anlage)'!QNE119*$E$15</f>
        <v>0</v>
      </c>
      <c r="QNF119" s="1145">
        <f>'2d) Planwerte (Anlage)'!QNF119*$E$15</f>
        <v>0</v>
      </c>
      <c r="QNG119" s="1145">
        <f>'2d) Planwerte (Anlage)'!QNG119*$E$15</f>
        <v>0</v>
      </c>
      <c r="QNH119" s="1145">
        <f>'2d) Planwerte (Anlage)'!QNH119*$E$15</f>
        <v>0</v>
      </c>
      <c r="QNI119" s="1145">
        <f>'2d) Planwerte (Anlage)'!QNI119*$E$15</f>
        <v>0</v>
      </c>
      <c r="QNJ119" s="1145">
        <f>'2d) Planwerte (Anlage)'!QNJ119*$E$15</f>
        <v>0</v>
      </c>
      <c r="QNK119" s="1145">
        <f>'2d) Planwerte (Anlage)'!QNK119*$E$15</f>
        <v>0</v>
      </c>
      <c r="QNL119" s="1145">
        <f>'2d) Planwerte (Anlage)'!QNL119*$E$15</f>
        <v>0</v>
      </c>
      <c r="QNM119" s="1145">
        <f>'2d) Planwerte (Anlage)'!QNM119*$E$15</f>
        <v>0</v>
      </c>
      <c r="QNN119" s="1145">
        <f>'2d) Planwerte (Anlage)'!QNN119*$E$15</f>
        <v>0</v>
      </c>
      <c r="QNO119" s="1145">
        <f>'2d) Planwerte (Anlage)'!QNO119*$E$15</f>
        <v>0</v>
      </c>
      <c r="QNP119" s="1145">
        <f>'2d) Planwerte (Anlage)'!QNP119*$E$15</f>
        <v>0</v>
      </c>
      <c r="QNQ119" s="1145">
        <f>'2d) Planwerte (Anlage)'!QNQ119*$E$15</f>
        <v>0</v>
      </c>
      <c r="QNR119" s="1145">
        <f>'2d) Planwerte (Anlage)'!QNR119*$E$15</f>
        <v>0</v>
      </c>
      <c r="QNS119" s="1145">
        <f>'2d) Planwerte (Anlage)'!QNS119*$E$15</f>
        <v>0</v>
      </c>
      <c r="QNT119" s="1145">
        <f>'2d) Planwerte (Anlage)'!QNT119*$E$15</f>
        <v>0</v>
      </c>
      <c r="QNU119" s="1145">
        <f>'2d) Planwerte (Anlage)'!QNU119*$E$15</f>
        <v>0</v>
      </c>
      <c r="QNV119" s="1145">
        <f>'2d) Planwerte (Anlage)'!QNV119*$E$15</f>
        <v>0</v>
      </c>
      <c r="QNW119" s="1145">
        <f>'2d) Planwerte (Anlage)'!QNW119*$E$15</f>
        <v>0</v>
      </c>
      <c r="QNX119" s="1145">
        <f>'2d) Planwerte (Anlage)'!QNX119*$E$15</f>
        <v>0</v>
      </c>
      <c r="QNY119" s="1145">
        <f>'2d) Planwerte (Anlage)'!QNY119*$E$15</f>
        <v>0</v>
      </c>
      <c r="QNZ119" s="1145">
        <f>'2d) Planwerte (Anlage)'!QNZ119*$E$15</f>
        <v>0</v>
      </c>
      <c r="QOA119" s="1145">
        <f>'2d) Planwerte (Anlage)'!QOA119*$E$15</f>
        <v>0</v>
      </c>
      <c r="QOB119" s="1145">
        <f>'2d) Planwerte (Anlage)'!QOB119*$E$15</f>
        <v>0</v>
      </c>
      <c r="QOC119" s="1145">
        <f>'2d) Planwerte (Anlage)'!QOC119*$E$15</f>
        <v>0</v>
      </c>
      <c r="QOD119" s="1145">
        <f>'2d) Planwerte (Anlage)'!QOD119*$E$15</f>
        <v>0</v>
      </c>
      <c r="QOE119" s="1145">
        <f>'2d) Planwerte (Anlage)'!QOE119*$E$15</f>
        <v>0</v>
      </c>
      <c r="QOF119" s="1145">
        <f>'2d) Planwerte (Anlage)'!QOF119*$E$15</f>
        <v>0</v>
      </c>
      <c r="QOG119" s="1145">
        <f>'2d) Planwerte (Anlage)'!QOG119*$E$15</f>
        <v>0</v>
      </c>
      <c r="QOH119" s="1145">
        <f>'2d) Planwerte (Anlage)'!QOH119*$E$15</f>
        <v>0</v>
      </c>
      <c r="QOI119" s="1145">
        <f>'2d) Planwerte (Anlage)'!QOI119*$E$15</f>
        <v>0</v>
      </c>
      <c r="QOJ119" s="1145">
        <f>'2d) Planwerte (Anlage)'!QOJ119*$E$15</f>
        <v>0</v>
      </c>
      <c r="QOK119" s="1145">
        <f>'2d) Planwerte (Anlage)'!QOK119*$E$15</f>
        <v>0</v>
      </c>
      <c r="QOL119" s="1145">
        <f>'2d) Planwerte (Anlage)'!QOL119*$E$15</f>
        <v>0</v>
      </c>
      <c r="QOM119" s="1145">
        <f>'2d) Planwerte (Anlage)'!QOM119*$E$15</f>
        <v>0</v>
      </c>
      <c r="QON119" s="1145">
        <f>'2d) Planwerte (Anlage)'!QON119*$E$15</f>
        <v>0</v>
      </c>
      <c r="QOO119" s="1145">
        <f>'2d) Planwerte (Anlage)'!QOO119*$E$15</f>
        <v>0</v>
      </c>
      <c r="QOP119" s="1145">
        <f>'2d) Planwerte (Anlage)'!QOP119*$E$15</f>
        <v>0</v>
      </c>
      <c r="QOQ119" s="1145">
        <f>'2d) Planwerte (Anlage)'!QOQ119*$E$15</f>
        <v>0</v>
      </c>
      <c r="QOR119" s="1145">
        <f>'2d) Planwerte (Anlage)'!QOR119*$E$15</f>
        <v>0</v>
      </c>
      <c r="QOS119" s="1145">
        <f>'2d) Planwerte (Anlage)'!QOS119*$E$15</f>
        <v>0</v>
      </c>
      <c r="QOT119" s="1145">
        <f>'2d) Planwerte (Anlage)'!QOT119*$E$15</f>
        <v>0</v>
      </c>
      <c r="QOU119" s="1145">
        <f>'2d) Planwerte (Anlage)'!QOU119*$E$15</f>
        <v>0</v>
      </c>
      <c r="QOV119" s="1145">
        <f>'2d) Planwerte (Anlage)'!QOV119*$E$15</f>
        <v>0</v>
      </c>
      <c r="QOW119" s="1145">
        <f>'2d) Planwerte (Anlage)'!QOW119*$E$15</f>
        <v>0</v>
      </c>
      <c r="QOX119" s="1145">
        <f>'2d) Planwerte (Anlage)'!QOX119*$E$15</f>
        <v>0</v>
      </c>
      <c r="QOY119" s="1145">
        <f>'2d) Planwerte (Anlage)'!QOY119*$E$15</f>
        <v>0</v>
      </c>
      <c r="QOZ119" s="1145">
        <f>'2d) Planwerte (Anlage)'!QOZ119*$E$15</f>
        <v>0</v>
      </c>
      <c r="QPA119" s="1145">
        <f>'2d) Planwerte (Anlage)'!QPA119*$E$15</f>
        <v>0</v>
      </c>
      <c r="QPB119" s="1145">
        <f>'2d) Planwerte (Anlage)'!QPB119*$E$15</f>
        <v>0</v>
      </c>
      <c r="QPC119" s="1145">
        <f>'2d) Planwerte (Anlage)'!QPC119*$E$15</f>
        <v>0</v>
      </c>
      <c r="QPD119" s="1145">
        <f>'2d) Planwerte (Anlage)'!QPD119*$E$15</f>
        <v>0</v>
      </c>
      <c r="QPE119" s="1145">
        <f>'2d) Planwerte (Anlage)'!QPE119*$E$15</f>
        <v>0</v>
      </c>
      <c r="QPF119" s="1145">
        <f>'2d) Planwerte (Anlage)'!QPF119*$E$15</f>
        <v>0</v>
      </c>
      <c r="QPG119" s="1145">
        <f>'2d) Planwerte (Anlage)'!QPG119*$E$15</f>
        <v>0</v>
      </c>
      <c r="QPH119" s="1145">
        <f>'2d) Planwerte (Anlage)'!QPH119*$E$15</f>
        <v>0</v>
      </c>
      <c r="QPI119" s="1145">
        <f>'2d) Planwerte (Anlage)'!QPI119*$E$15</f>
        <v>0</v>
      </c>
      <c r="QPJ119" s="1145">
        <f>'2d) Planwerte (Anlage)'!QPJ119*$E$15</f>
        <v>0</v>
      </c>
      <c r="QPK119" s="1145">
        <f>'2d) Planwerte (Anlage)'!QPK119*$E$15</f>
        <v>0</v>
      </c>
      <c r="QPL119" s="1145">
        <f>'2d) Planwerte (Anlage)'!QPL119*$E$15</f>
        <v>0</v>
      </c>
      <c r="QPM119" s="1145">
        <f>'2d) Planwerte (Anlage)'!QPM119*$E$15</f>
        <v>0</v>
      </c>
      <c r="QPN119" s="1145">
        <f>'2d) Planwerte (Anlage)'!QPN119*$E$15</f>
        <v>0</v>
      </c>
      <c r="QPO119" s="1145">
        <f>'2d) Planwerte (Anlage)'!QPO119*$E$15</f>
        <v>0</v>
      </c>
      <c r="QPP119" s="1145">
        <f>'2d) Planwerte (Anlage)'!QPP119*$E$15</f>
        <v>0</v>
      </c>
      <c r="QPQ119" s="1145">
        <f>'2d) Planwerte (Anlage)'!QPQ119*$E$15</f>
        <v>0</v>
      </c>
      <c r="QPR119" s="1145">
        <f>'2d) Planwerte (Anlage)'!QPR119*$E$15</f>
        <v>0</v>
      </c>
      <c r="QPS119" s="1145">
        <f>'2d) Planwerte (Anlage)'!QPS119*$E$15</f>
        <v>0</v>
      </c>
      <c r="QPT119" s="1145">
        <f>'2d) Planwerte (Anlage)'!QPT119*$E$15</f>
        <v>0</v>
      </c>
      <c r="QPU119" s="1145">
        <f>'2d) Planwerte (Anlage)'!QPU119*$E$15</f>
        <v>0</v>
      </c>
      <c r="QPV119" s="1145">
        <f>'2d) Planwerte (Anlage)'!QPV119*$E$15</f>
        <v>0</v>
      </c>
      <c r="QPW119" s="1145">
        <f>'2d) Planwerte (Anlage)'!QPW119*$E$15</f>
        <v>0</v>
      </c>
      <c r="QPX119" s="1145">
        <f>'2d) Planwerte (Anlage)'!QPX119*$E$15</f>
        <v>0</v>
      </c>
      <c r="QPY119" s="1145">
        <f>'2d) Planwerte (Anlage)'!QPY119*$E$15</f>
        <v>0</v>
      </c>
      <c r="QPZ119" s="1145">
        <f>'2d) Planwerte (Anlage)'!QPZ119*$E$15</f>
        <v>0</v>
      </c>
      <c r="QQA119" s="1145">
        <f>'2d) Planwerte (Anlage)'!QQA119*$E$15</f>
        <v>0</v>
      </c>
      <c r="QQB119" s="1145">
        <f>'2d) Planwerte (Anlage)'!QQB119*$E$15</f>
        <v>0</v>
      </c>
      <c r="QQC119" s="1145">
        <f>'2d) Planwerte (Anlage)'!QQC119*$E$15</f>
        <v>0</v>
      </c>
      <c r="QQD119" s="1145">
        <f>'2d) Planwerte (Anlage)'!QQD119*$E$15</f>
        <v>0</v>
      </c>
      <c r="QQE119" s="1145">
        <f>'2d) Planwerte (Anlage)'!QQE119*$E$15</f>
        <v>0</v>
      </c>
      <c r="QQF119" s="1145">
        <f>'2d) Planwerte (Anlage)'!QQF119*$E$15</f>
        <v>0</v>
      </c>
      <c r="QQG119" s="1145">
        <f>'2d) Planwerte (Anlage)'!QQG119*$E$15</f>
        <v>0</v>
      </c>
      <c r="QQH119" s="1145">
        <f>'2d) Planwerte (Anlage)'!QQH119*$E$15</f>
        <v>0</v>
      </c>
      <c r="QQI119" s="1145">
        <f>'2d) Planwerte (Anlage)'!QQI119*$E$15</f>
        <v>0</v>
      </c>
      <c r="QQJ119" s="1145">
        <f>'2d) Planwerte (Anlage)'!QQJ119*$E$15</f>
        <v>0</v>
      </c>
      <c r="QQK119" s="1145">
        <f>'2d) Planwerte (Anlage)'!QQK119*$E$15</f>
        <v>0</v>
      </c>
      <c r="QQL119" s="1145">
        <f>'2d) Planwerte (Anlage)'!QQL119*$E$15</f>
        <v>0</v>
      </c>
      <c r="QQM119" s="1145">
        <f>'2d) Planwerte (Anlage)'!QQM119*$E$15</f>
        <v>0</v>
      </c>
      <c r="QQN119" s="1145">
        <f>'2d) Planwerte (Anlage)'!QQN119*$E$15</f>
        <v>0</v>
      </c>
      <c r="QQO119" s="1145">
        <f>'2d) Planwerte (Anlage)'!QQO119*$E$15</f>
        <v>0</v>
      </c>
      <c r="QQP119" s="1145">
        <f>'2d) Planwerte (Anlage)'!QQP119*$E$15</f>
        <v>0</v>
      </c>
      <c r="QQQ119" s="1145">
        <f>'2d) Planwerte (Anlage)'!QQQ119*$E$15</f>
        <v>0</v>
      </c>
      <c r="QQR119" s="1145">
        <f>'2d) Planwerte (Anlage)'!QQR119*$E$15</f>
        <v>0</v>
      </c>
      <c r="QQS119" s="1145">
        <f>'2d) Planwerte (Anlage)'!QQS119*$E$15</f>
        <v>0</v>
      </c>
      <c r="QQT119" s="1145">
        <f>'2d) Planwerte (Anlage)'!QQT119*$E$15</f>
        <v>0</v>
      </c>
      <c r="QQU119" s="1145">
        <f>'2d) Planwerte (Anlage)'!QQU119*$E$15</f>
        <v>0</v>
      </c>
      <c r="QQV119" s="1145">
        <f>'2d) Planwerte (Anlage)'!QQV119*$E$15</f>
        <v>0</v>
      </c>
      <c r="QQW119" s="1145">
        <f>'2d) Planwerte (Anlage)'!QQW119*$E$15</f>
        <v>0</v>
      </c>
      <c r="QQX119" s="1145">
        <f>'2d) Planwerte (Anlage)'!QQX119*$E$15</f>
        <v>0</v>
      </c>
      <c r="QQY119" s="1145">
        <f>'2d) Planwerte (Anlage)'!QQY119*$E$15</f>
        <v>0</v>
      </c>
      <c r="QQZ119" s="1145">
        <f>'2d) Planwerte (Anlage)'!QQZ119*$E$15</f>
        <v>0</v>
      </c>
      <c r="QRA119" s="1145">
        <f>'2d) Planwerte (Anlage)'!QRA119*$E$15</f>
        <v>0</v>
      </c>
      <c r="QRB119" s="1145">
        <f>'2d) Planwerte (Anlage)'!QRB119*$E$15</f>
        <v>0</v>
      </c>
      <c r="QRC119" s="1145">
        <f>'2d) Planwerte (Anlage)'!QRC119*$E$15</f>
        <v>0</v>
      </c>
      <c r="QRD119" s="1145">
        <f>'2d) Planwerte (Anlage)'!QRD119*$E$15</f>
        <v>0</v>
      </c>
      <c r="QRE119" s="1145">
        <f>'2d) Planwerte (Anlage)'!QRE119*$E$15</f>
        <v>0</v>
      </c>
      <c r="QRF119" s="1145">
        <f>'2d) Planwerte (Anlage)'!QRF119*$E$15</f>
        <v>0</v>
      </c>
      <c r="QRG119" s="1145">
        <f>'2d) Planwerte (Anlage)'!QRG119*$E$15</f>
        <v>0</v>
      </c>
      <c r="QRH119" s="1145">
        <f>'2d) Planwerte (Anlage)'!QRH119*$E$15</f>
        <v>0</v>
      </c>
      <c r="QRI119" s="1145">
        <f>'2d) Planwerte (Anlage)'!QRI119*$E$15</f>
        <v>0</v>
      </c>
      <c r="QRJ119" s="1145">
        <f>'2d) Planwerte (Anlage)'!QRJ119*$E$15</f>
        <v>0</v>
      </c>
      <c r="QRK119" s="1145">
        <f>'2d) Planwerte (Anlage)'!QRK119*$E$15</f>
        <v>0</v>
      </c>
      <c r="QRL119" s="1145">
        <f>'2d) Planwerte (Anlage)'!QRL119*$E$15</f>
        <v>0</v>
      </c>
      <c r="QRM119" s="1145">
        <f>'2d) Planwerte (Anlage)'!QRM119*$E$15</f>
        <v>0</v>
      </c>
      <c r="QRN119" s="1145">
        <f>'2d) Planwerte (Anlage)'!QRN119*$E$15</f>
        <v>0</v>
      </c>
      <c r="QRO119" s="1145">
        <f>'2d) Planwerte (Anlage)'!QRO119*$E$15</f>
        <v>0</v>
      </c>
      <c r="QRP119" s="1145">
        <f>'2d) Planwerte (Anlage)'!QRP119*$E$15</f>
        <v>0</v>
      </c>
      <c r="QRQ119" s="1145">
        <f>'2d) Planwerte (Anlage)'!QRQ119*$E$15</f>
        <v>0</v>
      </c>
      <c r="QRR119" s="1145">
        <f>'2d) Planwerte (Anlage)'!QRR119*$E$15</f>
        <v>0</v>
      </c>
      <c r="QRS119" s="1145">
        <f>'2d) Planwerte (Anlage)'!QRS119*$E$15</f>
        <v>0</v>
      </c>
      <c r="QRT119" s="1145">
        <f>'2d) Planwerte (Anlage)'!QRT119*$E$15</f>
        <v>0</v>
      </c>
      <c r="QRU119" s="1145">
        <f>'2d) Planwerte (Anlage)'!QRU119*$E$15</f>
        <v>0</v>
      </c>
      <c r="QRV119" s="1145">
        <f>'2d) Planwerte (Anlage)'!QRV119*$E$15</f>
        <v>0</v>
      </c>
      <c r="QRW119" s="1145">
        <f>'2d) Planwerte (Anlage)'!QRW119*$E$15</f>
        <v>0</v>
      </c>
      <c r="QRX119" s="1145">
        <f>'2d) Planwerte (Anlage)'!QRX119*$E$15</f>
        <v>0</v>
      </c>
      <c r="QRY119" s="1145">
        <f>'2d) Planwerte (Anlage)'!QRY119*$E$15</f>
        <v>0</v>
      </c>
      <c r="QRZ119" s="1145">
        <f>'2d) Planwerte (Anlage)'!QRZ119*$E$15</f>
        <v>0</v>
      </c>
      <c r="QSA119" s="1145">
        <f>'2d) Planwerte (Anlage)'!QSA119*$E$15</f>
        <v>0</v>
      </c>
      <c r="QSB119" s="1145">
        <f>'2d) Planwerte (Anlage)'!QSB119*$E$15</f>
        <v>0</v>
      </c>
      <c r="QSC119" s="1145">
        <f>'2d) Planwerte (Anlage)'!QSC119*$E$15</f>
        <v>0</v>
      </c>
      <c r="QSD119" s="1145">
        <f>'2d) Planwerte (Anlage)'!QSD119*$E$15</f>
        <v>0</v>
      </c>
      <c r="QSE119" s="1145">
        <f>'2d) Planwerte (Anlage)'!QSE119*$E$15</f>
        <v>0</v>
      </c>
      <c r="QSF119" s="1145">
        <f>'2d) Planwerte (Anlage)'!QSF119*$E$15</f>
        <v>0</v>
      </c>
      <c r="QSG119" s="1145">
        <f>'2d) Planwerte (Anlage)'!QSG119*$E$15</f>
        <v>0</v>
      </c>
      <c r="QSH119" s="1145">
        <f>'2d) Planwerte (Anlage)'!QSH119*$E$15</f>
        <v>0</v>
      </c>
      <c r="QSI119" s="1145">
        <f>'2d) Planwerte (Anlage)'!QSI119*$E$15</f>
        <v>0</v>
      </c>
      <c r="QSJ119" s="1145">
        <f>'2d) Planwerte (Anlage)'!QSJ119*$E$15</f>
        <v>0</v>
      </c>
      <c r="QSK119" s="1145">
        <f>'2d) Planwerte (Anlage)'!QSK119*$E$15</f>
        <v>0</v>
      </c>
      <c r="QSL119" s="1145">
        <f>'2d) Planwerte (Anlage)'!QSL119*$E$15</f>
        <v>0</v>
      </c>
      <c r="QSM119" s="1145">
        <f>'2d) Planwerte (Anlage)'!QSM119*$E$15</f>
        <v>0</v>
      </c>
      <c r="QSN119" s="1145">
        <f>'2d) Planwerte (Anlage)'!QSN119*$E$15</f>
        <v>0</v>
      </c>
      <c r="QSO119" s="1145">
        <f>'2d) Planwerte (Anlage)'!QSO119*$E$15</f>
        <v>0</v>
      </c>
      <c r="QSP119" s="1145">
        <f>'2d) Planwerte (Anlage)'!QSP119*$E$15</f>
        <v>0</v>
      </c>
      <c r="QSQ119" s="1145">
        <f>'2d) Planwerte (Anlage)'!QSQ119*$E$15</f>
        <v>0</v>
      </c>
      <c r="QSR119" s="1145">
        <f>'2d) Planwerte (Anlage)'!QSR119*$E$15</f>
        <v>0</v>
      </c>
      <c r="QSS119" s="1145">
        <f>'2d) Planwerte (Anlage)'!QSS119*$E$15</f>
        <v>0</v>
      </c>
      <c r="QST119" s="1145">
        <f>'2d) Planwerte (Anlage)'!QST119*$E$15</f>
        <v>0</v>
      </c>
      <c r="QSU119" s="1145">
        <f>'2d) Planwerte (Anlage)'!QSU119*$E$15</f>
        <v>0</v>
      </c>
      <c r="QSV119" s="1145">
        <f>'2d) Planwerte (Anlage)'!QSV119*$E$15</f>
        <v>0</v>
      </c>
      <c r="QSW119" s="1145">
        <f>'2d) Planwerte (Anlage)'!QSW119*$E$15</f>
        <v>0</v>
      </c>
      <c r="QSX119" s="1145">
        <f>'2d) Planwerte (Anlage)'!QSX119*$E$15</f>
        <v>0</v>
      </c>
      <c r="QSY119" s="1145">
        <f>'2d) Planwerte (Anlage)'!QSY119*$E$15</f>
        <v>0</v>
      </c>
      <c r="QSZ119" s="1145">
        <f>'2d) Planwerte (Anlage)'!QSZ119*$E$15</f>
        <v>0</v>
      </c>
      <c r="QTA119" s="1145">
        <f>'2d) Planwerte (Anlage)'!QTA119*$E$15</f>
        <v>0</v>
      </c>
      <c r="QTB119" s="1145">
        <f>'2d) Planwerte (Anlage)'!QTB119*$E$15</f>
        <v>0</v>
      </c>
      <c r="QTC119" s="1145">
        <f>'2d) Planwerte (Anlage)'!QTC119*$E$15</f>
        <v>0</v>
      </c>
      <c r="QTD119" s="1145">
        <f>'2d) Planwerte (Anlage)'!QTD119*$E$15</f>
        <v>0</v>
      </c>
      <c r="QTE119" s="1145">
        <f>'2d) Planwerte (Anlage)'!QTE119*$E$15</f>
        <v>0</v>
      </c>
      <c r="QTF119" s="1145">
        <f>'2d) Planwerte (Anlage)'!QTF119*$E$15</f>
        <v>0</v>
      </c>
      <c r="QTG119" s="1145">
        <f>'2d) Planwerte (Anlage)'!QTG119*$E$15</f>
        <v>0</v>
      </c>
      <c r="QTH119" s="1145">
        <f>'2d) Planwerte (Anlage)'!QTH119*$E$15</f>
        <v>0</v>
      </c>
      <c r="QTI119" s="1145">
        <f>'2d) Planwerte (Anlage)'!QTI119*$E$15</f>
        <v>0</v>
      </c>
      <c r="QTJ119" s="1145">
        <f>'2d) Planwerte (Anlage)'!QTJ119*$E$15</f>
        <v>0</v>
      </c>
      <c r="QTK119" s="1145">
        <f>'2d) Planwerte (Anlage)'!QTK119*$E$15</f>
        <v>0</v>
      </c>
      <c r="QTL119" s="1145">
        <f>'2d) Planwerte (Anlage)'!QTL119*$E$15</f>
        <v>0</v>
      </c>
      <c r="QTM119" s="1145">
        <f>'2d) Planwerte (Anlage)'!QTM119*$E$15</f>
        <v>0</v>
      </c>
      <c r="QTN119" s="1145">
        <f>'2d) Planwerte (Anlage)'!QTN119*$E$15</f>
        <v>0</v>
      </c>
      <c r="QTO119" s="1145">
        <f>'2d) Planwerte (Anlage)'!QTO119*$E$15</f>
        <v>0</v>
      </c>
      <c r="QTP119" s="1145">
        <f>'2d) Planwerte (Anlage)'!QTP119*$E$15</f>
        <v>0</v>
      </c>
      <c r="QTQ119" s="1145">
        <f>'2d) Planwerte (Anlage)'!QTQ119*$E$15</f>
        <v>0</v>
      </c>
      <c r="QTR119" s="1145">
        <f>'2d) Planwerte (Anlage)'!QTR119*$E$15</f>
        <v>0</v>
      </c>
      <c r="QTS119" s="1145">
        <f>'2d) Planwerte (Anlage)'!QTS119*$E$15</f>
        <v>0</v>
      </c>
      <c r="QTT119" s="1145">
        <f>'2d) Planwerte (Anlage)'!QTT119*$E$15</f>
        <v>0</v>
      </c>
      <c r="QTU119" s="1145">
        <f>'2d) Planwerte (Anlage)'!QTU119*$E$15</f>
        <v>0</v>
      </c>
      <c r="QTV119" s="1145">
        <f>'2d) Planwerte (Anlage)'!QTV119*$E$15</f>
        <v>0</v>
      </c>
      <c r="QTW119" s="1145">
        <f>'2d) Planwerte (Anlage)'!QTW119*$E$15</f>
        <v>0</v>
      </c>
      <c r="QTX119" s="1145">
        <f>'2d) Planwerte (Anlage)'!QTX119*$E$15</f>
        <v>0</v>
      </c>
      <c r="QTY119" s="1145">
        <f>'2d) Planwerte (Anlage)'!QTY119*$E$15</f>
        <v>0</v>
      </c>
      <c r="QTZ119" s="1145">
        <f>'2d) Planwerte (Anlage)'!QTZ119*$E$15</f>
        <v>0</v>
      </c>
      <c r="QUA119" s="1145">
        <f>'2d) Planwerte (Anlage)'!QUA119*$E$15</f>
        <v>0</v>
      </c>
      <c r="QUB119" s="1145">
        <f>'2d) Planwerte (Anlage)'!QUB119*$E$15</f>
        <v>0</v>
      </c>
      <c r="QUC119" s="1145">
        <f>'2d) Planwerte (Anlage)'!QUC119*$E$15</f>
        <v>0</v>
      </c>
      <c r="QUD119" s="1145">
        <f>'2d) Planwerte (Anlage)'!QUD119*$E$15</f>
        <v>0</v>
      </c>
      <c r="QUE119" s="1145">
        <f>'2d) Planwerte (Anlage)'!QUE119*$E$15</f>
        <v>0</v>
      </c>
      <c r="QUF119" s="1145">
        <f>'2d) Planwerte (Anlage)'!QUF119*$E$15</f>
        <v>0</v>
      </c>
      <c r="QUG119" s="1145">
        <f>'2d) Planwerte (Anlage)'!QUG119*$E$15</f>
        <v>0</v>
      </c>
      <c r="QUH119" s="1145">
        <f>'2d) Planwerte (Anlage)'!QUH119*$E$15</f>
        <v>0</v>
      </c>
      <c r="QUI119" s="1145">
        <f>'2d) Planwerte (Anlage)'!QUI119*$E$15</f>
        <v>0</v>
      </c>
      <c r="QUJ119" s="1145">
        <f>'2d) Planwerte (Anlage)'!QUJ119*$E$15</f>
        <v>0</v>
      </c>
      <c r="QUK119" s="1145">
        <f>'2d) Planwerte (Anlage)'!QUK119*$E$15</f>
        <v>0</v>
      </c>
      <c r="QUL119" s="1145">
        <f>'2d) Planwerte (Anlage)'!QUL119*$E$15</f>
        <v>0</v>
      </c>
      <c r="QUM119" s="1145">
        <f>'2d) Planwerte (Anlage)'!QUM119*$E$15</f>
        <v>0</v>
      </c>
      <c r="QUN119" s="1145">
        <f>'2d) Planwerte (Anlage)'!QUN119*$E$15</f>
        <v>0</v>
      </c>
      <c r="QUO119" s="1145">
        <f>'2d) Planwerte (Anlage)'!QUO119*$E$15</f>
        <v>0</v>
      </c>
      <c r="QUP119" s="1145">
        <f>'2d) Planwerte (Anlage)'!QUP119*$E$15</f>
        <v>0</v>
      </c>
      <c r="QUQ119" s="1145">
        <f>'2d) Planwerte (Anlage)'!QUQ119*$E$15</f>
        <v>0</v>
      </c>
      <c r="QUR119" s="1145">
        <f>'2d) Planwerte (Anlage)'!QUR119*$E$15</f>
        <v>0</v>
      </c>
      <c r="QUS119" s="1145">
        <f>'2d) Planwerte (Anlage)'!QUS119*$E$15</f>
        <v>0</v>
      </c>
      <c r="QUT119" s="1145">
        <f>'2d) Planwerte (Anlage)'!QUT119*$E$15</f>
        <v>0</v>
      </c>
      <c r="QUU119" s="1145">
        <f>'2d) Planwerte (Anlage)'!QUU119*$E$15</f>
        <v>0</v>
      </c>
      <c r="QUV119" s="1145">
        <f>'2d) Planwerte (Anlage)'!QUV119*$E$15</f>
        <v>0</v>
      </c>
      <c r="QUW119" s="1145">
        <f>'2d) Planwerte (Anlage)'!QUW119*$E$15</f>
        <v>0</v>
      </c>
      <c r="QUX119" s="1145">
        <f>'2d) Planwerte (Anlage)'!QUX119*$E$15</f>
        <v>0</v>
      </c>
      <c r="QUY119" s="1145">
        <f>'2d) Planwerte (Anlage)'!QUY119*$E$15</f>
        <v>0</v>
      </c>
      <c r="QUZ119" s="1145">
        <f>'2d) Planwerte (Anlage)'!QUZ119*$E$15</f>
        <v>0</v>
      </c>
      <c r="QVA119" s="1145">
        <f>'2d) Planwerte (Anlage)'!QVA119*$E$15</f>
        <v>0</v>
      </c>
      <c r="QVB119" s="1145">
        <f>'2d) Planwerte (Anlage)'!QVB119*$E$15</f>
        <v>0</v>
      </c>
      <c r="QVC119" s="1145">
        <f>'2d) Planwerte (Anlage)'!QVC119*$E$15</f>
        <v>0</v>
      </c>
      <c r="QVD119" s="1145">
        <f>'2d) Planwerte (Anlage)'!QVD119*$E$15</f>
        <v>0</v>
      </c>
      <c r="QVE119" s="1145">
        <f>'2d) Planwerte (Anlage)'!QVE119*$E$15</f>
        <v>0</v>
      </c>
      <c r="QVF119" s="1145">
        <f>'2d) Planwerte (Anlage)'!QVF119*$E$15</f>
        <v>0</v>
      </c>
      <c r="QVG119" s="1145">
        <f>'2d) Planwerte (Anlage)'!QVG119*$E$15</f>
        <v>0</v>
      </c>
      <c r="QVH119" s="1145">
        <f>'2d) Planwerte (Anlage)'!QVH119*$E$15</f>
        <v>0</v>
      </c>
      <c r="QVI119" s="1145">
        <f>'2d) Planwerte (Anlage)'!QVI119*$E$15</f>
        <v>0</v>
      </c>
      <c r="QVJ119" s="1145">
        <f>'2d) Planwerte (Anlage)'!QVJ119*$E$15</f>
        <v>0</v>
      </c>
      <c r="QVK119" s="1145">
        <f>'2d) Planwerte (Anlage)'!QVK119*$E$15</f>
        <v>0</v>
      </c>
      <c r="QVL119" s="1145">
        <f>'2d) Planwerte (Anlage)'!QVL119*$E$15</f>
        <v>0</v>
      </c>
      <c r="QVM119" s="1145">
        <f>'2d) Planwerte (Anlage)'!QVM119*$E$15</f>
        <v>0</v>
      </c>
      <c r="QVN119" s="1145">
        <f>'2d) Planwerte (Anlage)'!QVN119*$E$15</f>
        <v>0</v>
      </c>
      <c r="QVO119" s="1145">
        <f>'2d) Planwerte (Anlage)'!QVO119*$E$15</f>
        <v>0</v>
      </c>
      <c r="QVP119" s="1145">
        <f>'2d) Planwerte (Anlage)'!QVP119*$E$15</f>
        <v>0</v>
      </c>
      <c r="QVQ119" s="1145">
        <f>'2d) Planwerte (Anlage)'!QVQ119*$E$15</f>
        <v>0</v>
      </c>
      <c r="QVR119" s="1145">
        <f>'2d) Planwerte (Anlage)'!QVR119*$E$15</f>
        <v>0</v>
      </c>
      <c r="QVS119" s="1145">
        <f>'2d) Planwerte (Anlage)'!QVS119*$E$15</f>
        <v>0</v>
      </c>
      <c r="QVT119" s="1145">
        <f>'2d) Planwerte (Anlage)'!QVT119*$E$15</f>
        <v>0</v>
      </c>
      <c r="QVU119" s="1145">
        <f>'2d) Planwerte (Anlage)'!QVU119*$E$15</f>
        <v>0</v>
      </c>
      <c r="QVV119" s="1145">
        <f>'2d) Planwerte (Anlage)'!QVV119*$E$15</f>
        <v>0</v>
      </c>
      <c r="QVW119" s="1145">
        <f>'2d) Planwerte (Anlage)'!QVW119*$E$15</f>
        <v>0</v>
      </c>
      <c r="QVX119" s="1145">
        <f>'2d) Planwerte (Anlage)'!QVX119*$E$15</f>
        <v>0</v>
      </c>
      <c r="QVY119" s="1145">
        <f>'2d) Planwerte (Anlage)'!QVY119*$E$15</f>
        <v>0</v>
      </c>
      <c r="QVZ119" s="1145">
        <f>'2d) Planwerte (Anlage)'!QVZ119*$E$15</f>
        <v>0</v>
      </c>
      <c r="QWA119" s="1145">
        <f>'2d) Planwerte (Anlage)'!QWA119*$E$15</f>
        <v>0</v>
      </c>
      <c r="QWB119" s="1145">
        <f>'2d) Planwerte (Anlage)'!QWB119*$E$15</f>
        <v>0</v>
      </c>
      <c r="QWC119" s="1145">
        <f>'2d) Planwerte (Anlage)'!QWC119*$E$15</f>
        <v>0</v>
      </c>
      <c r="QWD119" s="1145">
        <f>'2d) Planwerte (Anlage)'!QWD119*$E$15</f>
        <v>0</v>
      </c>
      <c r="QWE119" s="1145">
        <f>'2d) Planwerte (Anlage)'!QWE119*$E$15</f>
        <v>0</v>
      </c>
      <c r="QWF119" s="1145">
        <f>'2d) Planwerte (Anlage)'!QWF119*$E$15</f>
        <v>0</v>
      </c>
      <c r="QWG119" s="1145">
        <f>'2d) Planwerte (Anlage)'!QWG119*$E$15</f>
        <v>0</v>
      </c>
      <c r="QWH119" s="1145">
        <f>'2d) Planwerte (Anlage)'!QWH119*$E$15</f>
        <v>0</v>
      </c>
      <c r="QWI119" s="1145">
        <f>'2d) Planwerte (Anlage)'!QWI119*$E$15</f>
        <v>0</v>
      </c>
      <c r="QWJ119" s="1145">
        <f>'2d) Planwerte (Anlage)'!QWJ119*$E$15</f>
        <v>0</v>
      </c>
      <c r="QWK119" s="1145">
        <f>'2d) Planwerte (Anlage)'!QWK119*$E$15</f>
        <v>0</v>
      </c>
      <c r="QWL119" s="1145">
        <f>'2d) Planwerte (Anlage)'!QWL119*$E$15</f>
        <v>0</v>
      </c>
      <c r="QWM119" s="1145">
        <f>'2d) Planwerte (Anlage)'!QWM119*$E$15</f>
        <v>0</v>
      </c>
      <c r="QWN119" s="1145">
        <f>'2d) Planwerte (Anlage)'!QWN119*$E$15</f>
        <v>0</v>
      </c>
      <c r="QWO119" s="1145">
        <f>'2d) Planwerte (Anlage)'!QWO119*$E$15</f>
        <v>0</v>
      </c>
      <c r="QWP119" s="1145">
        <f>'2d) Planwerte (Anlage)'!QWP119*$E$15</f>
        <v>0</v>
      </c>
      <c r="QWQ119" s="1145">
        <f>'2d) Planwerte (Anlage)'!QWQ119*$E$15</f>
        <v>0</v>
      </c>
      <c r="QWR119" s="1145">
        <f>'2d) Planwerte (Anlage)'!QWR119*$E$15</f>
        <v>0</v>
      </c>
      <c r="QWS119" s="1145">
        <f>'2d) Planwerte (Anlage)'!QWS119*$E$15</f>
        <v>0</v>
      </c>
      <c r="QWT119" s="1145">
        <f>'2d) Planwerte (Anlage)'!QWT119*$E$15</f>
        <v>0</v>
      </c>
      <c r="QWU119" s="1145">
        <f>'2d) Planwerte (Anlage)'!QWU119*$E$15</f>
        <v>0</v>
      </c>
      <c r="QWV119" s="1145">
        <f>'2d) Planwerte (Anlage)'!QWV119*$E$15</f>
        <v>0</v>
      </c>
      <c r="QWW119" s="1145">
        <f>'2d) Planwerte (Anlage)'!QWW119*$E$15</f>
        <v>0</v>
      </c>
      <c r="QWX119" s="1145">
        <f>'2d) Planwerte (Anlage)'!QWX119*$E$15</f>
        <v>0</v>
      </c>
      <c r="QWY119" s="1145">
        <f>'2d) Planwerte (Anlage)'!QWY119*$E$15</f>
        <v>0</v>
      </c>
      <c r="QWZ119" s="1145">
        <f>'2d) Planwerte (Anlage)'!QWZ119*$E$15</f>
        <v>0</v>
      </c>
      <c r="QXA119" s="1145">
        <f>'2d) Planwerte (Anlage)'!QXA119*$E$15</f>
        <v>0</v>
      </c>
      <c r="QXB119" s="1145">
        <f>'2d) Planwerte (Anlage)'!QXB119*$E$15</f>
        <v>0</v>
      </c>
      <c r="QXC119" s="1145">
        <f>'2d) Planwerte (Anlage)'!QXC119*$E$15</f>
        <v>0</v>
      </c>
      <c r="QXD119" s="1145">
        <f>'2d) Planwerte (Anlage)'!QXD119*$E$15</f>
        <v>0</v>
      </c>
      <c r="QXE119" s="1145">
        <f>'2d) Planwerte (Anlage)'!QXE119*$E$15</f>
        <v>0</v>
      </c>
      <c r="QXF119" s="1145">
        <f>'2d) Planwerte (Anlage)'!QXF119*$E$15</f>
        <v>0</v>
      </c>
      <c r="QXG119" s="1145">
        <f>'2d) Planwerte (Anlage)'!QXG119*$E$15</f>
        <v>0</v>
      </c>
      <c r="QXH119" s="1145">
        <f>'2d) Planwerte (Anlage)'!QXH119*$E$15</f>
        <v>0</v>
      </c>
      <c r="QXI119" s="1145">
        <f>'2d) Planwerte (Anlage)'!QXI119*$E$15</f>
        <v>0</v>
      </c>
      <c r="QXJ119" s="1145">
        <f>'2d) Planwerte (Anlage)'!QXJ119*$E$15</f>
        <v>0</v>
      </c>
      <c r="QXK119" s="1145">
        <f>'2d) Planwerte (Anlage)'!QXK119*$E$15</f>
        <v>0</v>
      </c>
      <c r="QXL119" s="1145">
        <f>'2d) Planwerte (Anlage)'!QXL119*$E$15</f>
        <v>0</v>
      </c>
      <c r="QXM119" s="1145">
        <f>'2d) Planwerte (Anlage)'!QXM119*$E$15</f>
        <v>0</v>
      </c>
      <c r="QXN119" s="1145">
        <f>'2d) Planwerte (Anlage)'!QXN119*$E$15</f>
        <v>0</v>
      </c>
      <c r="QXO119" s="1145">
        <f>'2d) Planwerte (Anlage)'!QXO119*$E$15</f>
        <v>0</v>
      </c>
      <c r="QXP119" s="1145">
        <f>'2d) Planwerte (Anlage)'!QXP119*$E$15</f>
        <v>0</v>
      </c>
      <c r="QXQ119" s="1145">
        <f>'2d) Planwerte (Anlage)'!QXQ119*$E$15</f>
        <v>0</v>
      </c>
      <c r="QXR119" s="1145">
        <f>'2d) Planwerte (Anlage)'!QXR119*$E$15</f>
        <v>0</v>
      </c>
      <c r="QXS119" s="1145">
        <f>'2d) Planwerte (Anlage)'!QXS119*$E$15</f>
        <v>0</v>
      </c>
      <c r="QXT119" s="1145">
        <f>'2d) Planwerte (Anlage)'!QXT119*$E$15</f>
        <v>0</v>
      </c>
      <c r="QXU119" s="1145">
        <f>'2d) Planwerte (Anlage)'!QXU119*$E$15</f>
        <v>0</v>
      </c>
      <c r="QXV119" s="1145">
        <f>'2d) Planwerte (Anlage)'!QXV119*$E$15</f>
        <v>0</v>
      </c>
      <c r="QXW119" s="1145">
        <f>'2d) Planwerte (Anlage)'!QXW119*$E$15</f>
        <v>0</v>
      </c>
      <c r="QXX119" s="1145">
        <f>'2d) Planwerte (Anlage)'!QXX119*$E$15</f>
        <v>0</v>
      </c>
      <c r="QXY119" s="1145">
        <f>'2d) Planwerte (Anlage)'!QXY119*$E$15</f>
        <v>0</v>
      </c>
      <c r="QXZ119" s="1145">
        <f>'2d) Planwerte (Anlage)'!QXZ119*$E$15</f>
        <v>0</v>
      </c>
      <c r="QYA119" s="1145">
        <f>'2d) Planwerte (Anlage)'!QYA119*$E$15</f>
        <v>0</v>
      </c>
      <c r="QYB119" s="1145">
        <f>'2d) Planwerte (Anlage)'!QYB119*$E$15</f>
        <v>0</v>
      </c>
      <c r="QYC119" s="1145">
        <f>'2d) Planwerte (Anlage)'!QYC119*$E$15</f>
        <v>0</v>
      </c>
      <c r="QYD119" s="1145">
        <f>'2d) Planwerte (Anlage)'!QYD119*$E$15</f>
        <v>0</v>
      </c>
      <c r="QYE119" s="1145">
        <f>'2d) Planwerte (Anlage)'!QYE119*$E$15</f>
        <v>0</v>
      </c>
      <c r="QYF119" s="1145">
        <f>'2d) Planwerte (Anlage)'!QYF119*$E$15</f>
        <v>0</v>
      </c>
      <c r="QYG119" s="1145">
        <f>'2d) Planwerte (Anlage)'!QYG119*$E$15</f>
        <v>0</v>
      </c>
      <c r="QYH119" s="1145">
        <f>'2d) Planwerte (Anlage)'!QYH119*$E$15</f>
        <v>0</v>
      </c>
      <c r="QYI119" s="1145">
        <f>'2d) Planwerte (Anlage)'!QYI119*$E$15</f>
        <v>0</v>
      </c>
      <c r="QYJ119" s="1145">
        <f>'2d) Planwerte (Anlage)'!QYJ119*$E$15</f>
        <v>0</v>
      </c>
      <c r="QYK119" s="1145">
        <f>'2d) Planwerte (Anlage)'!QYK119*$E$15</f>
        <v>0</v>
      </c>
      <c r="QYL119" s="1145">
        <f>'2d) Planwerte (Anlage)'!QYL119*$E$15</f>
        <v>0</v>
      </c>
      <c r="QYM119" s="1145">
        <f>'2d) Planwerte (Anlage)'!QYM119*$E$15</f>
        <v>0</v>
      </c>
      <c r="QYN119" s="1145">
        <f>'2d) Planwerte (Anlage)'!QYN119*$E$15</f>
        <v>0</v>
      </c>
      <c r="QYO119" s="1145">
        <f>'2d) Planwerte (Anlage)'!QYO119*$E$15</f>
        <v>0</v>
      </c>
      <c r="QYP119" s="1145">
        <f>'2d) Planwerte (Anlage)'!QYP119*$E$15</f>
        <v>0</v>
      </c>
      <c r="QYQ119" s="1145">
        <f>'2d) Planwerte (Anlage)'!QYQ119*$E$15</f>
        <v>0</v>
      </c>
      <c r="QYR119" s="1145">
        <f>'2d) Planwerte (Anlage)'!QYR119*$E$15</f>
        <v>0</v>
      </c>
      <c r="QYS119" s="1145">
        <f>'2d) Planwerte (Anlage)'!QYS119*$E$15</f>
        <v>0</v>
      </c>
      <c r="QYT119" s="1145">
        <f>'2d) Planwerte (Anlage)'!QYT119*$E$15</f>
        <v>0</v>
      </c>
      <c r="QYU119" s="1145">
        <f>'2d) Planwerte (Anlage)'!QYU119*$E$15</f>
        <v>0</v>
      </c>
      <c r="QYV119" s="1145">
        <f>'2d) Planwerte (Anlage)'!QYV119*$E$15</f>
        <v>0</v>
      </c>
      <c r="QYW119" s="1145">
        <f>'2d) Planwerte (Anlage)'!QYW119*$E$15</f>
        <v>0</v>
      </c>
      <c r="QYX119" s="1145">
        <f>'2d) Planwerte (Anlage)'!QYX119*$E$15</f>
        <v>0</v>
      </c>
      <c r="QYY119" s="1145">
        <f>'2d) Planwerte (Anlage)'!QYY119*$E$15</f>
        <v>0</v>
      </c>
      <c r="QYZ119" s="1145">
        <f>'2d) Planwerte (Anlage)'!QYZ119*$E$15</f>
        <v>0</v>
      </c>
      <c r="QZA119" s="1145">
        <f>'2d) Planwerte (Anlage)'!QZA119*$E$15</f>
        <v>0</v>
      </c>
      <c r="QZB119" s="1145">
        <f>'2d) Planwerte (Anlage)'!QZB119*$E$15</f>
        <v>0</v>
      </c>
      <c r="QZC119" s="1145">
        <f>'2d) Planwerte (Anlage)'!QZC119*$E$15</f>
        <v>0</v>
      </c>
      <c r="QZD119" s="1145">
        <f>'2d) Planwerte (Anlage)'!QZD119*$E$15</f>
        <v>0</v>
      </c>
      <c r="QZE119" s="1145">
        <f>'2d) Planwerte (Anlage)'!QZE119*$E$15</f>
        <v>0</v>
      </c>
      <c r="QZF119" s="1145">
        <f>'2d) Planwerte (Anlage)'!QZF119*$E$15</f>
        <v>0</v>
      </c>
      <c r="QZG119" s="1145">
        <f>'2d) Planwerte (Anlage)'!QZG119*$E$15</f>
        <v>0</v>
      </c>
      <c r="QZH119" s="1145">
        <f>'2d) Planwerte (Anlage)'!QZH119*$E$15</f>
        <v>0</v>
      </c>
      <c r="QZI119" s="1145">
        <f>'2d) Planwerte (Anlage)'!QZI119*$E$15</f>
        <v>0</v>
      </c>
      <c r="QZJ119" s="1145">
        <f>'2d) Planwerte (Anlage)'!QZJ119*$E$15</f>
        <v>0</v>
      </c>
      <c r="QZK119" s="1145">
        <f>'2d) Planwerte (Anlage)'!QZK119*$E$15</f>
        <v>0</v>
      </c>
      <c r="QZL119" s="1145">
        <f>'2d) Planwerte (Anlage)'!QZL119*$E$15</f>
        <v>0</v>
      </c>
      <c r="QZM119" s="1145">
        <f>'2d) Planwerte (Anlage)'!QZM119*$E$15</f>
        <v>0</v>
      </c>
      <c r="QZN119" s="1145">
        <f>'2d) Planwerte (Anlage)'!QZN119*$E$15</f>
        <v>0</v>
      </c>
      <c r="QZO119" s="1145">
        <f>'2d) Planwerte (Anlage)'!QZO119*$E$15</f>
        <v>0</v>
      </c>
      <c r="QZP119" s="1145">
        <f>'2d) Planwerte (Anlage)'!QZP119*$E$15</f>
        <v>0</v>
      </c>
      <c r="QZQ119" s="1145">
        <f>'2d) Planwerte (Anlage)'!QZQ119*$E$15</f>
        <v>0</v>
      </c>
      <c r="QZR119" s="1145">
        <f>'2d) Planwerte (Anlage)'!QZR119*$E$15</f>
        <v>0</v>
      </c>
      <c r="QZS119" s="1145">
        <f>'2d) Planwerte (Anlage)'!QZS119*$E$15</f>
        <v>0</v>
      </c>
      <c r="QZT119" s="1145">
        <f>'2d) Planwerte (Anlage)'!QZT119*$E$15</f>
        <v>0</v>
      </c>
      <c r="QZU119" s="1145">
        <f>'2d) Planwerte (Anlage)'!QZU119*$E$15</f>
        <v>0</v>
      </c>
      <c r="QZV119" s="1145">
        <f>'2d) Planwerte (Anlage)'!QZV119*$E$15</f>
        <v>0</v>
      </c>
      <c r="QZW119" s="1145">
        <f>'2d) Planwerte (Anlage)'!QZW119*$E$15</f>
        <v>0</v>
      </c>
      <c r="QZX119" s="1145">
        <f>'2d) Planwerte (Anlage)'!QZX119*$E$15</f>
        <v>0</v>
      </c>
      <c r="QZY119" s="1145">
        <f>'2d) Planwerte (Anlage)'!QZY119*$E$15</f>
        <v>0</v>
      </c>
      <c r="QZZ119" s="1145">
        <f>'2d) Planwerte (Anlage)'!QZZ119*$E$15</f>
        <v>0</v>
      </c>
      <c r="RAA119" s="1145">
        <f>'2d) Planwerte (Anlage)'!RAA119*$E$15</f>
        <v>0</v>
      </c>
      <c r="RAB119" s="1145">
        <f>'2d) Planwerte (Anlage)'!RAB119*$E$15</f>
        <v>0</v>
      </c>
      <c r="RAC119" s="1145">
        <f>'2d) Planwerte (Anlage)'!RAC119*$E$15</f>
        <v>0</v>
      </c>
      <c r="RAD119" s="1145">
        <f>'2d) Planwerte (Anlage)'!RAD119*$E$15</f>
        <v>0</v>
      </c>
      <c r="RAE119" s="1145">
        <f>'2d) Planwerte (Anlage)'!RAE119*$E$15</f>
        <v>0</v>
      </c>
      <c r="RAF119" s="1145">
        <f>'2d) Planwerte (Anlage)'!RAF119*$E$15</f>
        <v>0</v>
      </c>
      <c r="RAG119" s="1145">
        <f>'2d) Planwerte (Anlage)'!RAG119*$E$15</f>
        <v>0</v>
      </c>
      <c r="RAH119" s="1145">
        <f>'2d) Planwerte (Anlage)'!RAH119*$E$15</f>
        <v>0</v>
      </c>
      <c r="RAI119" s="1145">
        <f>'2d) Planwerte (Anlage)'!RAI119*$E$15</f>
        <v>0</v>
      </c>
      <c r="RAJ119" s="1145">
        <f>'2d) Planwerte (Anlage)'!RAJ119*$E$15</f>
        <v>0</v>
      </c>
      <c r="RAK119" s="1145">
        <f>'2d) Planwerte (Anlage)'!RAK119*$E$15</f>
        <v>0</v>
      </c>
      <c r="RAL119" s="1145">
        <f>'2d) Planwerte (Anlage)'!RAL119*$E$15</f>
        <v>0</v>
      </c>
      <c r="RAM119" s="1145">
        <f>'2d) Planwerte (Anlage)'!RAM119*$E$15</f>
        <v>0</v>
      </c>
      <c r="RAN119" s="1145">
        <f>'2d) Planwerte (Anlage)'!RAN119*$E$15</f>
        <v>0</v>
      </c>
      <c r="RAO119" s="1145">
        <f>'2d) Planwerte (Anlage)'!RAO119*$E$15</f>
        <v>0</v>
      </c>
      <c r="RAP119" s="1145">
        <f>'2d) Planwerte (Anlage)'!RAP119*$E$15</f>
        <v>0</v>
      </c>
      <c r="RAQ119" s="1145">
        <f>'2d) Planwerte (Anlage)'!RAQ119*$E$15</f>
        <v>0</v>
      </c>
      <c r="RAR119" s="1145">
        <f>'2d) Planwerte (Anlage)'!RAR119*$E$15</f>
        <v>0</v>
      </c>
      <c r="RAS119" s="1145">
        <f>'2d) Planwerte (Anlage)'!RAS119*$E$15</f>
        <v>0</v>
      </c>
      <c r="RAT119" s="1145">
        <f>'2d) Planwerte (Anlage)'!RAT119*$E$15</f>
        <v>0</v>
      </c>
      <c r="RAU119" s="1145">
        <f>'2d) Planwerte (Anlage)'!RAU119*$E$15</f>
        <v>0</v>
      </c>
      <c r="RAV119" s="1145">
        <f>'2d) Planwerte (Anlage)'!RAV119*$E$15</f>
        <v>0</v>
      </c>
      <c r="RAW119" s="1145">
        <f>'2d) Planwerte (Anlage)'!RAW119*$E$15</f>
        <v>0</v>
      </c>
      <c r="RAX119" s="1145">
        <f>'2d) Planwerte (Anlage)'!RAX119*$E$15</f>
        <v>0</v>
      </c>
      <c r="RAY119" s="1145">
        <f>'2d) Planwerte (Anlage)'!RAY119*$E$15</f>
        <v>0</v>
      </c>
      <c r="RAZ119" s="1145">
        <f>'2d) Planwerte (Anlage)'!RAZ119*$E$15</f>
        <v>0</v>
      </c>
      <c r="RBA119" s="1145">
        <f>'2d) Planwerte (Anlage)'!RBA119*$E$15</f>
        <v>0</v>
      </c>
      <c r="RBB119" s="1145">
        <f>'2d) Planwerte (Anlage)'!RBB119*$E$15</f>
        <v>0</v>
      </c>
      <c r="RBC119" s="1145">
        <f>'2d) Planwerte (Anlage)'!RBC119*$E$15</f>
        <v>0</v>
      </c>
      <c r="RBD119" s="1145">
        <f>'2d) Planwerte (Anlage)'!RBD119*$E$15</f>
        <v>0</v>
      </c>
      <c r="RBE119" s="1145">
        <f>'2d) Planwerte (Anlage)'!RBE119*$E$15</f>
        <v>0</v>
      </c>
      <c r="RBF119" s="1145">
        <f>'2d) Planwerte (Anlage)'!RBF119*$E$15</f>
        <v>0</v>
      </c>
      <c r="RBG119" s="1145">
        <f>'2d) Planwerte (Anlage)'!RBG119*$E$15</f>
        <v>0</v>
      </c>
      <c r="RBH119" s="1145">
        <f>'2d) Planwerte (Anlage)'!RBH119*$E$15</f>
        <v>0</v>
      </c>
      <c r="RBI119" s="1145">
        <f>'2d) Planwerte (Anlage)'!RBI119*$E$15</f>
        <v>0</v>
      </c>
      <c r="RBJ119" s="1145">
        <f>'2d) Planwerte (Anlage)'!RBJ119*$E$15</f>
        <v>0</v>
      </c>
      <c r="RBK119" s="1145">
        <f>'2d) Planwerte (Anlage)'!RBK119*$E$15</f>
        <v>0</v>
      </c>
      <c r="RBL119" s="1145">
        <f>'2d) Planwerte (Anlage)'!RBL119*$E$15</f>
        <v>0</v>
      </c>
      <c r="RBM119" s="1145">
        <f>'2d) Planwerte (Anlage)'!RBM119*$E$15</f>
        <v>0</v>
      </c>
      <c r="RBN119" s="1145">
        <f>'2d) Planwerte (Anlage)'!RBN119*$E$15</f>
        <v>0</v>
      </c>
      <c r="RBO119" s="1145">
        <f>'2d) Planwerte (Anlage)'!RBO119*$E$15</f>
        <v>0</v>
      </c>
      <c r="RBP119" s="1145">
        <f>'2d) Planwerte (Anlage)'!RBP119*$E$15</f>
        <v>0</v>
      </c>
      <c r="RBQ119" s="1145">
        <f>'2d) Planwerte (Anlage)'!RBQ119*$E$15</f>
        <v>0</v>
      </c>
      <c r="RBR119" s="1145">
        <f>'2d) Planwerte (Anlage)'!RBR119*$E$15</f>
        <v>0</v>
      </c>
      <c r="RBS119" s="1145">
        <f>'2d) Planwerte (Anlage)'!RBS119*$E$15</f>
        <v>0</v>
      </c>
      <c r="RBT119" s="1145">
        <f>'2d) Planwerte (Anlage)'!RBT119*$E$15</f>
        <v>0</v>
      </c>
      <c r="RBU119" s="1145">
        <f>'2d) Planwerte (Anlage)'!RBU119*$E$15</f>
        <v>0</v>
      </c>
      <c r="RBV119" s="1145">
        <f>'2d) Planwerte (Anlage)'!RBV119*$E$15</f>
        <v>0</v>
      </c>
      <c r="RBW119" s="1145">
        <f>'2d) Planwerte (Anlage)'!RBW119*$E$15</f>
        <v>0</v>
      </c>
      <c r="RBX119" s="1145">
        <f>'2d) Planwerte (Anlage)'!RBX119*$E$15</f>
        <v>0</v>
      </c>
      <c r="RBY119" s="1145">
        <f>'2d) Planwerte (Anlage)'!RBY119*$E$15</f>
        <v>0</v>
      </c>
      <c r="RBZ119" s="1145">
        <f>'2d) Planwerte (Anlage)'!RBZ119*$E$15</f>
        <v>0</v>
      </c>
      <c r="RCA119" s="1145">
        <f>'2d) Planwerte (Anlage)'!RCA119*$E$15</f>
        <v>0</v>
      </c>
      <c r="RCB119" s="1145">
        <f>'2d) Planwerte (Anlage)'!RCB119*$E$15</f>
        <v>0</v>
      </c>
      <c r="RCC119" s="1145">
        <f>'2d) Planwerte (Anlage)'!RCC119*$E$15</f>
        <v>0</v>
      </c>
      <c r="RCD119" s="1145">
        <f>'2d) Planwerte (Anlage)'!RCD119*$E$15</f>
        <v>0</v>
      </c>
      <c r="RCE119" s="1145">
        <f>'2d) Planwerte (Anlage)'!RCE119*$E$15</f>
        <v>0</v>
      </c>
      <c r="RCF119" s="1145">
        <f>'2d) Planwerte (Anlage)'!RCF119*$E$15</f>
        <v>0</v>
      </c>
      <c r="RCG119" s="1145">
        <f>'2d) Planwerte (Anlage)'!RCG119*$E$15</f>
        <v>0</v>
      </c>
      <c r="RCH119" s="1145">
        <f>'2d) Planwerte (Anlage)'!RCH119*$E$15</f>
        <v>0</v>
      </c>
      <c r="RCI119" s="1145">
        <f>'2d) Planwerte (Anlage)'!RCI119*$E$15</f>
        <v>0</v>
      </c>
      <c r="RCJ119" s="1145">
        <f>'2d) Planwerte (Anlage)'!RCJ119*$E$15</f>
        <v>0</v>
      </c>
      <c r="RCK119" s="1145">
        <f>'2d) Planwerte (Anlage)'!RCK119*$E$15</f>
        <v>0</v>
      </c>
      <c r="RCL119" s="1145">
        <f>'2d) Planwerte (Anlage)'!RCL119*$E$15</f>
        <v>0</v>
      </c>
      <c r="RCM119" s="1145">
        <f>'2d) Planwerte (Anlage)'!RCM119*$E$15</f>
        <v>0</v>
      </c>
      <c r="RCN119" s="1145">
        <f>'2d) Planwerte (Anlage)'!RCN119*$E$15</f>
        <v>0</v>
      </c>
      <c r="RCO119" s="1145">
        <f>'2d) Planwerte (Anlage)'!RCO119*$E$15</f>
        <v>0</v>
      </c>
      <c r="RCP119" s="1145">
        <f>'2d) Planwerte (Anlage)'!RCP119*$E$15</f>
        <v>0</v>
      </c>
      <c r="RCQ119" s="1145">
        <f>'2d) Planwerte (Anlage)'!RCQ119*$E$15</f>
        <v>0</v>
      </c>
      <c r="RCR119" s="1145">
        <f>'2d) Planwerte (Anlage)'!RCR119*$E$15</f>
        <v>0</v>
      </c>
      <c r="RCS119" s="1145">
        <f>'2d) Planwerte (Anlage)'!RCS119*$E$15</f>
        <v>0</v>
      </c>
      <c r="RCT119" s="1145">
        <f>'2d) Planwerte (Anlage)'!RCT119*$E$15</f>
        <v>0</v>
      </c>
      <c r="RCU119" s="1145">
        <f>'2d) Planwerte (Anlage)'!RCU119*$E$15</f>
        <v>0</v>
      </c>
      <c r="RCV119" s="1145">
        <f>'2d) Planwerte (Anlage)'!RCV119*$E$15</f>
        <v>0</v>
      </c>
      <c r="RCW119" s="1145">
        <f>'2d) Planwerte (Anlage)'!RCW119*$E$15</f>
        <v>0</v>
      </c>
      <c r="RCX119" s="1145">
        <f>'2d) Planwerte (Anlage)'!RCX119*$E$15</f>
        <v>0</v>
      </c>
      <c r="RCY119" s="1145">
        <f>'2d) Planwerte (Anlage)'!RCY119*$E$15</f>
        <v>0</v>
      </c>
      <c r="RCZ119" s="1145">
        <f>'2d) Planwerte (Anlage)'!RCZ119*$E$15</f>
        <v>0</v>
      </c>
      <c r="RDA119" s="1145">
        <f>'2d) Planwerte (Anlage)'!RDA119*$E$15</f>
        <v>0</v>
      </c>
      <c r="RDB119" s="1145">
        <f>'2d) Planwerte (Anlage)'!RDB119*$E$15</f>
        <v>0</v>
      </c>
      <c r="RDC119" s="1145">
        <f>'2d) Planwerte (Anlage)'!RDC119*$E$15</f>
        <v>0</v>
      </c>
      <c r="RDD119" s="1145">
        <f>'2d) Planwerte (Anlage)'!RDD119*$E$15</f>
        <v>0</v>
      </c>
      <c r="RDE119" s="1145">
        <f>'2d) Planwerte (Anlage)'!RDE119*$E$15</f>
        <v>0</v>
      </c>
      <c r="RDF119" s="1145">
        <f>'2d) Planwerte (Anlage)'!RDF119*$E$15</f>
        <v>0</v>
      </c>
      <c r="RDG119" s="1145">
        <f>'2d) Planwerte (Anlage)'!RDG119*$E$15</f>
        <v>0</v>
      </c>
      <c r="RDH119" s="1145">
        <f>'2d) Planwerte (Anlage)'!RDH119*$E$15</f>
        <v>0</v>
      </c>
      <c r="RDI119" s="1145">
        <f>'2d) Planwerte (Anlage)'!RDI119*$E$15</f>
        <v>0</v>
      </c>
      <c r="RDJ119" s="1145">
        <f>'2d) Planwerte (Anlage)'!RDJ119*$E$15</f>
        <v>0</v>
      </c>
      <c r="RDK119" s="1145">
        <f>'2d) Planwerte (Anlage)'!RDK119*$E$15</f>
        <v>0</v>
      </c>
      <c r="RDL119" s="1145">
        <f>'2d) Planwerte (Anlage)'!RDL119*$E$15</f>
        <v>0</v>
      </c>
      <c r="RDM119" s="1145">
        <f>'2d) Planwerte (Anlage)'!RDM119*$E$15</f>
        <v>0</v>
      </c>
      <c r="RDN119" s="1145">
        <f>'2d) Planwerte (Anlage)'!RDN119*$E$15</f>
        <v>0</v>
      </c>
      <c r="RDO119" s="1145">
        <f>'2d) Planwerte (Anlage)'!RDO119*$E$15</f>
        <v>0</v>
      </c>
      <c r="RDP119" s="1145">
        <f>'2d) Planwerte (Anlage)'!RDP119*$E$15</f>
        <v>0</v>
      </c>
      <c r="RDQ119" s="1145">
        <f>'2d) Planwerte (Anlage)'!RDQ119*$E$15</f>
        <v>0</v>
      </c>
      <c r="RDR119" s="1145">
        <f>'2d) Planwerte (Anlage)'!RDR119*$E$15</f>
        <v>0</v>
      </c>
      <c r="RDS119" s="1145">
        <f>'2d) Planwerte (Anlage)'!RDS119*$E$15</f>
        <v>0</v>
      </c>
      <c r="RDT119" s="1145">
        <f>'2d) Planwerte (Anlage)'!RDT119*$E$15</f>
        <v>0</v>
      </c>
      <c r="RDU119" s="1145">
        <f>'2d) Planwerte (Anlage)'!RDU119*$E$15</f>
        <v>0</v>
      </c>
      <c r="RDV119" s="1145">
        <f>'2d) Planwerte (Anlage)'!RDV119*$E$15</f>
        <v>0</v>
      </c>
      <c r="RDW119" s="1145">
        <f>'2d) Planwerte (Anlage)'!RDW119*$E$15</f>
        <v>0</v>
      </c>
      <c r="RDX119" s="1145">
        <f>'2d) Planwerte (Anlage)'!RDX119*$E$15</f>
        <v>0</v>
      </c>
      <c r="RDY119" s="1145">
        <f>'2d) Planwerte (Anlage)'!RDY119*$E$15</f>
        <v>0</v>
      </c>
      <c r="RDZ119" s="1145">
        <f>'2d) Planwerte (Anlage)'!RDZ119*$E$15</f>
        <v>0</v>
      </c>
      <c r="REA119" s="1145">
        <f>'2d) Planwerte (Anlage)'!REA119*$E$15</f>
        <v>0</v>
      </c>
      <c r="REB119" s="1145">
        <f>'2d) Planwerte (Anlage)'!REB119*$E$15</f>
        <v>0</v>
      </c>
      <c r="REC119" s="1145">
        <f>'2d) Planwerte (Anlage)'!REC119*$E$15</f>
        <v>0</v>
      </c>
      <c r="RED119" s="1145">
        <f>'2d) Planwerte (Anlage)'!RED119*$E$15</f>
        <v>0</v>
      </c>
      <c r="REE119" s="1145">
        <f>'2d) Planwerte (Anlage)'!REE119*$E$15</f>
        <v>0</v>
      </c>
      <c r="REF119" s="1145">
        <f>'2d) Planwerte (Anlage)'!REF119*$E$15</f>
        <v>0</v>
      </c>
      <c r="REG119" s="1145">
        <f>'2d) Planwerte (Anlage)'!REG119*$E$15</f>
        <v>0</v>
      </c>
      <c r="REH119" s="1145">
        <f>'2d) Planwerte (Anlage)'!REH119*$E$15</f>
        <v>0</v>
      </c>
      <c r="REI119" s="1145">
        <f>'2d) Planwerte (Anlage)'!REI119*$E$15</f>
        <v>0</v>
      </c>
      <c r="REJ119" s="1145">
        <f>'2d) Planwerte (Anlage)'!REJ119*$E$15</f>
        <v>0</v>
      </c>
      <c r="REK119" s="1145">
        <f>'2d) Planwerte (Anlage)'!REK119*$E$15</f>
        <v>0</v>
      </c>
      <c r="REL119" s="1145">
        <f>'2d) Planwerte (Anlage)'!REL119*$E$15</f>
        <v>0</v>
      </c>
      <c r="REM119" s="1145">
        <f>'2d) Planwerte (Anlage)'!REM119*$E$15</f>
        <v>0</v>
      </c>
      <c r="REN119" s="1145">
        <f>'2d) Planwerte (Anlage)'!REN119*$E$15</f>
        <v>0</v>
      </c>
      <c r="REO119" s="1145">
        <f>'2d) Planwerte (Anlage)'!REO119*$E$15</f>
        <v>0</v>
      </c>
      <c r="REP119" s="1145">
        <f>'2d) Planwerte (Anlage)'!REP119*$E$15</f>
        <v>0</v>
      </c>
      <c r="REQ119" s="1145">
        <f>'2d) Planwerte (Anlage)'!REQ119*$E$15</f>
        <v>0</v>
      </c>
      <c r="RER119" s="1145">
        <f>'2d) Planwerte (Anlage)'!RER119*$E$15</f>
        <v>0</v>
      </c>
      <c r="RES119" s="1145">
        <f>'2d) Planwerte (Anlage)'!RES119*$E$15</f>
        <v>0</v>
      </c>
      <c r="RET119" s="1145">
        <f>'2d) Planwerte (Anlage)'!RET119*$E$15</f>
        <v>0</v>
      </c>
      <c r="REU119" s="1145">
        <f>'2d) Planwerte (Anlage)'!REU119*$E$15</f>
        <v>0</v>
      </c>
      <c r="REV119" s="1145">
        <f>'2d) Planwerte (Anlage)'!REV119*$E$15</f>
        <v>0</v>
      </c>
      <c r="REW119" s="1145">
        <f>'2d) Planwerte (Anlage)'!REW119*$E$15</f>
        <v>0</v>
      </c>
      <c r="REX119" s="1145">
        <f>'2d) Planwerte (Anlage)'!REX119*$E$15</f>
        <v>0</v>
      </c>
      <c r="REY119" s="1145">
        <f>'2d) Planwerte (Anlage)'!REY119*$E$15</f>
        <v>0</v>
      </c>
      <c r="REZ119" s="1145">
        <f>'2d) Planwerte (Anlage)'!REZ119*$E$15</f>
        <v>0</v>
      </c>
      <c r="RFA119" s="1145">
        <f>'2d) Planwerte (Anlage)'!RFA119*$E$15</f>
        <v>0</v>
      </c>
      <c r="RFB119" s="1145">
        <f>'2d) Planwerte (Anlage)'!RFB119*$E$15</f>
        <v>0</v>
      </c>
      <c r="RFC119" s="1145">
        <f>'2d) Planwerte (Anlage)'!RFC119*$E$15</f>
        <v>0</v>
      </c>
      <c r="RFD119" s="1145">
        <f>'2d) Planwerte (Anlage)'!RFD119*$E$15</f>
        <v>0</v>
      </c>
      <c r="RFE119" s="1145">
        <f>'2d) Planwerte (Anlage)'!RFE119*$E$15</f>
        <v>0</v>
      </c>
      <c r="RFF119" s="1145">
        <f>'2d) Planwerte (Anlage)'!RFF119*$E$15</f>
        <v>0</v>
      </c>
      <c r="RFG119" s="1145">
        <f>'2d) Planwerte (Anlage)'!RFG119*$E$15</f>
        <v>0</v>
      </c>
      <c r="RFH119" s="1145">
        <f>'2d) Planwerte (Anlage)'!RFH119*$E$15</f>
        <v>0</v>
      </c>
      <c r="RFI119" s="1145">
        <f>'2d) Planwerte (Anlage)'!RFI119*$E$15</f>
        <v>0</v>
      </c>
      <c r="RFJ119" s="1145">
        <f>'2d) Planwerte (Anlage)'!RFJ119*$E$15</f>
        <v>0</v>
      </c>
      <c r="RFK119" s="1145">
        <f>'2d) Planwerte (Anlage)'!RFK119*$E$15</f>
        <v>0</v>
      </c>
      <c r="RFL119" s="1145">
        <f>'2d) Planwerte (Anlage)'!RFL119*$E$15</f>
        <v>0</v>
      </c>
      <c r="RFM119" s="1145">
        <f>'2d) Planwerte (Anlage)'!RFM119*$E$15</f>
        <v>0</v>
      </c>
      <c r="RFN119" s="1145">
        <f>'2d) Planwerte (Anlage)'!RFN119*$E$15</f>
        <v>0</v>
      </c>
      <c r="RFO119" s="1145">
        <f>'2d) Planwerte (Anlage)'!RFO119*$E$15</f>
        <v>0</v>
      </c>
      <c r="RFP119" s="1145">
        <f>'2d) Planwerte (Anlage)'!RFP119*$E$15</f>
        <v>0</v>
      </c>
      <c r="RFQ119" s="1145">
        <f>'2d) Planwerte (Anlage)'!RFQ119*$E$15</f>
        <v>0</v>
      </c>
      <c r="RFR119" s="1145">
        <f>'2d) Planwerte (Anlage)'!RFR119*$E$15</f>
        <v>0</v>
      </c>
      <c r="RFS119" s="1145">
        <f>'2d) Planwerte (Anlage)'!RFS119*$E$15</f>
        <v>0</v>
      </c>
      <c r="RFT119" s="1145">
        <f>'2d) Planwerte (Anlage)'!RFT119*$E$15</f>
        <v>0</v>
      </c>
      <c r="RFU119" s="1145">
        <f>'2d) Planwerte (Anlage)'!RFU119*$E$15</f>
        <v>0</v>
      </c>
      <c r="RFV119" s="1145">
        <f>'2d) Planwerte (Anlage)'!RFV119*$E$15</f>
        <v>0</v>
      </c>
      <c r="RFW119" s="1145">
        <f>'2d) Planwerte (Anlage)'!RFW119*$E$15</f>
        <v>0</v>
      </c>
      <c r="RFX119" s="1145">
        <f>'2d) Planwerte (Anlage)'!RFX119*$E$15</f>
        <v>0</v>
      </c>
      <c r="RFY119" s="1145">
        <f>'2d) Planwerte (Anlage)'!RFY119*$E$15</f>
        <v>0</v>
      </c>
      <c r="RFZ119" s="1145">
        <f>'2d) Planwerte (Anlage)'!RFZ119*$E$15</f>
        <v>0</v>
      </c>
      <c r="RGA119" s="1145">
        <f>'2d) Planwerte (Anlage)'!RGA119*$E$15</f>
        <v>0</v>
      </c>
      <c r="RGB119" s="1145">
        <f>'2d) Planwerte (Anlage)'!RGB119*$E$15</f>
        <v>0</v>
      </c>
      <c r="RGC119" s="1145">
        <f>'2d) Planwerte (Anlage)'!RGC119*$E$15</f>
        <v>0</v>
      </c>
      <c r="RGD119" s="1145">
        <f>'2d) Planwerte (Anlage)'!RGD119*$E$15</f>
        <v>0</v>
      </c>
      <c r="RGE119" s="1145">
        <f>'2d) Planwerte (Anlage)'!RGE119*$E$15</f>
        <v>0</v>
      </c>
      <c r="RGF119" s="1145">
        <f>'2d) Planwerte (Anlage)'!RGF119*$E$15</f>
        <v>0</v>
      </c>
      <c r="RGG119" s="1145">
        <f>'2d) Planwerte (Anlage)'!RGG119*$E$15</f>
        <v>0</v>
      </c>
      <c r="RGH119" s="1145">
        <f>'2d) Planwerte (Anlage)'!RGH119*$E$15</f>
        <v>0</v>
      </c>
      <c r="RGI119" s="1145">
        <f>'2d) Planwerte (Anlage)'!RGI119*$E$15</f>
        <v>0</v>
      </c>
      <c r="RGJ119" s="1145">
        <f>'2d) Planwerte (Anlage)'!RGJ119*$E$15</f>
        <v>0</v>
      </c>
      <c r="RGK119" s="1145">
        <f>'2d) Planwerte (Anlage)'!RGK119*$E$15</f>
        <v>0</v>
      </c>
      <c r="RGL119" s="1145">
        <f>'2d) Planwerte (Anlage)'!RGL119*$E$15</f>
        <v>0</v>
      </c>
      <c r="RGM119" s="1145">
        <f>'2d) Planwerte (Anlage)'!RGM119*$E$15</f>
        <v>0</v>
      </c>
      <c r="RGN119" s="1145">
        <f>'2d) Planwerte (Anlage)'!RGN119*$E$15</f>
        <v>0</v>
      </c>
      <c r="RGO119" s="1145">
        <f>'2d) Planwerte (Anlage)'!RGO119*$E$15</f>
        <v>0</v>
      </c>
      <c r="RGP119" s="1145">
        <f>'2d) Planwerte (Anlage)'!RGP119*$E$15</f>
        <v>0</v>
      </c>
      <c r="RGQ119" s="1145">
        <f>'2d) Planwerte (Anlage)'!RGQ119*$E$15</f>
        <v>0</v>
      </c>
      <c r="RGR119" s="1145">
        <f>'2d) Planwerte (Anlage)'!RGR119*$E$15</f>
        <v>0</v>
      </c>
      <c r="RGS119" s="1145">
        <f>'2d) Planwerte (Anlage)'!RGS119*$E$15</f>
        <v>0</v>
      </c>
      <c r="RGT119" s="1145">
        <f>'2d) Planwerte (Anlage)'!RGT119*$E$15</f>
        <v>0</v>
      </c>
      <c r="RGU119" s="1145">
        <f>'2d) Planwerte (Anlage)'!RGU119*$E$15</f>
        <v>0</v>
      </c>
      <c r="RGV119" s="1145">
        <f>'2d) Planwerte (Anlage)'!RGV119*$E$15</f>
        <v>0</v>
      </c>
      <c r="RGW119" s="1145">
        <f>'2d) Planwerte (Anlage)'!RGW119*$E$15</f>
        <v>0</v>
      </c>
      <c r="RGX119" s="1145">
        <f>'2d) Planwerte (Anlage)'!RGX119*$E$15</f>
        <v>0</v>
      </c>
      <c r="RGY119" s="1145">
        <f>'2d) Planwerte (Anlage)'!RGY119*$E$15</f>
        <v>0</v>
      </c>
      <c r="RGZ119" s="1145">
        <f>'2d) Planwerte (Anlage)'!RGZ119*$E$15</f>
        <v>0</v>
      </c>
      <c r="RHA119" s="1145">
        <f>'2d) Planwerte (Anlage)'!RHA119*$E$15</f>
        <v>0</v>
      </c>
      <c r="RHB119" s="1145">
        <f>'2d) Planwerte (Anlage)'!RHB119*$E$15</f>
        <v>0</v>
      </c>
      <c r="RHC119" s="1145">
        <f>'2d) Planwerte (Anlage)'!RHC119*$E$15</f>
        <v>0</v>
      </c>
      <c r="RHD119" s="1145">
        <f>'2d) Planwerte (Anlage)'!RHD119*$E$15</f>
        <v>0</v>
      </c>
      <c r="RHE119" s="1145">
        <f>'2d) Planwerte (Anlage)'!RHE119*$E$15</f>
        <v>0</v>
      </c>
      <c r="RHF119" s="1145">
        <f>'2d) Planwerte (Anlage)'!RHF119*$E$15</f>
        <v>0</v>
      </c>
      <c r="RHG119" s="1145">
        <f>'2d) Planwerte (Anlage)'!RHG119*$E$15</f>
        <v>0</v>
      </c>
      <c r="RHH119" s="1145">
        <f>'2d) Planwerte (Anlage)'!RHH119*$E$15</f>
        <v>0</v>
      </c>
      <c r="RHI119" s="1145">
        <f>'2d) Planwerte (Anlage)'!RHI119*$E$15</f>
        <v>0</v>
      </c>
      <c r="RHJ119" s="1145">
        <f>'2d) Planwerte (Anlage)'!RHJ119*$E$15</f>
        <v>0</v>
      </c>
      <c r="RHK119" s="1145">
        <f>'2d) Planwerte (Anlage)'!RHK119*$E$15</f>
        <v>0</v>
      </c>
      <c r="RHL119" s="1145">
        <f>'2d) Planwerte (Anlage)'!RHL119*$E$15</f>
        <v>0</v>
      </c>
      <c r="RHM119" s="1145">
        <f>'2d) Planwerte (Anlage)'!RHM119*$E$15</f>
        <v>0</v>
      </c>
      <c r="RHN119" s="1145">
        <f>'2d) Planwerte (Anlage)'!RHN119*$E$15</f>
        <v>0</v>
      </c>
      <c r="RHO119" s="1145">
        <f>'2d) Planwerte (Anlage)'!RHO119*$E$15</f>
        <v>0</v>
      </c>
      <c r="RHP119" s="1145">
        <f>'2d) Planwerte (Anlage)'!RHP119*$E$15</f>
        <v>0</v>
      </c>
      <c r="RHQ119" s="1145">
        <f>'2d) Planwerte (Anlage)'!RHQ119*$E$15</f>
        <v>0</v>
      </c>
      <c r="RHR119" s="1145">
        <f>'2d) Planwerte (Anlage)'!RHR119*$E$15</f>
        <v>0</v>
      </c>
      <c r="RHS119" s="1145">
        <f>'2d) Planwerte (Anlage)'!RHS119*$E$15</f>
        <v>0</v>
      </c>
      <c r="RHT119" s="1145">
        <f>'2d) Planwerte (Anlage)'!RHT119*$E$15</f>
        <v>0</v>
      </c>
      <c r="RHU119" s="1145">
        <f>'2d) Planwerte (Anlage)'!RHU119*$E$15</f>
        <v>0</v>
      </c>
      <c r="RHV119" s="1145">
        <f>'2d) Planwerte (Anlage)'!RHV119*$E$15</f>
        <v>0</v>
      </c>
      <c r="RHW119" s="1145">
        <f>'2d) Planwerte (Anlage)'!RHW119*$E$15</f>
        <v>0</v>
      </c>
      <c r="RHX119" s="1145">
        <f>'2d) Planwerte (Anlage)'!RHX119*$E$15</f>
        <v>0</v>
      </c>
      <c r="RHY119" s="1145">
        <f>'2d) Planwerte (Anlage)'!RHY119*$E$15</f>
        <v>0</v>
      </c>
      <c r="RHZ119" s="1145">
        <f>'2d) Planwerte (Anlage)'!RHZ119*$E$15</f>
        <v>0</v>
      </c>
      <c r="RIA119" s="1145">
        <f>'2d) Planwerte (Anlage)'!RIA119*$E$15</f>
        <v>0</v>
      </c>
      <c r="RIB119" s="1145">
        <f>'2d) Planwerte (Anlage)'!RIB119*$E$15</f>
        <v>0</v>
      </c>
      <c r="RIC119" s="1145">
        <f>'2d) Planwerte (Anlage)'!RIC119*$E$15</f>
        <v>0</v>
      </c>
      <c r="RID119" s="1145">
        <f>'2d) Planwerte (Anlage)'!RID119*$E$15</f>
        <v>0</v>
      </c>
      <c r="RIE119" s="1145">
        <f>'2d) Planwerte (Anlage)'!RIE119*$E$15</f>
        <v>0</v>
      </c>
      <c r="RIF119" s="1145">
        <f>'2d) Planwerte (Anlage)'!RIF119*$E$15</f>
        <v>0</v>
      </c>
      <c r="RIG119" s="1145">
        <f>'2d) Planwerte (Anlage)'!RIG119*$E$15</f>
        <v>0</v>
      </c>
      <c r="RIH119" s="1145">
        <f>'2d) Planwerte (Anlage)'!RIH119*$E$15</f>
        <v>0</v>
      </c>
      <c r="RII119" s="1145">
        <f>'2d) Planwerte (Anlage)'!RII119*$E$15</f>
        <v>0</v>
      </c>
      <c r="RIJ119" s="1145">
        <f>'2d) Planwerte (Anlage)'!RIJ119*$E$15</f>
        <v>0</v>
      </c>
      <c r="RIK119" s="1145">
        <f>'2d) Planwerte (Anlage)'!RIK119*$E$15</f>
        <v>0</v>
      </c>
      <c r="RIL119" s="1145">
        <f>'2d) Planwerte (Anlage)'!RIL119*$E$15</f>
        <v>0</v>
      </c>
      <c r="RIM119" s="1145">
        <f>'2d) Planwerte (Anlage)'!RIM119*$E$15</f>
        <v>0</v>
      </c>
      <c r="RIN119" s="1145">
        <f>'2d) Planwerte (Anlage)'!RIN119*$E$15</f>
        <v>0</v>
      </c>
      <c r="RIO119" s="1145">
        <f>'2d) Planwerte (Anlage)'!RIO119*$E$15</f>
        <v>0</v>
      </c>
      <c r="RIP119" s="1145">
        <f>'2d) Planwerte (Anlage)'!RIP119*$E$15</f>
        <v>0</v>
      </c>
      <c r="RIQ119" s="1145">
        <f>'2d) Planwerte (Anlage)'!RIQ119*$E$15</f>
        <v>0</v>
      </c>
      <c r="RIR119" s="1145">
        <f>'2d) Planwerte (Anlage)'!RIR119*$E$15</f>
        <v>0</v>
      </c>
      <c r="RIS119" s="1145">
        <f>'2d) Planwerte (Anlage)'!RIS119*$E$15</f>
        <v>0</v>
      </c>
      <c r="RIT119" s="1145">
        <f>'2d) Planwerte (Anlage)'!RIT119*$E$15</f>
        <v>0</v>
      </c>
      <c r="RIU119" s="1145">
        <f>'2d) Planwerte (Anlage)'!RIU119*$E$15</f>
        <v>0</v>
      </c>
      <c r="RIV119" s="1145">
        <f>'2d) Planwerte (Anlage)'!RIV119*$E$15</f>
        <v>0</v>
      </c>
      <c r="RIW119" s="1145">
        <f>'2d) Planwerte (Anlage)'!RIW119*$E$15</f>
        <v>0</v>
      </c>
      <c r="RIX119" s="1145">
        <f>'2d) Planwerte (Anlage)'!RIX119*$E$15</f>
        <v>0</v>
      </c>
      <c r="RIY119" s="1145">
        <f>'2d) Planwerte (Anlage)'!RIY119*$E$15</f>
        <v>0</v>
      </c>
      <c r="RIZ119" s="1145">
        <f>'2d) Planwerte (Anlage)'!RIZ119*$E$15</f>
        <v>0</v>
      </c>
      <c r="RJA119" s="1145">
        <f>'2d) Planwerte (Anlage)'!RJA119*$E$15</f>
        <v>0</v>
      </c>
      <c r="RJB119" s="1145">
        <f>'2d) Planwerte (Anlage)'!RJB119*$E$15</f>
        <v>0</v>
      </c>
      <c r="RJC119" s="1145">
        <f>'2d) Planwerte (Anlage)'!RJC119*$E$15</f>
        <v>0</v>
      </c>
      <c r="RJD119" s="1145">
        <f>'2d) Planwerte (Anlage)'!RJD119*$E$15</f>
        <v>0</v>
      </c>
      <c r="RJE119" s="1145">
        <f>'2d) Planwerte (Anlage)'!RJE119*$E$15</f>
        <v>0</v>
      </c>
      <c r="RJF119" s="1145">
        <f>'2d) Planwerte (Anlage)'!RJF119*$E$15</f>
        <v>0</v>
      </c>
      <c r="RJG119" s="1145">
        <f>'2d) Planwerte (Anlage)'!RJG119*$E$15</f>
        <v>0</v>
      </c>
      <c r="RJH119" s="1145">
        <f>'2d) Planwerte (Anlage)'!RJH119*$E$15</f>
        <v>0</v>
      </c>
      <c r="RJI119" s="1145">
        <f>'2d) Planwerte (Anlage)'!RJI119*$E$15</f>
        <v>0</v>
      </c>
      <c r="RJJ119" s="1145">
        <f>'2d) Planwerte (Anlage)'!RJJ119*$E$15</f>
        <v>0</v>
      </c>
      <c r="RJK119" s="1145">
        <f>'2d) Planwerte (Anlage)'!RJK119*$E$15</f>
        <v>0</v>
      </c>
      <c r="RJL119" s="1145">
        <f>'2d) Planwerte (Anlage)'!RJL119*$E$15</f>
        <v>0</v>
      </c>
      <c r="RJM119" s="1145">
        <f>'2d) Planwerte (Anlage)'!RJM119*$E$15</f>
        <v>0</v>
      </c>
      <c r="RJN119" s="1145">
        <f>'2d) Planwerte (Anlage)'!RJN119*$E$15</f>
        <v>0</v>
      </c>
      <c r="RJO119" s="1145">
        <f>'2d) Planwerte (Anlage)'!RJO119*$E$15</f>
        <v>0</v>
      </c>
      <c r="RJP119" s="1145">
        <f>'2d) Planwerte (Anlage)'!RJP119*$E$15</f>
        <v>0</v>
      </c>
      <c r="RJQ119" s="1145">
        <f>'2d) Planwerte (Anlage)'!RJQ119*$E$15</f>
        <v>0</v>
      </c>
      <c r="RJR119" s="1145">
        <f>'2d) Planwerte (Anlage)'!RJR119*$E$15</f>
        <v>0</v>
      </c>
      <c r="RJS119" s="1145">
        <f>'2d) Planwerte (Anlage)'!RJS119*$E$15</f>
        <v>0</v>
      </c>
      <c r="RJT119" s="1145">
        <f>'2d) Planwerte (Anlage)'!RJT119*$E$15</f>
        <v>0</v>
      </c>
      <c r="RJU119" s="1145">
        <f>'2d) Planwerte (Anlage)'!RJU119*$E$15</f>
        <v>0</v>
      </c>
      <c r="RJV119" s="1145">
        <f>'2d) Planwerte (Anlage)'!RJV119*$E$15</f>
        <v>0</v>
      </c>
      <c r="RJW119" s="1145">
        <f>'2d) Planwerte (Anlage)'!RJW119*$E$15</f>
        <v>0</v>
      </c>
      <c r="RJX119" s="1145">
        <f>'2d) Planwerte (Anlage)'!RJX119*$E$15</f>
        <v>0</v>
      </c>
      <c r="RJY119" s="1145">
        <f>'2d) Planwerte (Anlage)'!RJY119*$E$15</f>
        <v>0</v>
      </c>
      <c r="RJZ119" s="1145">
        <f>'2d) Planwerte (Anlage)'!RJZ119*$E$15</f>
        <v>0</v>
      </c>
      <c r="RKA119" s="1145">
        <f>'2d) Planwerte (Anlage)'!RKA119*$E$15</f>
        <v>0</v>
      </c>
      <c r="RKB119" s="1145">
        <f>'2d) Planwerte (Anlage)'!RKB119*$E$15</f>
        <v>0</v>
      </c>
      <c r="RKC119" s="1145">
        <f>'2d) Planwerte (Anlage)'!RKC119*$E$15</f>
        <v>0</v>
      </c>
      <c r="RKD119" s="1145">
        <f>'2d) Planwerte (Anlage)'!RKD119*$E$15</f>
        <v>0</v>
      </c>
      <c r="RKE119" s="1145">
        <f>'2d) Planwerte (Anlage)'!RKE119*$E$15</f>
        <v>0</v>
      </c>
      <c r="RKF119" s="1145">
        <f>'2d) Planwerte (Anlage)'!RKF119*$E$15</f>
        <v>0</v>
      </c>
      <c r="RKG119" s="1145">
        <f>'2d) Planwerte (Anlage)'!RKG119*$E$15</f>
        <v>0</v>
      </c>
      <c r="RKH119" s="1145">
        <f>'2d) Planwerte (Anlage)'!RKH119*$E$15</f>
        <v>0</v>
      </c>
      <c r="RKI119" s="1145">
        <f>'2d) Planwerte (Anlage)'!RKI119*$E$15</f>
        <v>0</v>
      </c>
      <c r="RKJ119" s="1145">
        <f>'2d) Planwerte (Anlage)'!RKJ119*$E$15</f>
        <v>0</v>
      </c>
      <c r="RKK119" s="1145">
        <f>'2d) Planwerte (Anlage)'!RKK119*$E$15</f>
        <v>0</v>
      </c>
      <c r="RKL119" s="1145">
        <f>'2d) Planwerte (Anlage)'!RKL119*$E$15</f>
        <v>0</v>
      </c>
      <c r="RKM119" s="1145">
        <f>'2d) Planwerte (Anlage)'!RKM119*$E$15</f>
        <v>0</v>
      </c>
      <c r="RKN119" s="1145">
        <f>'2d) Planwerte (Anlage)'!RKN119*$E$15</f>
        <v>0</v>
      </c>
      <c r="RKO119" s="1145">
        <f>'2d) Planwerte (Anlage)'!RKO119*$E$15</f>
        <v>0</v>
      </c>
      <c r="RKP119" s="1145">
        <f>'2d) Planwerte (Anlage)'!RKP119*$E$15</f>
        <v>0</v>
      </c>
      <c r="RKQ119" s="1145">
        <f>'2d) Planwerte (Anlage)'!RKQ119*$E$15</f>
        <v>0</v>
      </c>
      <c r="RKR119" s="1145">
        <f>'2d) Planwerte (Anlage)'!RKR119*$E$15</f>
        <v>0</v>
      </c>
      <c r="RKS119" s="1145">
        <f>'2d) Planwerte (Anlage)'!RKS119*$E$15</f>
        <v>0</v>
      </c>
      <c r="RKT119" s="1145">
        <f>'2d) Planwerte (Anlage)'!RKT119*$E$15</f>
        <v>0</v>
      </c>
      <c r="RKU119" s="1145">
        <f>'2d) Planwerte (Anlage)'!RKU119*$E$15</f>
        <v>0</v>
      </c>
      <c r="RKV119" s="1145">
        <f>'2d) Planwerte (Anlage)'!RKV119*$E$15</f>
        <v>0</v>
      </c>
      <c r="RKW119" s="1145">
        <f>'2d) Planwerte (Anlage)'!RKW119*$E$15</f>
        <v>0</v>
      </c>
      <c r="RKX119" s="1145">
        <f>'2d) Planwerte (Anlage)'!RKX119*$E$15</f>
        <v>0</v>
      </c>
      <c r="RKY119" s="1145">
        <f>'2d) Planwerte (Anlage)'!RKY119*$E$15</f>
        <v>0</v>
      </c>
      <c r="RKZ119" s="1145">
        <f>'2d) Planwerte (Anlage)'!RKZ119*$E$15</f>
        <v>0</v>
      </c>
      <c r="RLA119" s="1145">
        <f>'2d) Planwerte (Anlage)'!RLA119*$E$15</f>
        <v>0</v>
      </c>
      <c r="RLB119" s="1145">
        <f>'2d) Planwerte (Anlage)'!RLB119*$E$15</f>
        <v>0</v>
      </c>
      <c r="RLC119" s="1145">
        <f>'2d) Planwerte (Anlage)'!RLC119*$E$15</f>
        <v>0</v>
      </c>
      <c r="RLD119" s="1145">
        <f>'2d) Planwerte (Anlage)'!RLD119*$E$15</f>
        <v>0</v>
      </c>
      <c r="RLE119" s="1145">
        <f>'2d) Planwerte (Anlage)'!RLE119*$E$15</f>
        <v>0</v>
      </c>
      <c r="RLF119" s="1145">
        <f>'2d) Planwerte (Anlage)'!RLF119*$E$15</f>
        <v>0</v>
      </c>
      <c r="RLG119" s="1145">
        <f>'2d) Planwerte (Anlage)'!RLG119*$E$15</f>
        <v>0</v>
      </c>
      <c r="RLH119" s="1145">
        <f>'2d) Planwerte (Anlage)'!RLH119*$E$15</f>
        <v>0</v>
      </c>
      <c r="RLI119" s="1145">
        <f>'2d) Planwerte (Anlage)'!RLI119*$E$15</f>
        <v>0</v>
      </c>
      <c r="RLJ119" s="1145">
        <f>'2d) Planwerte (Anlage)'!RLJ119*$E$15</f>
        <v>0</v>
      </c>
      <c r="RLK119" s="1145">
        <f>'2d) Planwerte (Anlage)'!RLK119*$E$15</f>
        <v>0</v>
      </c>
      <c r="RLL119" s="1145">
        <f>'2d) Planwerte (Anlage)'!RLL119*$E$15</f>
        <v>0</v>
      </c>
      <c r="RLM119" s="1145">
        <f>'2d) Planwerte (Anlage)'!RLM119*$E$15</f>
        <v>0</v>
      </c>
      <c r="RLN119" s="1145">
        <f>'2d) Planwerte (Anlage)'!RLN119*$E$15</f>
        <v>0</v>
      </c>
      <c r="RLO119" s="1145">
        <f>'2d) Planwerte (Anlage)'!RLO119*$E$15</f>
        <v>0</v>
      </c>
      <c r="RLP119" s="1145">
        <f>'2d) Planwerte (Anlage)'!RLP119*$E$15</f>
        <v>0</v>
      </c>
      <c r="RLQ119" s="1145">
        <f>'2d) Planwerte (Anlage)'!RLQ119*$E$15</f>
        <v>0</v>
      </c>
      <c r="RLR119" s="1145">
        <f>'2d) Planwerte (Anlage)'!RLR119*$E$15</f>
        <v>0</v>
      </c>
      <c r="RLS119" s="1145">
        <f>'2d) Planwerte (Anlage)'!RLS119*$E$15</f>
        <v>0</v>
      </c>
      <c r="RLT119" s="1145">
        <f>'2d) Planwerte (Anlage)'!RLT119*$E$15</f>
        <v>0</v>
      </c>
      <c r="RLU119" s="1145">
        <f>'2d) Planwerte (Anlage)'!RLU119*$E$15</f>
        <v>0</v>
      </c>
      <c r="RLV119" s="1145">
        <f>'2d) Planwerte (Anlage)'!RLV119*$E$15</f>
        <v>0</v>
      </c>
      <c r="RLW119" s="1145">
        <f>'2d) Planwerte (Anlage)'!RLW119*$E$15</f>
        <v>0</v>
      </c>
      <c r="RLX119" s="1145">
        <f>'2d) Planwerte (Anlage)'!RLX119*$E$15</f>
        <v>0</v>
      </c>
      <c r="RLY119" s="1145">
        <f>'2d) Planwerte (Anlage)'!RLY119*$E$15</f>
        <v>0</v>
      </c>
      <c r="RLZ119" s="1145">
        <f>'2d) Planwerte (Anlage)'!RLZ119*$E$15</f>
        <v>0</v>
      </c>
      <c r="RMA119" s="1145">
        <f>'2d) Planwerte (Anlage)'!RMA119*$E$15</f>
        <v>0</v>
      </c>
      <c r="RMB119" s="1145">
        <f>'2d) Planwerte (Anlage)'!RMB119*$E$15</f>
        <v>0</v>
      </c>
      <c r="RMC119" s="1145">
        <f>'2d) Planwerte (Anlage)'!RMC119*$E$15</f>
        <v>0</v>
      </c>
      <c r="RMD119" s="1145">
        <f>'2d) Planwerte (Anlage)'!RMD119*$E$15</f>
        <v>0</v>
      </c>
      <c r="RME119" s="1145">
        <f>'2d) Planwerte (Anlage)'!RME119*$E$15</f>
        <v>0</v>
      </c>
      <c r="RMF119" s="1145">
        <f>'2d) Planwerte (Anlage)'!RMF119*$E$15</f>
        <v>0</v>
      </c>
      <c r="RMG119" s="1145">
        <f>'2d) Planwerte (Anlage)'!RMG119*$E$15</f>
        <v>0</v>
      </c>
      <c r="RMH119" s="1145">
        <f>'2d) Planwerte (Anlage)'!RMH119*$E$15</f>
        <v>0</v>
      </c>
      <c r="RMI119" s="1145">
        <f>'2d) Planwerte (Anlage)'!RMI119*$E$15</f>
        <v>0</v>
      </c>
      <c r="RMJ119" s="1145">
        <f>'2d) Planwerte (Anlage)'!RMJ119*$E$15</f>
        <v>0</v>
      </c>
      <c r="RMK119" s="1145">
        <f>'2d) Planwerte (Anlage)'!RMK119*$E$15</f>
        <v>0</v>
      </c>
      <c r="RML119" s="1145">
        <f>'2d) Planwerte (Anlage)'!RML119*$E$15</f>
        <v>0</v>
      </c>
      <c r="RMM119" s="1145">
        <f>'2d) Planwerte (Anlage)'!RMM119*$E$15</f>
        <v>0</v>
      </c>
      <c r="RMN119" s="1145">
        <f>'2d) Planwerte (Anlage)'!RMN119*$E$15</f>
        <v>0</v>
      </c>
      <c r="RMO119" s="1145">
        <f>'2d) Planwerte (Anlage)'!RMO119*$E$15</f>
        <v>0</v>
      </c>
      <c r="RMP119" s="1145">
        <f>'2d) Planwerte (Anlage)'!RMP119*$E$15</f>
        <v>0</v>
      </c>
      <c r="RMQ119" s="1145">
        <f>'2d) Planwerte (Anlage)'!RMQ119*$E$15</f>
        <v>0</v>
      </c>
      <c r="RMR119" s="1145">
        <f>'2d) Planwerte (Anlage)'!RMR119*$E$15</f>
        <v>0</v>
      </c>
      <c r="RMS119" s="1145">
        <f>'2d) Planwerte (Anlage)'!RMS119*$E$15</f>
        <v>0</v>
      </c>
      <c r="RMT119" s="1145">
        <f>'2d) Planwerte (Anlage)'!RMT119*$E$15</f>
        <v>0</v>
      </c>
      <c r="RMU119" s="1145">
        <f>'2d) Planwerte (Anlage)'!RMU119*$E$15</f>
        <v>0</v>
      </c>
      <c r="RMV119" s="1145">
        <f>'2d) Planwerte (Anlage)'!RMV119*$E$15</f>
        <v>0</v>
      </c>
      <c r="RMW119" s="1145">
        <f>'2d) Planwerte (Anlage)'!RMW119*$E$15</f>
        <v>0</v>
      </c>
      <c r="RMX119" s="1145">
        <f>'2d) Planwerte (Anlage)'!RMX119*$E$15</f>
        <v>0</v>
      </c>
      <c r="RMY119" s="1145">
        <f>'2d) Planwerte (Anlage)'!RMY119*$E$15</f>
        <v>0</v>
      </c>
      <c r="RMZ119" s="1145">
        <f>'2d) Planwerte (Anlage)'!RMZ119*$E$15</f>
        <v>0</v>
      </c>
      <c r="RNA119" s="1145">
        <f>'2d) Planwerte (Anlage)'!RNA119*$E$15</f>
        <v>0</v>
      </c>
      <c r="RNB119" s="1145">
        <f>'2d) Planwerte (Anlage)'!RNB119*$E$15</f>
        <v>0</v>
      </c>
      <c r="RNC119" s="1145">
        <f>'2d) Planwerte (Anlage)'!RNC119*$E$15</f>
        <v>0</v>
      </c>
      <c r="RND119" s="1145">
        <f>'2d) Planwerte (Anlage)'!RND119*$E$15</f>
        <v>0</v>
      </c>
      <c r="RNE119" s="1145">
        <f>'2d) Planwerte (Anlage)'!RNE119*$E$15</f>
        <v>0</v>
      </c>
      <c r="RNF119" s="1145">
        <f>'2d) Planwerte (Anlage)'!RNF119*$E$15</f>
        <v>0</v>
      </c>
      <c r="RNG119" s="1145">
        <f>'2d) Planwerte (Anlage)'!RNG119*$E$15</f>
        <v>0</v>
      </c>
      <c r="RNH119" s="1145">
        <f>'2d) Planwerte (Anlage)'!RNH119*$E$15</f>
        <v>0</v>
      </c>
      <c r="RNI119" s="1145">
        <f>'2d) Planwerte (Anlage)'!RNI119*$E$15</f>
        <v>0</v>
      </c>
      <c r="RNJ119" s="1145">
        <f>'2d) Planwerte (Anlage)'!RNJ119*$E$15</f>
        <v>0</v>
      </c>
      <c r="RNK119" s="1145">
        <f>'2d) Planwerte (Anlage)'!RNK119*$E$15</f>
        <v>0</v>
      </c>
      <c r="RNL119" s="1145">
        <f>'2d) Planwerte (Anlage)'!RNL119*$E$15</f>
        <v>0</v>
      </c>
      <c r="RNM119" s="1145">
        <f>'2d) Planwerte (Anlage)'!RNM119*$E$15</f>
        <v>0</v>
      </c>
      <c r="RNN119" s="1145">
        <f>'2d) Planwerte (Anlage)'!RNN119*$E$15</f>
        <v>0</v>
      </c>
      <c r="RNO119" s="1145">
        <f>'2d) Planwerte (Anlage)'!RNO119*$E$15</f>
        <v>0</v>
      </c>
      <c r="RNP119" s="1145">
        <f>'2d) Planwerte (Anlage)'!RNP119*$E$15</f>
        <v>0</v>
      </c>
      <c r="RNQ119" s="1145">
        <f>'2d) Planwerte (Anlage)'!RNQ119*$E$15</f>
        <v>0</v>
      </c>
      <c r="RNR119" s="1145">
        <f>'2d) Planwerte (Anlage)'!RNR119*$E$15</f>
        <v>0</v>
      </c>
      <c r="RNS119" s="1145">
        <f>'2d) Planwerte (Anlage)'!RNS119*$E$15</f>
        <v>0</v>
      </c>
      <c r="RNT119" s="1145">
        <f>'2d) Planwerte (Anlage)'!RNT119*$E$15</f>
        <v>0</v>
      </c>
      <c r="RNU119" s="1145">
        <f>'2d) Planwerte (Anlage)'!RNU119*$E$15</f>
        <v>0</v>
      </c>
      <c r="RNV119" s="1145">
        <f>'2d) Planwerte (Anlage)'!RNV119*$E$15</f>
        <v>0</v>
      </c>
      <c r="RNW119" s="1145">
        <f>'2d) Planwerte (Anlage)'!RNW119*$E$15</f>
        <v>0</v>
      </c>
      <c r="RNX119" s="1145">
        <f>'2d) Planwerte (Anlage)'!RNX119*$E$15</f>
        <v>0</v>
      </c>
      <c r="RNY119" s="1145">
        <f>'2d) Planwerte (Anlage)'!RNY119*$E$15</f>
        <v>0</v>
      </c>
      <c r="RNZ119" s="1145">
        <f>'2d) Planwerte (Anlage)'!RNZ119*$E$15</f>
        <v>0</v>
      </c>
      <c r="ROA119" s="1145">
        <f>'2d) Planwerte (Anlage)'!ROA119*$E$15</f>
        <v>0</v>
      </c>
      <c r="ROB119" s="1145">
        <f>'2d) Planwerte (Anlage)'!ROB119*$E$15</f>
        <v>0</v>
      </c>
      <c r="ROC119" s="1145">
        <f>'2d) Planwerte (Anlage)'!ROC119*$E$15</f>
        <v>0</v>
      </c>
      <c r="ROD119" s="1145">
        <f>'2d) Planwerte (Anlage)'!ROD119*$E$15</f>
        <v>0</v>
      </c>
      <c r="ROE119" s="1145">
        <f>'2d) Planwerte (Anlage)'!ROE119*$E$15</f>
        <v>0</v>
      </c>
      <c r="ROF119" s="1145">
        <f>'2d) Planwerte (Anlage)'!ROF119*$E$15</f>
        <v>0</v>
      </c>
      <c r="ROG119" s="1145">
        <f>'2d) Planwerte (Anlage)'!ROG119*$E$15</f>
        <v>0</v>
      </c>
      <c r="ROH119" s="1145">
        <f>'2d) Planwerte (Anlage)'!ROH119*$E$15</f>
        <v>0</v>
      </c>
      <c r="ROI119" s="1145">
        <f>'2d) Planwerte (Anlage)'!ROI119*$E$15</f>
        <v>0</v>
      </c>
      <c r="ROJ119" s="1145">
        <f>'2d) Planwerte (Anlage)'!ROJ119*$E$15</f>
        <v>0</v>
      </c>
      <c r="ROK119" s="1145">
        <f>'2d) Planwerte (Anlage)'!ROK119*$E$15</f>
        <v>0</v>
      </c>
      <c r="ROL119" s="1145">
        <f>'2d) Planwerte (Anlage)'!ROL119*$E$15</f>
        <v>0</v>
      </c>
      <c r="ROM119" s="1145">
        <f>'2d) Planwerte (Anlage)'!ROM119*$E$15</f>
        <v>0</v>
      </c>
      <c r="RON119" s="1145">
        <f>'2d) Planwerte (Anlage)'!RON119*$E$15</f>
        <v>0</v>
      </c>
      <c r="ROO119" s="1145">
        <f>'2d) Planwerte (Anlage)'!ROO119*$E$15</f>
        <v>0</v>
      </c>
      <c r="ROP119" s="1145">
        <f>'2d) Planwerte (Anlage)'!ROP119*$E$15</f>
        <v>0</v>
      </c>
      <c r="ROQ119" s="1145">
        <f>'2d) Planwerte (Anlage)'!ROQ119*$E$15</f>
        <v>0</v>
      </c>
      <c r="ROR119" s="1145">
        <f>'2d) Planwerte (Anlage)'!ROR119*$E$15</f>
        <v>0</v>
      </c>
      <c r="ROS119" s="1145">
        <f>'2d) Planwerte (Anlage)'!ROS119*$E$15</f>
        <v>0</v>
      </c>
      <c r="ROT119" s="1145">
        <f>'2d) Planwerte (Anlage)'!ROT119*$E$15</f>
        <v>0</v>
      </c>
      <c r="ROU119" s="1145">
        <f>'2d) Planwerte (Anlage)'!ROU119*$E$15</f>
        <v>0</v>
      </c>
      <c r="ROV119" s="1145">
        <f>'2d) Planwerte (Anlage)'!ROV119*$E$15</f>
        <v>0</v>
      </c>
      <c r="ROW119" s="1145">
        <f>'2d) Planwerte (Anlage)'!ROW119*$E$15</f>
        <v>0</v>
      </c>
      <c r="ROX119" s="1145">
        <f>'2d) Planwerte (Anlage)'!ROX119*$E$15</f>
        <v>0</v>
      </c>
      <c r="ROY119" s="1145">
        <f>'2d) Planwerte (Anlage)'!ROY119*$E$15</f>
        <v>0</v>
      </c>
      <c r="ROZ119" s="1145">
        <f>'2d) Planwerte (Anlage)'!ROZ119*$E$15</f>
        <v>0</v>
      </c>
      <c r="RPA119" s="1145">
        <f>'2d) Planwerte (Anlage)'!RPA119*$E$15</f>
        <v>0</v>
      </c>
      <c r="RPB119" s="1145">
        <f>'2d) Planwerte (Anlage)'!RPB119*$E$15</f>
        <v>0</v>
      </c>
      <c r="RPC119" s="1145">
        <f>'2d) Planwerte (Anlage)'!RPC119*$E$15</f>
        <v>0</v>
      </c>
      <c r="RPD119" s="1145">
        <f>'2d) Planwerte (Anlage)'!RPD119*$E$15</f>
        <v>0</v>
      </c>
      <c r="RPE119" s="1145">
        <f>'2d) Planwerte (Anlage)'!RPE119*$E$15</f>
        <v>0</v>
      </c>
      <c r="RPF119" s="1145">
        <f>'2d) Planwerte (Anlage)'!RPF119*$E$15</f>
        <v>0</v>
      </c>
      <c r="RPG119" s="1145">
        <f>'2d) Planwerte (Anlage)'!RPG119*$E$15</f>
        <v>0</v>
      </c>
      <c r="RPH119" s="1145">
        <f>'2d) Planwerte (Anlage)'!RPH119*$E$15</f>
        <v>0</v>
      </c>
      <c r="RPI119" s="1145">
        <f>'2d) Planwerte (Anlage)'!RPI119*$E$15</f>
        <v>0</v>
      </c>
      <c r="RPJ119" s="1145">
        <f>'2d) Planwerte (Anlage)'!RPJ119*$E$15</f>
        <v>0</v>
      </c>
      <c r="RPK119" s="1145">
        <f>'2d) Planwerte (Anlage)'!RPK119*$E$15</f>
        <v>0</v>
      </c>
      <c r="RPL119" s="1145">
        <f>'2d) Planwerte (Anlage)'!RPL119*$E$15</f>
        <v>0</v>
      </c>
      <c r="RPM119" s="1145">
        <f>'2d) Planwerte (Anlage)'!RPM119*$E$15</f>
        <v>0</v>
      </c>
      <c r="RPN119" s="1145">
        <f>'2d) Planwerte (Anlage)'!RPN119*$E$15</f>
        <v>0</v>
      </c>
      <c r="RPO119" s="1145">
        <f>'2d) Planwerte (Anlage)'!RPO119*$E$15</f>
        <v>0</v>
      </c>
      <c r="RPP119" s="1145">
        <f>'2d) Planwerte (Anlage)'!RPP119*$E$15</f>
        <v>0</v>
      </c>
      <c r="RPQ119" s="1145">
        <f>'2d) Planwerte (Anlage)'!RPQ119*$E$15</f>
        <v>0</v>
      </c>
      <c r="RPR119" s="1145">
        <f>'2d) Planwerte (Anlage)'!RPR119*$E$15</f>
        <v>0</v>
      </c>
      <c r="RPS119" s="1145">
        <f>'2d) Planwerte (Anlage)'!RPS119*$E$15</f>
        <v>0</v>
      </c>
      <c r="RPT119" s="1145">
        <f>'2d) Planwerte (Anlage)'!RPT119*$E$15</f>
        <v>0</v>
      </c>
      <c r="RPU119" s="1145">
        <f>'2d) Planwerte (Anlage)'!RPU119*$E$15</f>
        <v>0</v>
      </c>
      <c r="RPV119" s="1145">
        <f>'2d) Planwerte (Anlage)'!RPV119*$E$15</f>
        <v>0</v>
      </c>
      <c r="RPW119" s="1145">
        <f>'2d) Planwerte (Anlage)'!RPW119*$E$15</f>
        <v>0</v>
      </c>
      <c r="RPX119" s="1145">
        <f>'2d) Planwerte (Anlage)'!RPX119*$E$15</f>
        <v>0</v>
      </c>
      <c r="RPY119" s="1145">
        <f>'2d) Planwerte (Anlage)'!RPY119*$E$15</f>
        <v>0</v>
      </c>
      <c r="RPZ119" s="1145">
        <f>'2d) Planwerte (Anlage)'!RPZ119*$E$15</f>
        <v>0</v>
      </c>
      <c r="RQA119" s="1145">
        <f>'2d) Planwerte (Anlage)'!RQA119*$E$15</f>
        <v>0</v>
      </c>
      <c r="RQB119" s="1145">
        <f>'2d) Planwerte (Anlage)'!RQB119*$E$15</f>
        <v>0</v>
      </c>
      <c r="RQC119" s="1145">
        <f>'2d) Planwerte (Anlage)'!RQC119*$E$15</f>
        <v>0</v>
      </c>
      <c r="RQD119" s="1145">
        <f>'2d) Planwerte (Anlage)'!RQD119*$E$15</f>
        <v>0</v>
      </c>
      <c r="RQE119" s="1145">
        <f>'2d) Planwerte (Anlage)'!RQE119*$E$15</f>
        <v>0</v>
      </c>
      <c r="RQF119" s="1145">
        <f>'2d) Planwerte (Anlage)'!RQF119*$E$15</f>
        <v>0</v>
      </c>
      <c r="RQG119" s="1145">
        <f>'2d) Planwerte (Anlage)'!RQG119*$E$15</f>
        <v>0</v>
      </c>
      <c r="RQH119" s="1145">
        <f>'2d) Planwerte (Anlage)'!RQH119*$E$15</f>
        <v>0</v>
      </c>
      <c r="RQI119" s="1145">
        <f>'2d) Planwerte (Anlage)'!RQI119*$E$15</f>
        <v>0</v>
      </c>
      <c r="RQJ119" s="1145">
        <f>'2d) Planwerte (Anlage)'!RQJ119*$E$15</f>
        <v>0</v>
      </c>
      <c r="RQK119" s="1145">
        <f>'2d) Planwerte (Anlage)'!RQK119*$E$15</f>
        <v>0</v>
      </c>
      <c r="RQL119" s="1145">
        <f>'2d) Planwerte (Anlage)'!RQL119*$E$15</f>
        <v>0</v>
      </c>
      <c r="RQM119" s="1145">
        <f>'2d) Planwerte (Anlage)'!RQM119*$E$15</f>
        <v>0</v>
      </c>
      <c r="RQN119" s="1145">
        <f>'2d) Planwerte (Anlage)'!RQN119*$E$15</f>
        <v>0</v>
      </c>
      <c r="RQO119" s="1145">
        <f>'2d) Planwerte (Anlage)'!RQO119*$E$15</f>
        <v>0</v>
      </c>
      <c r="RQP119" s="1145">
        <f>'2d) Planwerte (Anlage)'!RQP119*$E$15</f>
        <v>0</v>
      </c>
      <c r="RQQ119" s="1145">
        <f>'2d) Planwerte (Anlage)'!RQQ119*$E$15</f>
        <v>0</v>
      </c>
      <c r="RQR119" s="1145">
        <f>'2d) Planwerte (Anlage)'!RQR119*$E$15</f>
        <v>0</v>
      </c>
      <c r="RQS119" s="1145">
        <f>'2d) Planwerte (Anlage)'!RQS119*$E$15</f>
        <v>0</v>
      </c>
      <c r="RQT119" s="1145">
        <f>'2d) Planwerte (Anlage)'!RQT119*$E$15</f>
        <v>0</v>
      </c>
      <c r="RQU119" s="1145">
        <f>'2d) Planwerte (Anlage)'!RQU119*$E$15</f>
        <v>0</v>
      </c>
      <c r="RQV119" s="1145">
        <f>'2d) Planwerte (Anlage)'!RQV119*$E$15</f>
        <v>0</v>
      </c>
      <c r="RQW119" s="1145">
        <f>'2d) Planwerte (Anlage)'!RQW119*$E$15</f>
        <v>0</v>
      </c>
      <c r="RQX119" s="1145">
        <f>'2d) Planwerte (Anlage)'!RQX119*$E$15</f>
        <v>0</v>
      </c>
      <c r="RQY119" s="1145">
        <f>'2d) Planwerte (Anlage)'!RQY119*$E$15</f>
        <v>0</v>
      </c>
      <c r="RQZ119" s="1145">
        <f>'2d) Planwerte (Anlage)'!RQZ119*$E$15</f>
        <v>0</v>
      </c>
      <c r="RRA119" s="1145">
        <f>'2d) Planwerte (Anlage)'!RRA119*$E$15</f>
        <v>0</v>
      </c>
      <c r="RRB119" s="1145">
        <f>'2d) Planwerte (Anlage)'!RRB119*$E$15</f>
        <v>0</v>
      </c>
      <c r="RRC119" s="1145">
        <f>'2d) Planwerte (Anlage)'!RRC119*$E$15</f>
        <v>0</v>
      </c>
      <c r="RRD119" s="1145">
        <f>'2d) Planwerte (Anlage)'!RRD119*$E$15</f>
        <v>0</v>
      </c>
      <c r="RRE119" s="1145">
        <f>'2d) Planwerte (Anlage)'!RRE119*$E$15</f>
        <v>0</v>
      </c>
      <c r="RRF119" s="1145">
        <f>'2d) Planwerte (Anlage)'!RRF119*$E$15</f>
        <v>0</v>
      </c>
      <c r="RRG119" s="1145">
        <f>'2d) Planwerte (Anlage)'!RRG119*$E$15</f>
        <v>0</v>
      </c>
      <c r="RRH119" s="1145">
        <f>'2d) Planwerte (Anlage)'!RRH119*$E$15</f>
        <v>0</v>
      </c>
      <c r="RRI119" s="1145">
        <f>'2d) Planwerte (Anlage)'!RRI119*$E$15</f>
        <v>0</v>
      </c>
      <c r="RRJ119" s="1145">
        <f>'2d) Planwerte (Anlage)'!RRJ119*$E$15</f>
        <v>0</v>
      </c>
      <c r="RRK119" s="1145">
        <f>'2d) Planwerte (Anlage)'!RRK119*$E$15</f>
        <v>0</v>
      </c>
      <c r="RRL119" s="1145">
        <f>'2d) Planwerte (Anlage)'!RRL119*$E$15</f>
        <v>0</v>
      </c>
      <c r="RRM119" s="1145">
        <f>'2d) Planwerte (Anlage)'!RRM119*$E$15</f>
        <v>0</v>
      </c>
      <c r="RRN119" s="1145">
        <f>'2d) Planwerte (Anlage)'!RRN119*$E$15</f>
        <v>0</v>
      </c>
      <c r="RRO119" s="1145">
        <f>'2d) Planwerte (Anlage)'!RRO119*$E$15</f>
        <v>0</v>
      </c>
      <c r="RRP119" s="1145">
        <f>'2d) Planwerte (Anlage)'!RRP119*$E$15</f>
        <v>0</v>
      </c>
      <c r="RRQ119" s="1145">
        <f>'2d) Planwerte (Anlage)'!RRQ119*$E$15</f>
        <v>0</v>
      </c>
      <c r="RRR119" s="1145">
        <f>'2d) Planwerte (Anlage)'!RRR119*$E$15</f>
        <v>0</v>
      </c>
      <c r="RRS119" s="1145">
        <f>'2d) Planwerte (Anlage)'!RRS119*$E$15</f>
        <v>0</v>
      </c>
      <c r="RRT119" s="1145">
        <f>'2d) Planwerte (Anlage)'!RRT119*$E$15</f>
        <v>0</v>
      </c>
      <c r="RRU119" s="1145">
        <f>'2d) Planwerte (Anlage)'!RRU119*$E$15</f>
        <v>0</v>
      </c>
      <c r="RRV119" s="1145">
        <f>'2d) Planwerte (Anlage)'!RRV119*$E$15</f>
        <v>0</v>
      </c>
      <c r="RRW119" s="1145">
        <f>'2d) Planwerte (Anlage)'!RRW119*$E$15</f>
        <v>0</v>
      </c>
      <c r="RRX119" s="1145">
        <f>'2d) Planwerte (Anlage)'!RRX119*$E$15</f>
        <v>0</v>
      </c>
      <c r="RRY119" s="1145">
        <f>'2d) Planwerte (Anlage)'!RRY119*$E$15</f>
        <v>0</v>
      </c>
      <c r="RRZ119" s="1145">
        <f>'2d) Planwerte (Anlage)'!RRZ119*$E$15</f>
        <v>0</v>
      </c>
      <c r="RSA119" s="1145">
        <f>'2d) Planwerte (Anlage)'!RSA119*$E$15</f>
        <v>0</v>
      </c>
      <c r="RSB119" s="1145">
        <f>'2d) Planwerte (Anlage)'!RSB119*$E$15</f>
        <v>0</v>
      </c>
      <c r="RSC119" s="1145">
        <f>'2d) Planwerte (Anlage)'!RSC119*$E$15</f>
        <v>0</v>
      </c>
      <c r="RSD119" s="1145">
        <f>'2d) Planwerte (Anlage)'!RSD119*$E$15</f>
        <v>0</v>
      </c>
      <c r="RSE119" s="1145">
        <f>'2d) Planwerte (Anlage)'!RSE119*$E$15</f>
        <v>0</v>
      </c>
      <c r="RSF119" s="1145">
        <f>'2d) Planwerte (Anlage)'!RSF119*$E$15</f>
        <v>0</v>
      </c>
      <c r="RSG119" s="1145">
        <f>'2d) Planwerte (Anlage)'!RSG119*$E$15</f>
        <v>0</v>
      </c>
      <c r="RSH119" s="1145">
        <f>'2d) Planwerte (Anlage)'!RSH119*$E$15</f>
        <v>0</v>
      </c>
      <c r="RSI119" s="1145">
        <f>'2d) Planwerte (Anlage)'!RSI119*$E$15</f>
        <v>0</v>
      </c>
      <c r="RSJ119" s="1145">
        <f>'2d) Planwerte (Anlage)'!RSJ119*$E$15</f>
        <v>0</v>
      </c>
      <c r="RSK119" s="1145">
        <f>'2d) Planwerte (Anlage)'!RSK119*$E$15</f>
        <v>0</v>
      </c>
      <c r="RSL119" s="1145">
        <f>'2d) Planwerte (Anlage)'!RSL119*$E$15</f>
        <v>0</v>
      </c>
      <c r="RSM119" s="1145">
        <f>'2d) Planwerte (Anlage)'!RSM119*$E$15</f>
        <v>0</v>
      </c>
      <c r="RSN119" s="1145">
        <f>'2d) Planwerte (Anlage)'!RSN119*$E$15</f>
        <v>0</v>
      </c>
      <c r="RSO119" s="1145">
        <f>'2d) Planwerte (Anlage)'!RSO119*$E$15</f>
        <v>0</v>
      </c>
      <c r="RSP119" s="1145">
        <f>'2d) Planwerte (Anlage)'!RSP119*$E$15</f>
        <v>0</v>
      </c>
      <c r="RSQ119" s="1145">
        <f>'2d) Planwerte (Anlage)'!RSQ119*$E$15</f>
        <v>0</v>
      </c>
      <c r="RSR119" s="1145">
        <f>'2d) Planwerte (Anlage)'!RSR119*$E$15</f>
        <v>0</v>
      </c>
      <c r="RSS119" s="1145">
        <f>'2d) Planwerte (Anlage)'!RSS119*$E$15</f>
        <v>0</v>
      </c>
      <c r="RST119" s="1145">
        <f>'2d) Planwerte (Anlage)'!RST119*$E$15</f>
        <v>0</v>
      </c>
      <c r="RSU119" s="1145">
        <f>'2d) Planwerte (Anlage)'!RSU119*$E$15</f>
        <v>0</v>
      </c>
      <c r="RSV119" s="1145">
        <f>'2d) Planwerte (Anlage)'!RSV119*$E$15</f>
        <v>0</v>
      </c>
      <c r="RSW119" s="1145">
        <f>'2d) Planwerte (Anlage)'!RSW119*$E$15</f>
        <v>0</v>
      </c>
      <c r="RSX119" s="1145">
        <f>'2d) Planwerte (Anlage)'!RSX119*$E$15</f>
        <v>0</v>
      </c>
      <c r="RSY119" s="1145">
        <f>'2d) Planwerte (Anlage)'!RSY119*$E$15</f>
        <v>0</v>
      </c>
      <c r="RSZ119" s="1145">
        <f>'2d) Planwerte (Anlage)'!RSZ119*$E$15</f>
        <v>0</v>
      </c>
      <c r="RTA119" s="1145">
        <f>'2d) Planwerte (Anlage)'!RTA119*$E$15</f>
        <v>0</v>
      </c>
      <c r="RTB119" s="1145">
        <f>'2d) Planwerte (Anlage)'!RTB119*$E$15</f>
        <v>0</v>
      </c>
      <c r="RTC119" s="1145">
        <f>'2d) Planwerte (Anlage)'!RTC119*$E$15</f>
        <v>0</v>
      </c>
      <c r="RTD119" s="1145">
        <f>'2d) Planwerte (Anlage)'!RTD119*$E$15</f>
        <v>0</v>
      </c>
      <c r="RTE119" s="1145">
        <f>'2d) Planwerte (Anlage)'!RTE119*$E$15</f>
        <v>0</v>
      </c>
      <c r="RTF119" s="1145">
        <f>'2d) Planwerte (Anlage)'!RTF119*$E$15</f>
        <v>0</v>
      </c>
      <c r="RTG119" s="1145">
        <f>'2d) Planwerte (Anlage)'!RTG119*$E$15</f>
        <v>0</v>
      </c>
      <c r="RTH119" s="1145">
        <f>'2d) Planwerte (Anlage)'!RTH119*$E$15</f>
        <v>0</v>
      </c>
      <c r="RTI119" s="1145">
        <f>'2d) Planwerte (Anlage)'!RTI119*$E$15</f>
        <v>0</v>
      </c>
      <c r="RTJ119" s="1145">
        <f>'2d) Planwerte (Anlage)'!RTJ119*$E$15</f>
        <v>0</v>
      </c>
      <c r="RTK119" s="1145">
        <f>'2d) Planwerte (Anlage)'!RTK119*$E$15</f>
        <v>0</v>
      </c>
      <c r="RTL119" s="1145">
        <f>'2d) Planwerte (Anlage)'!RTL119*$E$15</f>
        <v>0</v>
      </c>
      <c r="RTM119" s="1145">
        <f>'2d) Planwerte (Anlage)'!RTM119*$E$15</f>
        <v>0</v>
      </c>
      <c r="RTN119" s="1145">
        <f>'2d) Planwerte (Anlage)'!RTN119*$E$15</f>
        <v>0</v>
      </c>
      <c r="RTO119" s="1145">
        <f>'2d) Planwerte (Anlage)'!RTO119*$E$15</f>
        <v>0</v>
      </c>
      <c r="RTP119" s="1145">
        <f>'2d) Planwerte (Anlage)'!RTP119*$E$15</f>
        <v>0</v>
      </c>
      <c r="RTQ119" s="1145">
        <f>'2d) Planwerte (Anlage)'!RTQ119*$E$15</f>
        <v>0</v>
      </c>
      <c r="RTR119" s="1145">
        <f>'2d) Planwerte (Anlage)'!RTR119*$E$15</f>
        <v>0</v>
      </c>
      <c r="RTS119" s="1145">
        <f>'2d) Planwerte (Anlage)'!RTS119*$E$15</f>
        <v>0</v>
      </c>
      <c r="RTT119" s="1145">
        <f>'2d) Planwerte (Anlage)'!RTT119*$E$15</f>
        <v>0</v>
      </c>
      <c r="RTU119" s="1145">
        <f>'2d) Planwerte (Anlage)'!RTU119*$E$15</f>
        <v>0</v>
      </c>
      <c r="RTV119" s="1145">
        <f>'2d) Planwerte (Anlage)'!RTV119*$E$15</f>
        <v>0</v>
      </c>
      <c r="RTW119" s="1145">
        <f>'2d) Planwerte (Anlage)'!RTW119*$E$15</f>
        <v>0</v>
      </c>
      <c r="RTX119" s="1145">
        <f>'2d) Planwerte (Anlage)'!RTX119*$E$15</f>
        <v>0</v>
      </c>
      <c r="RTY119" s="1145">
        <f>'2d) Planwerte (Anlage)'!RTY119*$E$15</f>
        <v>0</v>
      </c>
      <c r="RTZ119" s="1145">
        <f>'2d) Planwerte (Anlage)'!RTZ119*$E$15</f>
        <v>0</v>
      </c>
      <c r="RUA119" s="1145">
        <f>'2d) Planwerte (Anlage)'!RUA119*$E$15</f>
        <v>0</v>
      </c>
      <c r="RUB119" s="1145">
        <f>'2d) Planwerte (Anlage)'!RUB119*$E$15</f>
        <v>0</v>
      </c>
      <c r="RUC119" s="1145">
        <f>'2d) Planwerte (Anlage)'!RUC119*$E$15</f>
        <v>0</v>
      </c>
      <c r="RUD119" s="1145">
        <f>'2d) Planwerte (Anlage)'!RUD119*$E$15</f>
        <v>0</v>
      </c>
      <c r="RUE119" s="1145">
        <f>'2d) Planwerte (Anlage)'!RUE119*$E$15</f>
        <v>0</v>
      </c>
      <c r="RUF119" s="1145">
        <f>'2d) Planwerte (Anlage)'!RUF119*$E$15</f>
        <v>0</v>
      </c>
      <c r="RUG119" s="1145">
        <f>'2d) Planwerte (Anlage)'!RUG119*$E$15</f>
        <v>0</v>
      </c>
      <c r="RUH119" s="1145">
        <f>'2d) Planwerte (Anlage)'!RUH119*$E$15</f>
        <v>0</v>
      </c>
      <c r="RUI119" s="1145">
        <f>'2d) Planwerte (Anlage)'!RUI119*$E$15</f>
        <v>0</v>
      </c>
      <c r="RUJ119" s="1145">
        <f>'2d) Planwerte (Anlage)'!RUJ119*$E$15</f>
        <v>0</v>
      </c>
      <c r="RUK119" s="1145">
        <f>'2d) Planwerte (Anlage)'!RUK119*$E$15</f>
        <v>0</v>
      </c>
      <c r="RUL119" s="1145">
        <f>'2d) Planwerte (Anlage)'!RUL119*$E$15</f>
        <v>0</v>
      </c>
      <c r="RUM119" s="1145">
        <f>'2d) Planwerte (Anlage)'!RUM119*$E$15</f>
        <v>0</v>
      </c>
      <c r="RUN119" s="1145">
        <f>'2d) Planwerte (Anlage)'!RUN119*$E$15</f>
        <v>0</v>
      </c>
      <c r="RUO119" s="1145">
        <f>'2d) Planwerte (Anlage)'!RUO119*$E$15</f>
        <v>0</v>
      </c>
      <c r="RUP119" s="1145">
        <f>'2d) Planwerte (Anlage)'!RUP119*$E$15</f>
        <v>0</v>
      </c>
      <c r="RUQ119" s="1145">
        <f>'2d) Planwerte (Anlage)'!RUQ119*$E$15</f>
        <v>0</v>
      </c>
      <c r="RUR119" s="1145">
        <f>'2d) Planwerte (Anlage)'!RUR119*$E$15</f>
        <v>0</v>
      </c>
      <c r="RUS119" s="1145">
        <f>'2d) Planwerte (Anlage)'!RUS119*$E$15</f>
        <v>0</v>
      </c>
      <c r="RUT119" s="1145">
        <f>'2d) Planwerte (Anlage)'!RUT119*$E$15</f>
        <v>0</v>
      </c>
      <c r="RUU119" s="1145">
        <f>'2d) Planwerte (Anlage)'!RUU119*$E$15</f>
        <v>0</v>
      </c>
      <c r="RUV119" s="1145">
        <f>'2d) Planwerte (Anlage)'!RUV119*$E$15</f>
        <v>0</v>
      </c>
      <c r="RUW119" s="1145">
        <f>'2d) Planwerte (Anlage)'!RUW119*$E$15</f>
        <v>0</v>
      </c>
      <c r="RUX119" s="1145">
        <f>'2d) Planwerte (Anlage)'!RUX119*$E$15</f>
        <v>0</v>
      </c>
      <c r="RUY119" s="1145">
        <f>'2d) Planwerte (Anlage)'!RUY119*$E$15</f>
        <v>0</v>
      </c>
      <c r="RUZ119" s="1145">
        <f>'2d) Planwerte (Anlage)'!RUZ119*$E$15</f>
        <v>0</v>
      </c>
      <c r="RVA119" s="1145">
        <f>'2d) Planwerte (Anlage)'!RVA119*$E$15</f>
        <v>0</v>
      </c>
      <c r="RVB119" s="1145">
        <f>'2d) Planwerte (Anlage)'!RVB119*$E$15</f>
        <v>0</v>
      </c>
      <c r="RVC119" s="1145">
        <f>'2d) Planwerte (Anlage)'!RVC119*$E$15</f>
        <v>0</v>
      </c>
      <c r="RVD119" s="1145">
        <f>'2d) Planwerte (Anlage)'!RVD119*$E$15</f>
        <v>0</v>
      </c>
      <c r="RVE119" s="1145">
        <f>'2d) Planwerte (Anlage)'!RVE119*$E$15</f>
        <v>0</v>
      </c>
      <c r="RVF119" s="1145">
        <f>'2d) Planwerte (Anlage)'!RVF119*$E$15</f>
        <v>0</v>
      </c>
      <c r="RVG119" s="1145">
        <f>'2d) Planwerte (Anlage)'!RVG119*$E$15</f>
        <v>0</v>
      </c>
      <c r="RVH119" s="1145">
        <f>'2d) Planwerte (Anlage)'!RVH119*$E$15</f>
        <v>0</v>
      </c>
      <c r="RVI119" s="1145">
        <f>'2d) Planwerte (Anlage)'!RVI119*$E$15</f>
        <v>0</v>
      </c>
      <c r="RVJ119" s="1145">
        <f>'2d) Planwerte (Anlage)'!RVJ119*$E$15</f>
        <v>0</v>
      </c>
      <c r="RVK119" s="1145">
        <f>'2d) Planwerte (Anlage)'!RVK119*$E$15</f>
        <v>0</v>
      </c>
      <c r="RVL119" s="1145">
        <f>'2d) Planwerte (Anlage)'!RVL119*$E$15</f>
        <v>0</v>
      </c>
      <c r="RVM119" s="1145">
        <f>'2d) Planwerte (Anlage)'!RVM119*$E$15</f>
        <v>0</v>
      </c>
      <c r="RVN119" s="1145">
        <f>'2d) Planwerte (Anlage)'!RVN119*$E$15</f>
        <v>0</v>
      </c>
      <c r="RVO119" s="1145">
        <f>'2d) Planwerte (Anlage)'!RVO119*$E$15</f>
        <v>0</v>
      </c>
      <c r="RVP119" s="1145">
        <f>'2d) Planwerte (Anlage)'!RVP119*$E$15</f>
        <v>0</v>
      </c>
      <c r="RVQ119" s="1145">
        <f>'2d) Planwerte (Anlage)'!RVQ119*$E$15</f>
        <v>0</v>
      </c>
      <c r="RVR119" s="1145">
        <f>'2d) Planwerte (Anlage)'!RVR119*$E$15</f>
        <v>0</v>
      </c>
      <c r="RVS119" s="1145">
        <f>'2d) Planwerte (Anlage)'!RVS119*$E$15</f>
        <v>0</v>
      </c>
      <c r="RVT119" s="1145">
        <f>'2d) Planwerte (Anlage)'!RVT119*$E$15</f>
        <v>0</v>
      </c>
      <c r="RVU119" s="1145">
        <f>'2d) Planwerte (Anlage)'!RVU119*$E$15</f>
        <v>0</v>
      </c>
      <c r="RVV119" s="1145">
        <f>'2d) Planwerte (Anlage)'!RVV119*$E$15</f>
        <v>0</v>
      </c>
      <c r="RVW119" s="1145">
        <f>'2d) Planwerte (Anlage)'!RVW119*$E$15</f>
        <v>0</v>
      </c>
      <c r="RVX119" s="1145">
        <f>'2d) Planwerte (Anlage)'!RVX119*$E$15</f>
        <v>0</v>
      </c>
      <c r="RVY119" s="1145">
        <f>'2d) Planwerte (Anlage)'!RVY119*$E$15</f>
        <v>0</v>
      </c>
      <c r="RVZ119" s="1145">
        <f>'2d) Planwerte (Anlage)'!RVZ119*$E$15</f>
        <v>0</v>
      </c>
      <c r="RWA119" s="1145">
        <f>'2d) Planwerte (Anlage)'!RWA119*$E$15</f>
        <v>0</v>
      </c>
      <c r="RWB119" s="1145">
        <f>'2d) Planwerte (Anlage)'!RWB119*$E$15</f>
        <v>0</v>
      </c>
      <c r="RWC119" s="1145">
        <f>'2d) Planwerte (Anlage)'!RWC119*$E$15</f>
        <v>0</v>
      </c>
      <c r="RWD119" s="1145">
        <f>'2d) Planwerte (Anlage)'!RWD119*$E$15</f>
        <v>0</v>
      </c>
      <c r="RWE119" s="1145">
        <f>'2d) Planwerte (Anlage)'!RWE119*$E$15</f>
        <v>0</v>
      </c>
      <c r="RWF119" s="1145">
        <f>'2d) Planwerte (Anlage)'!RWF119*$E$15</f>
        <v>0</v>
      </c>
      <c r="RWG119" s="1145">
        <f>'2d) Planwerte (Anlage)'!RWG119*$E$15</f>
        <v>0</v>
      </c>
      <c r="RWH119" s="1145">
        <f>'2d) Planwerte (Anlage)'!RWH119*$E$15</f>
        <v>0</v>
      </c>
      <c r="RWI119" s="1145">
        <f>'2d) Planwerte (Anlage)'!RWI119*$E$15</f>
        <v>0</v>
      </c>
      <c r="RWJ119" s="1145">
        <f>'2d) Planwerte (Anlage)'!RWJ119*$E$15</f>
        <v>0</v>
      </c>
      <c r="RWK119" s="1145">
        <f>'2d) Planwerte (Anlage)'!RWK119*$E$15</f>
        <v>0</v>
      </c>
      <c r="RWL119" s="1145">
        <f>'2d) Planwerte (Anlage)'!RWL119*$E$15</f>
        <v>0</v>
      </c>
      <c r="RWM119" s="1145">
        <f>'2d) Planwerte (Anlage)'!RWM119*$E$15</f>
        <v>0</v>
      </c>
      <c r="RWN119" s="1145">
        <f>'2d) Planwerte (Anlage)'!RWN119*$E$15</f>
        <v>0</v>
      </c>
      <c r="RWO119" s="1145">
        <f>'2d) Planwerte (Anlage)'!RWO119*$E$15</f>
        <v>0</v>
      </c>
      <c r="RWP119" s="1145">
        <f>'2d) Planwerte (Anlage)'!RWP119*$E$15</f>
        <v>0</v>
      </c>
      <c r="RWQ119" s="1145">
        <f>'2d) Planwerte (Anlage)'!RWQ119*$E$15</f>
        <v>0</v>
      </c>
      <c r="RWR119" s="1145">
        <f>'2d) Planwerte (Anlage)'!RWR119*$E$15</f>
        <v>0</v>
      </c>
      <c r="RWS119" s="1145">
        <f>'2d) Planwerte (Anlage)'!RWS119*$E$15</f>
        <v>0</v>
      </c>
      <c r="RWT119" s="1145">
        <f>'2d) Planwerte (Anlage)'!RWT119*$E$15</f>
        <v>0</v>
      </c>
      <c r="RWU119" s="1145">
        <f>'2d) Planwerte (Anlage)'!RWU119*$E$15</f>
        <v>0</v>
      </c>
      <c r="RWV119" s="1145">
        <f>'2d) Planwerte (Anlage)'!RWV119*$E$15</f>
        <v>0</v>
      </c>
      <c r="RWW119" s="1145">
        <f>'2d) Planwerte (Anlage)'!RWW119*$E$15</f>
        <v>0</v>
      </c>
      <c r="RWX119" s="1145">
        <f>'2d) Planwerte (Anlage)'!RWX119*$E$15</f>
        <v>0</v>
      </c>
      <c r="RWY119" s="1145">
        <f>'2d) Planwerte (Anlage)'!RWY119*$E$15</f>
        <v>0</v>
      </c>
      <c r="RWZ119" s="1145">
        <f>'2d) Planwerte (Anlage)'!RWZ119*$E$15</f>
        <v>0</v>
      </c>
      <c r="RXA119" s="1145">
        <f>'2d) Planwerte (Anlage)'!RXA119*$E$15</f>
        <v>0</v>
      </c>
      <c r="RXB119" s="1145">
        <f>'2d) Planwerte (Anlage)'!RXB119*$E$15</f>
        <v>0</v>
      </c>
      <c r="RXC119" s="1145">
        <f>'2d) Planwerte (Anlage)'!RXC119*$E$15</f>
        <v>0</v>
      </c>
      <c r="RXD119" s="1145">
        <f>'2d) Planwerte (Anlage)'!RXD119*$E$15</f>
        <v>0</v>
      </c>
      <c r="RXE119" s="1145">
        <f>'2d) Planwerte (Anlage)'!RXE119*$E$15</f>
        <v>0</v>
      </c>
      <c r="RXF119" s="1145">
        <f>'2d) Planwerte (Anlage)'!RXF119*$E$15</f>
        <v>0</v>
      </c>
      <c r="RXG119" s="1145">
        <f>'2d) Planwerte (Anlage)'!RXG119*$E$15</f>
        <v>0</v>
      </c>
      <c r="RXH119" s="1145">
        <f>'2d) Planwerte (Anlage)'!RXH119*$E$15</f>
        <v>0</v>
      </c>
      <c r="RXI119" s="1145">
        <f>'2d) Planwerte (Anlage)'!RXI119*$E$15</f>
        <v>0</v>
      </c>
      <c r="RXJ119" s="1145">
        <f>'2d) Planwerte (Anlage)'!RXJ119*$E$15</f>
        <v>0</v>
      </c>
      <c r="RXK119" s="1145">
        <f>'2d) Planwerte (Anlage)'!RXK119*$E$15</f>
        <v>0</v>
      </c>
      <c r="RXL119" s="1145">
        <f>'2d) Planwerte (Anlage)'!RXL119*$E$15</f>
        <v>0</v>
      </c>
      <c r="RXM119" s="1145">
        <f>'2d) Planwerte (Anlage)'!RXM119*$E$15</f>
        <v>0</v>
      </c>
      <c r="RXN119" s="1145">
        <f>'2d) Planwerte (Anlage)'!RXN119*$E$15</f>
        <v>0</v>
      </c>
      <c r="RXO119" s="1145">
        <f>'2d) Planwerte (Anlage)'!RXO119*$E$15</f>
        <v>0</v>
      </c>
      <c r="RXP119" s="1145">
        <f>'2d) Planwerte (Anlage)'!RXP119*$E$15</f>
        <v>0</v>
      </c>
      <c r="RXQ119" s="1145">
        <f>'2d) Planwerte (Anlage)'!RXQ119*$E$15</f>
        <v>0</v>
      </c>
      <c r="RXR119" s="1145">
        <f>'2d) Planwerte (Anlage)'!RXR119*$E$15</f>
        <v>0</v>
      </c>
      <c r="RXS119" s="1145">
        <f>'2d) Planwerte (Anlage)'!RXS119*$E$15</f>
        <v>0</v>
      </c>
      <c r="RXT119" s="1145">
        <f>'2d) Planwerte (Anlage)'!RXT119*$E$15</f>
        <v>0</v>
      </c>
      <c r="RXU119" s="1145">
        <f>'2d) Planwerte (Anlage)'!RXU119*$E$15</f>
        <v>0</v>
      </c>
      <c r="RXV119" s="1145">
        <f>'2d) Planwerte (Anlage)'!RXV119*$E$15</f>
        <v>0</v>
      </c>
      <c r="RXW119" s="1145">
        <f>'2d) Planwerte (Anlage)'!RXW119*$E$15</f>
        <v>0</v>
      </c>
      <c r="RXX119" s="1145">
        <f>'2d) Planwerte (Anlage)'!RXX119*$E$15</f>
        <v>0</v>
      </c>
      <c r="RXY119" s="1145">
        <f>'2d) Planwerte (Anlage)'!RXY119*$E$15</f>
        <v>0</v>
      </c>
      <c r="RXZ119" s="1145">
        <f>'2d) Planwerte (Anlage)'!RXZ119*$E$15</f>
        <v>0</v>
      </c>
      <c r="RYA119" s="1145">
        <f>'2d) Planwerte (Anlage)'!RYA119*$E$15</f>
        <v>0</v>
      </c>
      <c r="RYB119" s="1145">
        <f>'2d) Planwerte (Anlage)'!RYB119*$E$15</f>
        <v>0</v>
      </c>
      <c r="RYC119" s="1145">
        <f>'2d) Planwerte (Anlage)'!RYC119*$E$15</f>
        <v>0</v>
      </c>
      <c r="RYD119" s="1145">
        <f>'2d) Planwerte (Anlage)'!RYD119*$E$15</f>
        <v>0</v>
      </c>
      <c r="RYE119" s="1145">
        <f>'2d) Planwerte (Anlage)'!RYE119*$E$15</f>
        <v>0</v>
      </c>
      <c r="RYF119" s="1145">
        <f>'2d) Planwerte (Anlage)'!RYF119*$E$15</f>
        <v>0</v>
      </c>
      <c r="RYG119" s="1145">
        <f>'2d) Planwerte (Anlage)'!RYG119*$E$15</f>
        <v>0</v>
      </c>
      <c r="RYH119" s="1145">
        <f>'2d) Planwerte (Anlage)'!RYH119*$E$15</f>
        <v>0</v>
      </c>
      <c r="RYI119" s="1145">
        <f>'2d) Planwerte (Anlage)'!RYI119*$E$15</f>
        <v>0</v>
      </c>
      <c r="RYJ119" s="1145">
        <f>'2d) Planwerte (Anlage)'!RYJ119*$E$15</f>
        <v>0</v>
      </c>
      <c r="RYK119" s="1145">
        <f>'2d) Planwerte (Anlage)'!RYK119*$E$15</f>
        <v>0</v>
      </c>
      <c r="RYL119" s="1145">
        <f>'2d) Planwerte (Anlage)'!RYL119*$E$15</f>
        <v>0</v>
      </c>
      <c r="RYM119" s="1145">
        <f>'2d) Planwerte (Anlage)'!RYM119*$E$15</f>
        <v>0</v>
      </c>
      <c r="RYN119" s="1145">
        <f>'2d) Planwerte (Anlage)'!RYN119*$E$15</f>
        <v>0</v>
      </c>
      <c r="RYO119" s="1145">
        <f>'2d) Planwerte (Anlage)'!RYO119*$E$15</f>
        <v>0</v>
      </c>
      <c r="RYP119" s="1145">
        <f>'2d) Planwerte (Anlage)'!RYP119*$E$15</f>
        <v>0</v>
      </c>
      <c r="RYQ119" s="1145">
        <f>'2d) Planwerte (Anlage)'!RYQ119*$E$15</f>
        <v>0</v>
      </c>
      <c r="RYR119" s="1145">
        <f>'2d) Planwerte (Anlage)'!RYR119*$E$15</f>
        <v>0</v>
      </c>
      <c r="RYS119" s="1145">
        <f>'2d) Planwerte (Anlage)'!RYS119*$E$15</f>
        <v>0</v>
      </c>
      <c r="RYT119" s="1145">
        <f>'2d) Planwerte (Anlage)'!RYT119*$E$15</f>
        <v>0</v>
      </c>
      <c r="RYU119" s="1145">
        <f>'2d) Planwerte (Anlage)'!RYU119*$E$15</f>
        <v>0</v>
      </c>
      <c r="RYV119" s="1145">
        <f>'2d) Planwerte (Anlage)'!RYV119*$E$15</f>
        <v>0</v>
      </c>
      <c r="RYW119" s="1145">
        <f>'2d) Planwerte (Anlage)'!RYW119*$E$15</f>
        <v>0</v>
      </c>
      <c r="RYX119" s="1145">
        <f>'2d) Planwerte (Anlage)'!RYX119*$E$15</f>
        <v>0</v>
      </c>
      <c r="RYY119" s="1145">
        <f>'2d) Planwerte (Anlage)'!RYY119*$E$15</f>
        <v>0</v>
      </c>
      <c r="RYZ119" s="1145">
        <f>'2d) Planwerte (Anlage)'!RYZ119*$E$15</f>
        <v>0</v>
      </c>
      <c r="RZA119" s="1145">
        <f>'2d) Planwerte (Anlage)'!RZA119*$E$15</f>
        <v>0</v>
      </c>
      <c r="RZB119" s="1145">
        <f>'2d) Planwerte (Anlage)'!RZB119*$E$15</f>
        <v>0</v>
      </c>
      <c r="RZC119" s="1145">
        <f>'2d) Planwerte (Anlage)'!RZC119*$E$15</f>
        <v>0</v>
      </c>
      <c r="RZD119" s="1145">
        <f>'2d) Planwerte (Anlage)'!RZD119*$E$15</f>
        <v>0</v>
      </c>
      <c r="RZE119" s="1145">
        <f>'2d) Planwerte (Anlage)'!RZE119*$E$15</f>
        <v>0</v>
      </c>
      <c r="RZF119" s="1145">
        <f>'2d) Planwerte (Anlage)'!RZF119*$E$15</f>
        <v>0</v>
      </c>
      <c r="RZG119" s="1145">
        <f>'2d) Planwerte (Anlage)'!RZG119*$E$15</f>
        <v>0</v>
      </c>
      <c r="RZH119" s="1145">
        <f>'2d) Planwerte (Anlage)'!RZH119*$E$15</f>
        <v>0</v>
      </c>
      <c r="RZI119" s="1145">
        <f>'2d) Planwerte (Anlage)'!RZI119*$E$15</f>
        <v>0</v>
      </c>
      <c r="RZJ119" s="1145">
        <f>'2d) Planwerte (Anlage)'!RZJ119*$E$15</f>
        <v>0</v>
      </c>
      <c r="RZK119" s="1145">
        <f>'2d) Planwerte (Anlage)'!RZK119*$E$15</f>
        <v>0</v>
      </c>
      <c r="RZL119" s="1145">
        <f>'2d) Planwerte (Anlage)'!RZL119*$E$15</f>
        <v>0</v>
      </c>
      <c r="RZM119" s="1145">
        <f>'2d) Planwerte (Anlage)'!RZM119*$E$15</f>
        <v>0</v>
      </c>
      <c r="RZN119" s="1145">
        <f>'2d) Planwerte (Anlage)'!RZN119*$E$15</f>
        <v>0</v>
      </c>
      <c r="RZO119" s="1145">
        <f>'2d) Planwerte (Anlage)'!RZO119*$E$15</f>
        <v>0</v>
      </c>
      <c r="RZP119" s="1145">
        <f>'2d) Planwerte (Anlage)'!RZP119*$E$15</f>
        <v>0</v>
      </c>
      <c r="RZQ119" s="1145">
        <f>'2d) Planwerte (Anlage)'!RZQ119*$E$15</f>
        <v>0</v>
      </c>
      <c r="RZR119" s="1145">
        <f>'2d) Planwerte (Anlage)'!RZR119*$E$15</f>
        <v>0</v>
      </c>
      <c r="RZS119" s="1145">
        <f>'2d) Planwerte (Anlage)'!RZS119*$E$15</f>
        <v>0</v>
      </c>
      <c r="RZT119" s="1145">
        <f>'2d) Planwerte (Anlage)'!RZT119*$E$15</f>
        <v>0</v>
      </c>
      <c r="RZU119" s="1145">
        <f>'2d) Planwerte (Anlage)'!RZU119*$E$15</f>
        <v>0</v>
      </c>
      <c r="RZV119" s="1145">
        <f>'2d) Planwerte (Anlage)'!RZV119*$E$15</f>
        <v>0</v>
      </c>
      <c r="RZW119" s="1145">
        <f>'2d) Planwerte (Anlage)'!RZW119*$E$15</f>
        <v>0</v>
      </c>
      <c r="RZX119" s="1145">
        <f>'2d) Planwerte (Anlage)'!RZX119*$E$15</f>
        <v>0</v>
      </c>
      <c r="RZY119" s="1145">
        <f>'2d) Planwerte (Anlage)'!RZY119*$E$15</f>
        <v>0</v>
      </c>
      <c r="RZZ119" s="1145">
        <f>'2d) Planwerte (Anlage)'!RZZ119*$E$15</f>
        <v>0</v>
      </c>
      <c r="SAA119" s="1145">
        <f>'2d) Planwerte (Anlage)'!SAA119*$E$15</f>
        <v>0</v>
      </c>
      <c r="SAB119" s="1145">
        <f>'2d) Planwerte (Anlage)'!SAB119*$E$15</f>
        <v>0</v>
      </c>
      <c r="SAC119" s="1145">
        <f>'2d) Planwerte (Anlage)'!SAC119*$E$15</f>
        <v>0</v>
      </c>
      <c r="SAD119" s="1145">
        <f>'2d) Planwerte (Anlage)'!SAD119*$E$15</f>
        <v>0</v>
      </c>
      <c r="SAE119" s="1145">
        <f>'2d) Planwerte (Anlage)'!SAE119*$E$15</f>
        <v>0</v>
      </c>
      <c r="SAF119" s="1145">
        <f>'2d) Planwerte (Anlage)'!SAF119*$E$15</f>
        <v>0</v>
      </c>
      <c r="SAG119" s="1145">
        <f>'2d) Planwerte (Anlage)'!SAG119*$E$15</f>
        <v>0</v>
      </c>
      <c r="SAH119" s="1145">
        <f>'2d) Planwerte (Anlage)'!SAH119*$E$15</f>
        <v>0</v>
      </c>
      <c r="SAI119" s="1145">
        <f>'2d) Planwerte (Anlage)'!SAI119*$E$15</f>
        <v>0</v>
      </c>
      <c r="SAJ119" s="1145">
        <f>'2d) Planwerte (Anlage)'!SAJ119*$E$15</f>
        <v>0</v>
      </c>
      <c r="SAK119" s="1145">
        <f>'2d) Planwerte (Anlage)'!SAK119*$E$15</f>
        <v>0</v>
      </c>
      <c r="SAL119" s="1145">
        <f>'2d) Planwerte (Anlage)'!SAL119*$E$15</f>
        <v>0</v>
      </c>
      <c r="SAM119" s="1145">
        <f>'2d) Planwerte (Anlage)'!SAM119*$E$15</f>
        <v>0</v>
      </c>
      <c r="SAN119" s="1145">
        <f>'2d) Planwerte (Anlage)'!SAN119*$E$15</f>
        <v>0</v>
      </c>
      <c r="SAO119" s="1145">
        <f>'2d) Planwerte (Anlage)'!SAO119*$E$15</f>
        <v>0</v>
      </c>
      <c r="SAP119" s="1145">
        <f>'2d) Planwerte (Anlage)'!SAP119*$E$15</f>
        <v>0</v>
      </c>
      <c r="SAQ119" s="1145">
        <f>'2d) Planwerte (Anlage)'!SAQ119*$E$15</f>
        <v>0</v>
      </c>
      <c r="SAR119" s="1145">
        <f>'2d) Planwerte (Anlage)'!SAR119*$E$15</f>
        <v>0</v>
      </c>
      <c r="SAS119" s="1145">
        <f>'2d) Planwerte (Anlage)'!SAS119*$E$15</f>
        <v>0</v>
      </c>
      <c r="SAT119" s="1145">
        <f>'2d) Planwerte (Anlage)'!SAT119*$E$15</f>
        <v>0</v>
      </c>
      <c r="SAU119" s="1145">
        <f>'2d) Planwerte (Anlage)'!SAU119*$E$15</f>
        <v>0</v>
      </c>
      <c r="SAV119" s="1145">
        <f>'2d) Planwerte (Anlage)'!SAV119*$E$15</f>
        <v>0</v>
      </c>
      <c r="SAW119" s="1145">
        <f>'2d) Planwerte (Anlage)'!SAW119*$E$15</f>
        <v>0</v>
      </c>
      <c r="SAX119" s="1145">
        <f>'2d) Planwerte (Anlage)'!SAX119*$E$15</f>
        <v>0</v>
      </c>
      <c r="SAY119" s="1145">
        <f>'2d) Planwerte (Anlage)'!SAY119*$E$15</f>
        <v>0</v>
      </c>
      <c r="SAZ119" s="1145">
        <f>'2d) Planwerte (Anlage)'!SAZ119*$E$15</f>
        <v>0</v>
      </c>
      <c r="SBA119" s="1145">
        <f>'2d) Planwerte (Anlage)'!SBA119*$E$15</f>
        <v>0</v>
      </c>
      <c r="SBB119" s="1145">
        <f>'2d) Planwerte (Anlage)'!SBB119*$E$15</f>
        <v>0</v>
      </c>
      <c r="SBC119" s="1145">
        <f>'2d) Planwerte (Anlage)'!SBC119*$E$15</f>
        <v>0</v>
      </c>
      <c r="SBD119" s="1145">
        <f>'2d) Planwerte (Anlage)'!SBD119*$E$15</f>
        <v>0</v>
      </c>
      <c r="SBE119" s="1145">
        <f>'2d) Planwerte (Anlage)'!SBE119*$E$15</f>
        <v>0</v>
      </c>
      <c r="SBF119" s="1145">
        <f>'2d) Planwerte (Anlage)'!SBF119*$E$15</f>
        <v>0</v>
      </c>
      <c r="SBG119" s="1145">
        <f>'2d) Planwerte (Anlage)'!SBG119*$E$15</f>
        <v>0</v>
      </c>
      <c r="SBH119" s="1145">
        <f>'2d) Planwerte (Anlage)'!SBH119*$E$15</f>
        <v>0</v>
      </c>
      <c r="SBI119" s="1145">
        <f>'2d) Planwerte (Anlage)'!SBI119*$E$15</f>
        <v>0</v>
      </c>
      <c r="SBJ119" s="1145">
        <f>'2d) Planwerte (Anlage)'!SBJ119*$E$15</f>
        <v>0</v>
      </c>
      <c r="SBK119" s="1145">
        <f>'2d) Planwerte (Anlage)'!SBK119*$E$15</f>
        <v>0</v>
      </c>
      <c r="SBL119" s="1145">
        <f>'2d) Planwerte (Anlage)'!SBL119*$E$15</f>
        <v>0</v>
      </c>
      <c r="SBM119" s="1145">
        <f>'2d) Planwerte (Anlage)'!SBM119*$E$15</f>
        <v>0</v>
      </c>
      <c r="SBN119" s="1145">
        <f>'2d) Planwerte (Anlage)'!SBN119*$E$15</f>
        <v>0</v>
      </c>
      <c r="SBO119" s="1145">
        <f>'2d) Planwerte (Anlage)'!SBO119*$E$15</f>
        <v>0</v>
      </c>
      <c r="SBP119" s="1145">
        <f>'2d) Planwerte (Anlage)'!SBP119*$E$15</f>
        <v>0</v>
      </c>
      <c r="SBQ119" s="1145">
        <f>'2d) Planwerte (Anlage)'!SBQ119*$E$15</f>
        <v>0</v>
      </c>
      <c r="SBR119" s="1145">
        <f>'2d) Planwerte (Anlage)'!SBR119*$E$15</f>
        <v>0</v>
      </c>
      <c r="SBS119" s="1145">
        <f>'2d) Planwerte (Anlage)'!SBS119*$E$15</f>
        <v>0</v>
      </c>
      <c r="SBT119" s="1145">
        <f>'2d) Planwerte (Anlage)'!SBT119*$E$15</f>
        <v>0</v>
      </c>
      <c r="SBU119" s="1145">
        <f>'2d) Planwerte (Anlage)'!SBU119*$E$15</f>
        <v>0</v>
      </c>
      <c r="SBV119" s="1145">
        <f>'2d) Planwerte (Anlage)'!SBV119*$E$15</f>
        <v>0</v>
      </c>
      <c r="SBW119" s="1145">
        <f>'2d) Planwerte (Anlage)'!SBW119*$E$15</f>
        <v>0</v>
      </c>
      <c r="SBX119" s="1145">
        <f>'2d) Planwerte (Anlage)'!SBX119*$E$15</f>
        <v>0</v>
      </c>
      <c r="SBY119" s="1145">
        <f>'2d) Planwerte (Anlage)'!SBY119*$E$15</f>
        <v>0</v>
      </c>
      <c r="SBZ119" s="1145">
        <f>'2d) Planwerte (Anlage)'!SBZ119*$E$15</f>
        <v>0</v>
      </c>
      <c r="SCA119" s="1145">
        <f>'2d) Planwerte (Anlage)'!SCA119*$E$15</f>
        <v>0</v>
      </c>
      <c r="SCB119" s="1145">
        <f>'2d) Planwerte (Anlage)'!SCB119*$E$15</f>
        <v>0</v>
      </c>
      <c r="SCC119" s="1145">
        <f>'2d) Planwerte (Anlage)'!SCC119*$E$15</f>
        <v>0</v>
      </c>
      <c r="SCD119" s="1145">
        <f>'2d) Planwerte (Anlage)'!SCD119*$E$15</f>
        <v>0</v>
      </c>
      <c r="SCE119" s="1145">
        <f>'2d) Planwerte (Anlage)'!SCE119*$E$15</f>
        <v>0</v>
      </c>
      <c r="SCF119" s="1145">
        <f>'2d) Planwerte (Anlage)'!SCF119*$E$15</f>
        <v>0</v>
      </c>
      <c r="SCG119" s="1145">
        <f>'2d) Planwerte (Anlage)'!SCG119*$E$15</f>
        <v>0</v>
      </c>
      <c r="SCH119" s="1145">
        <f>'2d) Planwerte (Anlage)'!SCH119*$E$15</f>
        <v>0</v>
      </c>
      <c r="SCI119" s="1145">
        <f>'2d) Planwerte (Anlage)'!SCI119*$E$15</f>
        <v>0</v>
      </c>
      <c r="SCJ119" s="1145">
        <f>'2d) Planwerte (Anlage)'!SCJ119*$E$15</f>
        <v>0</v>
      </c>
      <c r="SCK119" s="1145">
        <f>'2d) Planwerte (Anlage)'!SCK119*$E$15</f>
        <v>0</v>
      </c>
      <c r="SCL119" s="1145">
        <f>'2d) Planwerte (Anlage)'!SCL119*$E$15</f>
        <v>0</v>
      </c>
      <c r="SCM119" s="1145">
        <f>'2d) Planwerte (Anlage)'!SCM119*$E$15</f>
        <v>0</v>
      </c>
      <c r="SCN119" s="1145">
        <f>'2d) Planwerte (Anlage)'!SCN119*$E$15</f>
        <v>0</v>
      </c>
      <c r="SCO119" s="1145">
        <f>'2d) Planwerte (Anlage)'!SCO119*$E$15</f>
        <v>0</v>
      </c>
      <c r="SCP119" s="1145">
        <f>'2d) Planwerte (Anlage)'!SCP119*$E$15</f>
        <v>0</v>
      </c>
      <c r="SCQ119" s="1145">
        <f>'2d) Planwerte (Anlage)'!SCQ119*$E$15</f>
        <v>0</v>
      </c>
      <c r="SCR119" s="1145">
        <f>'2d) Planwerte (Anlage)'!SCR119*$E$15</f>
        <v>0</v>
      </c>
      <c r="SCS119" s="1145">
        <f>'2d) Planwerte (Anlage)'!SCS119*$E$15</f>
        <v>0</v>
      </c>
      <c r="SCT119" s="1145">
        <f>'2d) Planwerte (Anlage)'!SCT119*$E$15</f>
        <v>0</v>
      </c>
      <c r="SCU119" s="1145">
        <f>'2d) Planwerte (Anlage)'!SCU119*$E$15</f>
        <v>0</v>
      </c>
      <c r="SCV119" s="1145">
        <f>'2d) Planwerte (Anlage)'!SCV119*$E$15</f>
        <v>0</v>
      </c>
      <c r="SCW119" s="1145">
        <f>'2d) Planwerte (Anlage)'!SCW119*$E$15</f>
        <v>0</v>
      </c>
      <c r="SCX119" s="1145">
        <f>'2d) Planwerte (Anlage)'!SCX119*$E$15</f>
        <v>0</v>
      </c>
      <c r="SCY119" s="1145">
        <f>'2d) Planwerte (Anlage)'!SCY119*$E$15</f>
        <v>0</v>
      </c>
      <c r="SCZ119" s="1145">
        <f>'2d) Planwerte (Anlage)'!SCZ119*$E$15</f>
        <v>0</v>
      </c>
      <c r="SDA119" s="1145">
        <f>'2d) Planwerte (Anlage)'!SDA119*$E$15</f>
        <v>0</v>
      </c>
      <c r="SDB119" s="1145">
        <f>'2d) Planwerte (Anlage)'!SDB119*$E$15</f>
        <v>0</v>
      </c>
      <c r="SDC119" s="1145">
        <f>'2d) Planwerte (Anlage)'!SDC119*$E$15</f>
        <v>0</v>
      </c>
      <c r="SDD119" s="1145">
        <f>'2d) Planwerte (Anlage)'!SDD119*$E$15</f>
        <v>0</v>
      </c>
      <c r="SDE119" s="1145">
        <f>'2d) Planwerte (Anlage)'!SDE119*$E$15</f>
        <v>0</v>
      </c>
      <c r="SDF119" s="1145">
        <f>'2d) Planwerte (Anlage)'!SDF119*$E$15</f>
        <v>0</v>
      </c>
      <c r="SDG119" s="1145">
        <f>'2d) Planwerte (Anlage)'!SDG119*$E$15</f>
        <v>0</v>
      </c>
      <c r="SDH119" s="1145">
        <f>'2d) Planwerte (Anlage)'!SDH119*$E$15</f>
        <v>0</v>
      </c>
      <c r="SDI119" s="1145">
        <f>'2d) Planwerte (Anlage)'!SDI119*$E$15</f>
        <v>0</v>
      </c>
      <c r="SDJ119" s="1145">
        <f>'2d) Planwerte (Anlage)'!SDJ119*$E$15</f>
        <v>0</v>
      </c>
      <c r="SDK119" s="1145">
        <f>'2d) Planwerte (Anlage)'!SDK119*$E$15</f>
        <v>0</v>
      </c>
      <c r="SDL119" s="1145">
        <f>'2d) Planwerte (Anlage)'!SDL119*$E$15</f>
        <v>0</v>
      </c>
      <c r="SDM119" s="1145">
        <f>'2d) Planwerte (Anlage)'!SDM119*$E$15</f>
        <v>0</v>
      </c>
      <c r="SDN119" s="1145">
        <f>'2d) Planwerte (Anlage)'!SDN119*$E$15</f>
        <v>0</v>
      </c>
      <c r="SDO119" s="1145">
        <f>'2d) Planwerte (Anlage)'!SDO119*$E$15</f>
        <v>0</v>
      </c>
      <c r="SDP119" s="1145">
        <f>'2d) Planwerte (Anlage)'!SDP119*$E$15</f>
        <v>0</v>
      </c>
      <c r="SDQ119" s="1145">
        <f>'2d) Planwerte (Anlage)'!SDQ119*$E$15</f>
        <v>0</v>
      </c>
      <c r="SDR119" s="1145">
        <f>'2d) Planwerte (Anlage)'!SDR119*$E$15</f>
        <v>0</v>
      </c>
      <c r="SDS119" s="1145">
        <f>'2d) Planwerte (Anlage)'!SDS119*$E$15</f>
        <v>0</v>
      </c>
      <c r="SDT119" s="1145">
        <f>'2d) Planwerte (Anlage)'!SDT119*$E$15</f>
        <v>0</v>
      </c>
      <c r="SDU119" s="1145">
        <f>'2d) Planwerte (Anlage)'!SDU119*$E$15</f>
        <v>0</v>
      </c>
      <c r="SDV119" s="1145">
        <f>'2d) Planwerte (Anlage)'!SDV119*$E$15</f>
        <v>0</v>
      </c>
      <c r="SDW119" s="1145">
        <f>'2d) Planwerte (Anlage)'!SDW119*$E$15</f>
        <v>0</v>
      </c>
      <c r="SDX119" s="1145">
        <f>'2d) Planwerte (Anlage)'!SDX119*$E$15</f>
        <v>0</v>
      </c>
      <c r="SDY119" s="1145">
        <f>'2d) Planwerte (Anlage)'!SDY119*$E$15</f>
        <v>0</v>
      </c>
      <c r="SDZ119" s="1145">
        <f>'2d) Planwerte (Anlage)'!SDZ119*$E$15</f>
        <v>0</v>
      </c>
      <c r="SEA119" s="1145">
        <f>'2d) Planwerte (Anlage)'!SEA119*$E$15</f>
        <v>0</v>
      </c>
      <c r="SEB119" s="1145">
        <f>'2d) Planwerte (Anlage)'!SEB119*$E$15</f>
        <v>0</v>
      </c>
      <c r="SEC119" s="1145">
        <f>'2d) Planwerte (Anlage)'!SEC119*$E$15</f>
        <v>0</v>
      </c>
      <c r="SED119" s="1145">
        <f>'2d) Planwerte (Anlage)'!SED119*$E$15</f>
        <v>0</v>
      </c>
      <c r="SEE119" s="1145">
        <f>'2d) Planwerte (Anlage)'!SEE119*$E$15</f>
        <v>0</v>
      </c>
      <c r="SEF119" s="1145">
        <f>'2d) Planwerte (Anlage)'!SEF119*$E$15</f>
        <v>0</v>
      </c>
      <c r="SEG119" s="1145">
        <f>'2d) Planwerte (Anlage)'!SEG119*$E$15</f>
        <v>0</v>
      </c>
      <c r="SEH119" s="1145">
        <f>'2d) Planwerte (Anlage)'!SEH119*$E$15</f>
        <v>0</v>
      </c>
      <c r="SEI119" s="1145">
        <f>'2d) Planwerte (Anlage)'!SEI119*$E$15</f>
        <v>0</v>
      </c>
      <c r="SEJ119" s="1145">
        <f>'2d) Planwerte (Anlage)'!SEJ119*$E$15</f>
        <v>0</v>
      </c>
      <c r="SEK119" s="1145">
        <f>'2d) Planwerte (Anlage)'!SEK119*$E$15</f>
        <v>0</v>
      </c>
      <c r="SEL119" s="1145">
        <f>'2d) Planwerte (Anlage)'!SEL119*$E$15</f>
        <v>0</v>
      </c>
      <c r="SEM119" s="1145">
        <f>'2d) Planwerte (Anlage)'!SEM119*$E$15</f>
        <v>0</v>
      </c>
      <c r="SEN119" s="1145">
        <f>'2d) Planwerte (Anlage)'!SEN119*$E$15</f>
        <v>0</v>
      </c>
      <c r="SEO119" s="1145">
        <f>'2d) Planwerte (Anlage)'!SEO119*$E$15</f>
        <v>0</v>
      </c>
      <c r="SEP119" s="1145">
        <f>'2d) Planwerte (Anlage)'!SEP119*$E$15</f>
        <v>0</v>
      </c>
      <c r="SEQ119" s="1145">
        <f>'2d) Planwerte (Anlage)'!SEQ119*$E$15</f>
        <v>0</v>
      </c>
      <c r="SER119" s="1145">
        <f>'2d) Planwerte (Anlage)'!SER119*$E$15</f>
        <v>0</v>
      </c>
      <c r="SES119" s="1145">
        <f>'2d) Planwerte (Anlage)'!SES119*$E$15</f>
        <v>0</v>
      </c>
      <c r="SET119" s="1145">
        <f>'2d) Planwerte (Anlage)'!SET119*$E$15</f>
        <v>0</v>
      </c>
      <c r="SEU119" s="1145">
        <f>'2d) Planwerte (Anlage)'!SEU119*$E$15</f>
        <v>0</v>
      </c>
      <c r="SEV119" s="1145">
        <f>'2d) Planwerte (Anlage)'!SEV119*$E$15</f>
        <v>0</v>
      </c>
      <c r="SEW119" s="1145">
        <f>'2d) Planwerte (Anlage)'!SEW119*$E$15</f>
        <v>0</v>
      </c>
      <c r="SEX119" s="1145">
        <f>'2d) Planwerte (Anlage)'!SEX119*$E$15</f>
        <v>0</v>
      </c>
      <c r="SEY119" s="1145">
        <f>'2d) Planwerte (Anlage)'!SEY119*$E$15</f>
        <v>0</v>
      </c>
      <c r="SEZ119" s="1145">
        <f>'2d) Planwerte (Anlage)'!SEZ119*$E$15</f>
        <v>0</v>
      </c>
      <c r="SFA119" s="1145">
        <f>'2d) Planwerte (Anlage)'!SFA119*$E$15</f>
        <v>0</v>
      </c>
      <c r="SFB119" s="1145">
        <f>'2d) Planwerte (Anlage)'!SFB119*$E$15</f>
        <v>0</v>
      </c>
      <c r="SFC119" s="1145">
        <f>'2d) Planwerte (Anlage)'!SFC119*$E$15</f>
        <v>0</v>
      </c>
      <c r="SFD119" s="1145">
        <f>'2d) Planwerte (Anlage)'!SFD119*$E$15</f>
        <v>0</v>
      </c>
      <c r="SFE119" s="1145">
        <f>'2d) Planwerte (Anlage)'!SFE119*$E$15</f>
        <v>0</v>
      </c>
      <c r="SFF119" s="1145">
        <f>'2d) Planwerte (Anlage)'!SFF119*$E$15</f>
        <v>0</v>
      </c>
      <c r="SFG119" s="1145">
        <f>'2d) Planwerte (Anlage)'!SFG119*$E$15</f>
        <v>0</v>
      </c>
      <c r="SFH119" s="1145">
        <f>'2d) Planwerte (Anlage)'!SFH119*$E$15</f>
        <v>0</v>
      </c>
      <c r="SFI119" s="1145">
        <f>'2d) Planwerte (Anlage)'!SFI119*$E$15</f>
        <v>0</v>
      </c>
      <c r="SFJ119" s="1145">
        <f>'2d) Planwerte (Anlage)'!SFJ119*$E$15</f>
        <v>0</v>
      </c>
      <c r="SFK119" s="1145">
        <f>'2d) Planwerte (Anlage)'!SFK119*$E$15</f>
        <v>0</v>
      </c>
      <c r="SFL119" s="1145">
        <f>'2d) Planwerte (Anlage)'!SFL119*$E$15</f>
        <v>0</v>
      </c>
      <c r="SFM119" s="1145">
        <f>'2d) Planwerte (Anlage)'!SFM119*$E$15</f>
        <v>0</v>
      </c>
      <c r="SFN119" s="1145">
        <f>'2d) Planwerte (Anlage)'!SFN119*$E$15</f>
        <v>0</v>
      </c>
      <c r="SFO119" s="1145">
        <f>'2d) Planwerte (Anlage)'!SFO119*$E$15</f>
        <v>0</v>
      </c>
      <c r="SFP119" s="1145">
        <f>'2d) Planwerte (Anlage)'!SFP119*$E$15</f>
        <v>0</v>
      </c>
      <c r="SFQ119" s="1145">
        <f>'2d) Planwerte (Anlage)'!SFQ119*$E$15</f>
        <v>0</v>
      </c>
      <c r="SFR119" s="1145">
        <f>'2d) Planwerte (Anlage)'!SFR119*$E$15</f>
        <v>0</v>
      </c>
      <c r="SFS119" s="1145">
        <f>'2d) Planwerte (Anlage)'!SFS119*$E$15</f>
        <v>0</v>
      </c>
      <c r="SFT119" s="1145">
        <f>'2d) Planwerte (Anlage)'!SFT119*$E$15</f>
        <v>0</v>
      </c>
      <c r="SFU119" s="1145">
        <f>'2d) Planwerte (Anlage)'!SFU119*$E$15</f>
        <v>0</v>
      </c>
      <c r="SFV119" s="1145">
        <f>'2d) Planwerte (Anlage)'!SFV119*$E$15</f>
        <v>0</v>
      </c>
      <c r="SFW119" s="1145">
        <f>'2d) Planwerte (Anlage)'!SFW119*$E$15</f>
        <v>0</v>
      </c>
      <c r="SFX119" s="1145">
        <f>'2d) Planwerte (Anlage)'!SFX119*$E$15</f>
        <v>0</v>
      </c>
      <c r="SFY119" s="1145">
        <f>'2d) Planwerte (Anlage)'!SFY119*$E$15</f>
        <v>0</v>
      </c>
      <c r="SFZ119" s="1145">
        <f>'2d) Planwerte (Anlage)'!SFZ119*$E$15</f>
        <v>0</v>
      </c>
      <c r="SGA119" s="1145">
        <f>'2d) Planwerte (Anlage)'!SGA119*$E$15</f>
        <v>0</v>
      </c>
      <c r="SGB119" s="1145">
        <f>'2d) Planwerte (Anlage)'!SGB119*$E$15</f>
        <v>0</v>
      </c>
      <c r="SGC119" s="1145">
        <f>'2d) Planwerte (Anlage)'!SGC119*$E$15</f>
        <v>0</v>
      </c>
      <c r="SGD119" s="1145">
        <f>'2d) Planwerte (Anlage)'!SGD119*$E$15</f>
        <v>0</v>
      </c>
      <c r="SGE119" s="1145">
        <f>'2d) Planwerte (Anlage)'!SGE119*$E$15</f>
        <v>0</v>
      </c>
      <c r="SGF119" s="1145">
        <f>'2d) Planwerte (Anlage)'!SGF119*$E$15</f>
        <v>0</v>
      </c>
      <c r="SGG119" s="1145">
        <f>'2d) Planwerte (Anlage)'!SGG119*$E$15</f>
        <v>0</v>
      </c>
      <c r="SGH119" s="1145">
        <f>'2d) Planwerte (Anlage)'!SGH119*$E$15</f>
        <v>0</v>
      </c>
      <c r="SGI119" s="1145">
        <f>'2d) Planwerte (Anlage)'!SGI119*$E$15</f>
        <v>0</v>
      </c>
      <c r="SGJ119" s="1145">
        <f>'2d) Planwerte (Anlage)'!SGJ119*$E$15</f>
        <v>0</v>
      </c>
      <c r="SGK119" s="1145">
        <f>'2d) Planwerte (Anlage)'!SGK119*$E$15</f>
        <v>0</v>
      </c>
      <c r="SGL119" s="1145">
        <f>'2d) Planwerte (Anlage)'!SGL119*$E$15</f>
        <v>0</v>
      </c>
      <c r="SGM119" s="1145">
        <f>'2d) Planwerte (Anlage)'!SGM119*$E$15</f>
        <v>0</v>
      </c>
      <c r="SGN119" s="1145">
        <f>'2d) Planwerte (Anlage)'!SGN119*$E$15</f>
        <v>0</v>
      </c>
      <c r="SGO119" s="1145">
        <f>'2d) Planwerte (Anlage)'!SGO119*$E$15</f>
        <v>0</v>
      </c>
      <c r="SGP119" s="1145">
        <f>'2d) Planwerte (Anlage)'!SGP119*$E$15</f>
        <v>0</v>
      </c>
      <c r="SGQ119" s="1145">
        <f>'2d) Planwerte (Anlage)'!SGQ119*$E$15</f>
        <v>0</v>
      </c>
      <c r="SGR119" s="1145">
        <f>'2d) Planwerte (Anlage)'!SGR119*$E$15</f>
        <v>0</v>
      </c>
      <c r="SGS119" s="1145">
        <f>'2d) Planwerte (Anlage)'!SGS119*$E$15</f>
        <v>0</v>
      </c>
      <c r="SGT119" s="1145">
        <f>'2d) Planwerte (Anlage)'!SGT119*$E$15</f>
        <v>0</v>
      </c>
      <c r="SGU119" s="1145">
        <f>'2d) Planwerte (Anlage)'!SGU119*$E$15</f>
        <v>0</v>
      </c>
      <c r="SGV119" s="1145">
        <f>'2d) Planwerte (Anlage)'!SGV119*$E$15</f>
        <v>0</v>
      </c>
      <c r="SGW119" s="1145">
        <f>'2d) Planwerte (Anlage)'!SGW119*$E$15</f>
        <v>0</v>
      </c>
      <c r="SGX119" s="1145">
        <f>'2d) Planwerte (Anlage)'!SGX119*$E$15</f>
        <v>0</v>
      </c>
      <c r="SGY119" s="1145">
        <f>'2d) Planwerte (Anlage)'!SGY119*$E$15</f>
        <v>0</v>
      </c>
      <c r="SGZ119" s="1145">
        <f>'2d) Planwerte (Anlage)'!SGZ119*$E$15</f>
        <v>0</v>
      </c>
      <c r="SHA119" s="1145">
        <f>'2d) Planwerte (Anlage)'!SHA119*$E$15</f>
        <v>0</v>
      </c>
      <c r="SHB119" s="1145">
        <f>'2d) Planwerte (Anlage)'!SHB119*$E$15</f>
        <v>0</v>
      </c>
      <c r="SHC119" s="1145">
        <f>'2d) Planwerte (Anlage)'!SHC119*$E$15</f>
        <v>0</v>
      </c>
      <c r="SHD119" s="1145">
        <f>'2d) Planwerte (Anlage)'!SHD119*$E$15</f>
        <v>0</v>
      </c>
      <c r="SHE119" s="1145">
        <f>'2d) Planwerte (Anlage)'!SHE119*$E$15</f>
        <v>0</v>
      </c>
      <c r="SHF119" s="1145">
        <f>'2d) Planwerte (Anlage)'!SHF119*$E$15</f>
        <v>0</v>
      </c>
      <c r="SHG119" s="1145">
        <f>'2d) Planwerte (Anlage)'!SHG119*$E$15</f>
        <v>0</v>
      </c>
      <c r="SHH119" s="1145">
        <f>'2d) Planwerte (Anlage)'!SHH119*$E$15</f>
        <v>0</v>
      </c>
      <c r="SHI119" s="1145">
        <f>'2d) Planwerte (Anlage)'!SHI119*$E$15</f>
        <v>0</v>
      </c>
      <c r="SHJ119" s="1145">
        <f>'2d) Planwerte (Anlage)'!SHJ119*$E$15</f>
        <v>0</v>
      </c>
      <c r="SHK119" s="1145">
        <f>'2d) Planwerte (Anlage)'!SHK119*$E$15</f>
        <v>0</v>
      </c>
      <c r="SHL119" s="1145">
        <f>'2d) Planwerte (Anlage)'!SHL119*$E$15</f>
        <v>0</v>
      </c>
      <c r="SHM119" s="1145">
        <f>'2d) Planwerte (Anlage)'!SHM119*$E$15</f>
        <v>0</v>
      </c>
      <c r="SHN119" s="1145">
        <f>'2d) Planwerte (Anlage)'!SHN119*$E$15</f>
        <v>0</v>
      </c>
      <c r="SHO119" s="1145">
        <f>'2d) Planwerte (Anlage)'!SHO119*$E$15</f>
        <v>0</v>
      </c>
      <c r="SHP119" s="1145">
        <f>'2d) Planwerte (Anlage)'!SHP119*$E$15</f>
        <v>0</v>
      </c>
      <c r="SHQ119" s="1145">
        <f>'2d) Planwerte (Anlage)'!SHQ119*$E$15</f>
        <v>0</v>
      </c>
      <c r="SHR119" s="1145">
        <f>'2d) Planwerte (Anlage)'!SHR119*$E$15</f>
        <v>0</v>
      </c>
      <c r="SHS119" s="1145">
        <f>'2d) Planwerte (Anlage)'!SHS119*$E$15</f>
        <v>0</v>
      </c>
      <c r="SHT119" s="1145">
        <f>'2d) Planwerte (Anlage)'!SHT119*$E$15</f>
        <v>0</v>
      </c>
      <c r="SHU119" s="1145">
        <f>'2d) Planwerte (Anlage)'!SHU119*$E$15</f>
        <v>0</v>
      </c>
      <c r="SHV119" s="1145">
        <f>'2d) Planwerte (Anlage)'!SHV119*$E$15</f>
        <v>0</v>
      </c>
      <c r="SHW119" s="1145">
        <f>'2d) Planwerte (Anlage)'!SHW119*$E$15</f>
        <v>0</v>
      </c>
      <c r="SHX119" s="1145">
        <f>'2d) Planwerte (Anlage)'!SHX119*$E$15</f>
        <v>0</v>
      </c>
      <c r="SHY119" s="1145">
        <f>'2d) Planwerte (Anlage)'!SHY119*$E$15</f>
        <v>0</v>
      </c>
      <c r="SHZ119" s="1145">
        <f>'2d) Planwerte (Anlage)'!SHZ119*$E$15</f>
        <v>0</v>
      </c>
      <c r="SIA119" s="1145">
        <f>'2d) Planwerte (Anlage)'!SIA119*$E$15</f>
        <v>0</v>
      </c>
      <c r="SIB119" s="1145">
        <f>'2d) Planwerte (Anlage)'!SIB119*$E$15</f>
        <v>0</v>
      </c>
      <c r="SIC119" s="1145">
        <f>'2d) Planwerte (Anlage)'!SIC119*$E$15</f>
        <v>0</v>
      </c>
      <c r="SID119" s="1145">
        <f>'2d) Planwerte (Anlage)'!SID119*$E$15</f>
        <v>0</v>
      </c>
      <c r="SIE119" s="1145">
        <f>'2d) Planwerte (Anlage)'!SIE119*$E$15</f>
        <v>0</v>
      </c>
      <c r="SIF119" s="1145">
        <f>'2d) Planwerte (Anlage)'!SIF119*$E$15</f>
        <v>0</v>
      </c>
      <c r="SIG119" s="1145">
        <f>'2d) Planwerte (Anlage)'!SIG119*$E$15</f>
        <v>0</v>
      </c>
      <c r="SIH119" s="1145">
        <f>'2d) Planwerte (Anlage)'!SIH119*$E$15</f>
        <v>0</v>
      </c>
      <c r="SII119" s="1145">
        <f>'2d) Planwerte (Anlage)'!SII119*$E$15</f>
        <v>0</v>
      </c>
      <c r="SIJ119" s="1145">
        <f>'2d) Planwerte (Anlage)'!SIJ119*$E$15</f>
        <v>0</v>
      </c>
      <c r="SIK119" s="1145">
        <f>'2d) Planwerte (Anlage)'!SIK119*$E$15</f>
        <v>0</v>
      </c>
      <c r="SIL119" s="1145">
        <f>'2d) Planwerte (Anlage)'!SIL119*$E$15</f>
        <v>0</v>
      </c>
      <c r="SIM119" s="1145">
        <f>'2d) Planwerte (Anlage)'!SIM119*$E$15</f>
        <v>0</v>
      </c>
      <c r="SIN119" s="1145">
        <f>'2d) Planwerte (Anlage)'!SIN119*$E$15</f>
        <v>0</v>
      </c>
      <c r="SIO119" s="1145">
        <f>'2d) Planwerte (Anlage)'!SIO119*$E$15</f>
        <v>0</v>
      </c>
      <c r="SIP119" s="1145">
        <f>'2d) Planwerte (Anlage)'!SIP119*$E$15</f>
        <v>0</v>
      </c>
      <c r="SIQ119" s="1145">
        <f>'2d) Planwerte (Anlage)'!SIQ119*$E$15</f>
        <v>0</v>
      </c>
      <c r="SIR119" s="1145">
        <f>'2d) Planwerte (Anlage)'!SIR119*$E$15</f>
        <v>0</v>
      </c>
      <c r="SIS119" s="1145">
        <f>'2d) Planwerte (Anlage)'!SIS119*$E$15</f>
        <v>0</v>
      </c>
      <c r="SIT119" s="1145">
        <f>'2d) Planwerte (Anlage)'!SIT119*$E$15</f>
        <v>0</v>
      </c>
      <c r="SIU119" s="1145">
        <f>'2d) Planwerte (Anlage)'!SIU119*$E$15</f>
        <v>0</v>
      </c>
      <c r="SIV119" s="1145">
        <f>'2d) Planwerte (Anlage)'!SIV119*$E$15</f>
        <v>0</v>
      </c>
      <c r="SIW119" s="1145">
        <f>'2d) Planwerte (Anlage)'!SIW119*$E$15</f>
        <v>0</v>
      </c>
      <c r="SIX119" s="1145">
        <f>'2d) Planwerte (Anlage)'!SIX119*$E$15</f>
        <v>0</v>
      </c>
      <c r="SIY119" s="1145">
        <f>'2d) Planwerte (Anlage)'!SIY119*$E$15</f>
        <v>0</v>
      </c>
      <c r="SIZ119" s="1145">
        <f>'2d) Planwerte (Anlage)'!SIZ119*$E$15</f>
        <v>0</v>
      </c>
      <c r="SJA119" s="1145">
        <f>'2d) Planwerte (Anlage)'!SJA119*$E$15</f>
        <v>0</v>
      </c>
      <c r="SJB119" s="1145">
        <f>'2d) Planwerte (Anlage)'!SJB119*$E$15</f>
        <v>0</v>
      </c>
      <c r="SJC119" s="1145">
        <f>'2d) Planwerte (Anlage)'!SJC119*$E$15</f>
        <v>0</v>
      </c>
      <c r="SJD119" s="1145">
        <f>'2d) Planwerte (Anlage)'!SJD119*$E$15</f>
        <v>0</v>
      </c>
      <c r="SJE119" s="1145">
        <f>'2d) Planwerte (Anlage)'!SJE119*$E$15</f>
        <v>0</v>
      </c>
      <c r="SJF119" s="1145">
        <f>'2d) Planwerte (Anlage)'!SJF119*$E$15</f>
        <v>0</v>
      </c>
      <c r="SJG119" s="1145">
        <f>'2d) Planwerte (Anlage)'!SJG119*$E$15</f>
        <v>0</v>
      </c>
      <c r="SJH119" s="1145">
        <f>'2d) Planwerte (Anlage)'!SJH119*$E$15</f>
        <v>0</v>
      </c>
      <c r="SJI119" s="1145">
        <f>'2d) Planwerte (Anlage)'!SJI119*$E$15</f>
        <v>0</v>
      </c>
      <c r="SJJ119" s="1145">
        <f>'2d) Planwerte (Anlage)'!SJJ119*$E$15</f>
        <v>0</v>
      </c>
      <c r="SJK119" s="1145">
        <f>'2d) Planwerte (Anlage)'!SJK119*$E$15</f>
        <v>0</v>
      </c>
      <c r="SJL119" s="1145">
        <f>'2d) Planwerte (Anlage)'!SJL119*$E$15</f>
        <v>0</v>
      </c>
      <c r="SJM119" s="1145">
        <f>'2d) Planwerte (Anlage)'!SJM119*$E$15</f>
        <v>0</v>
      </c>
      <c r="SJN119" s="1145">
        <f>'2d) Planwerte (Anlage)'!SJN119*$E$15</f>
        <v>0</v>
      </c>
      <c r="SJO119" s="1145">
        <f>'2d) Planwerte (Anlage)'!SJO119*$E$15</f>
        <v>0</v>
      </c>
      <c r="SJP119" s="1145">
        <f>'2d) Planwerte (Anlage)'!SJP119*$E$15</f>
        <v>0</v>
      </c>
      <c r="SJQ119" s="1145">
        <f>'2d) Planwerte (Anlage)'!SJQ119*$E$15</f>
        <v>0</v>
      </c>
      <c r="SJR119" s="1145">
        <f>'2d) Planwerte (Anlage)'!SJR119*$E$15</f>
        <v>0</v>
      </c>
      <c r="SJS119" s="1145">
        <f>'2d) Planwerte (Anlage)'!SJS119*$E$15</f>
        <v>0</v>
      </c>
      <c r="SJT119" s="1145">
        <f>'2d) Planwerte (Anlage)'!SJT119*$E$15</f>
        <v>0</v>
      </c>
      <c r="SJU119" s="1145">
        <f>'2d) Planwerte (Anlage)'!SJU119*$E$15</f>
        <v>0</v>
      </c>
      <c r="SJV119" s="1145">
        <f>'2d) Planwerte (Anlage)'!SJV119*$E$15</f>
        <v>0</v>
      </c>
      <c r="SJW119" s="1145">
        <f>'2d) Planwerte (Anlage)'!SJW119*$E$15</f>
        <v>0</v>
      </c>
      <c r="SJX119" s="1145">
        <f>'2d) Planwerte (Anlage)'!SJX119*$E$15</f>
        <v>0</v>
      </c>
      <c r="SJY119" s="1145">
        <f>'2d) Planwerte (Anlage)'!SJY119*$E$15</f>
        <v>0</v>
      </c>
      <c r="SJZ119" s="1145">
        <f>'2d) Planwerte (Anlage)'!SJZ119*$E$15</f>
        <v>0</v>
      </c>
      <c r="SKA119" s="1145">
        <f>'2d) Planwerte (Anlage)'!SKA119*$E$15</f>
        <v>0</v>
      </c>
      <c r="SKB119" s="1145">
        <f>'2d) Planwerte (Anlage)'!SKB119*$E$15</f>
        <v>0</v>
      </c>
      <c r="SKC119" s="1145">
        <f>'2d) Planwerte (Anlage)'!SKC119*$E$15</f>
        <v>0</v>
      </c>
      <c r="SKD119" s="1145">
        <f>'2d) Planwerte (Anlage)'!SKD119*$E$15</f>
        <v>0</v>
      </c>
      <c r="SKE119" s="1145">
        <f>'2d) Planwerte (Anlage)'!SKE119*$E$15</f>
        <v>0</v>
      </c>
      <c r="SKF119" s="1145">
        <f>'2d) Planwerte (Anlage)'!SKF119*$E$15</f>
        <v>0</v>
      </c>
      <c r="SKG119" s="1145">
        <f>'2d) Planwerte (Anlage)'!SKG119*$E$15</f>
        <v>0</v>
      </c>
      <c r="SKH119" s="1145">
        <f>'2d) Planwerte (Anlage)'!SKH119*$E$15</f>
        <v>0</v>
      </c>
      <c r="SKI119" s="1145">
        <f>'2d) Planwerte (Anlage)'!SKI119*$E$15</f>
        <v>0</v>
      </c>
      <c r="SKJ119" s="1145">
        <f>'2d) Planwerte (Anlage)'!SKJ119*$E$15</f>
        <v>0</v>
      </c>
      <c r="SKK119" s="1145">
        <f>'2d) Planwerte (Anlage)'!SKK119*$E$15</f>
        <v>0</v>
      </c>
      <c r="SKL119" s="1145">
        <f>'2d) Planwerte (Anlage)'!SKL119*$E$15</f>
        <v>0</v>
      </c>
      <c r="SKM119" s="1145">
        <f>'2d) Planwerte (Anlage)'!SKM119*$E$15</f>
        <v>0</v>
      </c>
      <c r="SKN119" s="1145">
        <f>'2d) Planwerte (Anlage)'!SKN119*$E$15</f>
        <v>0</v>
      </c>
      <c r="SKO119" s="1145">
        <f>'2d) Planwerte (Anlage)'!SKO119*$E$15</f>
        <v>0</v>
      </c>
      <c r="SKP119" s="1145">
        <f>'2d) Planwerte (Anlage)'!SKP119*$E$15</f>
        <v>0</v>
      </c>
      <c r="SKQ119" s="1145">
        <f>'2d) Planwerte (Anlage)'!SKQ119*$E$15</f>
        <v>0</v>
      </c>
      <c r="SKR119" s="1145">
        <f>'2d) Planwerte (Anlage)'!SKR119*$E$15</f>
        <v>0</v>
      </c>
      <c r="SKS119" s="1145">
        <f>'2d) Planwerte (Anlage)'!SKS119*$E$15</f>
        <v>0</v>
      </c>
      <c r="SKT119" s="1145">
        <f>'2d) Planwerte (Anlage)'!SKT119*$E$15</f>
        <v>0</v>
      </c>
      <c r="SKU119" s="1145">
        <f>'2d) Planwerte (Anlage)'!SKU119*$E$15</f>
        <v>0</v>
      </c>
      <c r="SKV119" s="1145">
        <f>'2d) Planwerte (Anlage)'!SKV119*$E$15</f>
        <v>0</v>
      </c>
      <c r="SKW119" s="1145">
        <f>'2d) Planwerte (Anlage)'!SKW119*$E$15</f>
        <v>0</v>
      </c>
      <c r="SKX119" s="1145">
        <f>'2d) Planwerte (Anlage)'!SKX119*$E$15</f>
        <v>0</v>
      </c>
      <c r="SKY119" s="1145">
        <f>'2d) Planwerte (Anlage)'!SKY119*$E$15</f>
        <v>0</v>
      </c>
      <c r="SKZ119" s="1145">
        <f>'2d) Planwerte (Anlage)'!SKZ119*$E$15</f>
        <v>0</v>
      </c>
      <c r="SLA119" s="1145">
        <f>'2d) Planwerte (Anlage)'!SLA119*$E$15</f>
        <v>0</v>
      </c>
      <c r="SLB119" s="1145">
        <f>'2d) Planwerte (Anlage)'!SLB119*$E$15</f>
        <v>0</v>
      </c>
      <c r="SLC119" s="1145">
        <f>'2d) Planwerte (Anlage)'!SLC119*$E$15</f>
        <v>0</v>
      </c>
      <c r="SLD119" s="1145">
        <f>'2d) Planwerte (Anlage)'!SLD119*$E$15</f>
        <v>0</v>
      </c>
      <c r="SLE119" s="1145">
        <f>'2d) Planwerte (Anlage)'!SLE119*$E$15</f>
        <v>0</v>
      </c>
      <c r="SLF119" s="1145">
        <f>'2d) Planwerte (Anlage)'!SLF119*$E$15</f>
        <v>0</v>
      </c>
      <c r="SLG119" s="1145">
        <f>'2d) Planwerte (Anlage)'!SLG119*$E$15</f>
        <v>0</v>
      </c>
      <c r="SLH119" s="1145">
        <f>'2d) Planwerte (Anlage)'!SLH119*$E$15</f>
        <v>0</v>
      </c>
      <c r="SLI119" s="1145">
        <f>'2d) Planwerte (Anlage)'!SLI119*$E$15</f>
        <v>0</v>
      </c>
      <c r="SLJ119" s="1145">
        <f>'2d) Planwerte (Anlage)'!SLJ119*$E$15</f>
        <v>0</v>
      </c>
      <c r="SLK119" s="1145">
        <f>'2d) Planwerte (Anlage)'!SLK119*$E$15</f>
        <v>0</v>
      </c>
      <c r="SLL119" s="1145">
        <f>'2d) Planwerte (Anlage)'!SLL119*$E$15</f>
        <v>0</v>
      </c>
      <c r="SLM119" s="1145">
        <f>'2d) Planwerte (Anlage)'!SLM119*$E$15</f>
        <v>0</v>
      </c>
      <c r="SLN119" s="1145">
        <f>'2d) Planwerte (Anlage)'!SLN119*$E$15</f>
        <v>0</v>
      </c>
      <c r="SLO119" s="1145">
        <f>'2d) Planwerte (Anlage)'!SLO119*$E$15</f>
        <v>0</v>
      </c>
      <c r="SLP119" s="1145">
        <f>'2d) Planwerte (Anlage)'!SLP119*$E$15</f>
        <v>0</v>
      </c>
      <c r="SLQ119" s="1145">
        <f>'2d) Planwerte (Anlage)'!SLQ119*$E$15</f>
        <v>0</v>
      </c>
      <c r="SLR119" s="1145">
        <f>'2d) Planwerte (Anlage)'!SLR119*$E$15</f>
        <v>0</v>
      </c>
      <c r="SLS119" s="1145">
        <f>'2d) Planwerte (Anlage)'!SLS119*$E$15</f>
        <v>0</v>
      </c>
      <c r="SLT119" s="1145">
        <f>'2d) Planwerte (Anlage)'!SLT119*$E$15</f>
        <v>0</v>
      </c>
      <c r="SLU119" s="1145">
        <f>'2d) Planwerte (Anlage)'!SLU119*$E$15</f>
        <v>0</v>
      </c>
      <c r="SLV119" s="1145">
        <f>'2d) Planwerte (Anlage)'!SLV119*$E$15</f>
        <v>0</v>
      </c>
      <c r="SLW119" s="1145">
        <f>'2d) Planwerte (Anlage)'!SLW119*$E$15</f>
        <v>0</v>
      </c>
      <c r="SLX119" s="1145">
        <f>'2d) Planwerte (Anlage)'!SLX119*$E$15</f>
        <v>0</v>
      </c>
      <c r="SLY119" s="1145">
        <f>'2d) Planwerte (Anlage)'!SLY119*$E$15</f>
        <v>0</v>
      </c>
      <c r="SLZ119" s="1145">
        <f>'2d) Planwerte (Anlage)'!SLZ119*$E$15</f>
        <v>0</v>
      </c>
      <c r="SMA119" s="1145">
        <f>'2d) Planwerte (Anlage)'!SMA119*$E$15</f>
        <v>0</v>
      </c>
      <c r="SMB119" s="1145">
        <f>'2d) Planwerte (Anlage)'!SMB119*$E$15</f>
        <v>0</v>
      </c>
      <c r="SMC119" s="1145">
        <f>'2d) Planwerte (Anlage)'!SMC119*$E$15</f>
        <v>0</v>
      </c>
      <c r="SMD119" s="1145">
        <f>'2d) Planwerte (Anlage)'!SMD119*$E$15</f>
        <v>0</v>
      </c>
      <c r="SME119" s="1145">
        <f>'2d) Planwerte (Anlage)'!SME119*$E$15</f>
        <v>0</v>
      </c>
      <c r="SMF119" s="1145">
        <f>'2d) Planwerte (Anlage)'!SMF119*$E$15</f>
        <v>0</v>
      </c>
      <c r="SMG119" s="1145">
        <f>'2d) Planwerte (Anlage)'!SMG119*$E$15</f>
        <v>0</v>
      </c>
      <c r="SMH119" s="1145">
        <f>'2d) Planwerte (Anlage)'!SMH119*$E$15</f>
        <v>0</v>
      </c>
      <c r="SMI119" s="1145">
        <f>'2d) Planwerte (Anlage)'!SMI119*$E$15</f>
        <v>0</v>
      </c>
      <c r="SMJ119" s="1145">
        <f>'2d) Planwerte (Anlage)'!SMJ119*$E$15</f>
        <v>0</v>
      </c>
      <c r="SMK119" s="1145">
        <f>'2d) Planwerte (Anlage)'!SMK119*$E$15</f>
        <v>0</v>
      </c>
      <c r="SML119" s="1145">
        <f>'2d) Planwerte (Anlage)'!SML119*$E$15</f>
        <v>0</v>
      </c>
      <c r="SMM119" s="1145">
        <f>'2d) Planwerte (Anlage)'!SMM119*$E$15</f>
        <v>0</v>
      </c>
      <c r="SMN119" s="1145">
        <f>'2d) Planwerte (Anlage)'!SMN119*$E$15</f>
        <v>0</v>
      </c>
      <c r="SMO119" s="1145">
        <f>'2d) Planwerte (Anlage)'!SMO119*$E$15</f>
        <v>0</v>
      </c>
      <c r="SMP119" s="1145">
        <f>'2d) Planwerte (Anlage)'!SMP119*$E$15</f>
        <v>0</v>
      </c>
      <c r="SMQ119" s="1145">
        <f>'2d) Planwerte (Anlage)'!SMQ119*$E$15</f>
        <v>0</v>
      </c>
      <c r="SMR119" s="1145">
        <f>'2d) Planwerte (Anlage)'!SMR119*$E$15</f>
        <v>0</v>
      </c>
      <c r="SMS119" s="1145">
        <f>'2d) Planwerte (Anlage)'!SMS119*$E$15</f>
        <v>0</v>
      </c>
      <c r="SMT119" s="1145">
        <f>'2d) Planwerte (Anlage)'!SMT119*$E$15</f>
        <v>0</v>
      </c>
      <c r="SMU119" s="1145">
        <f>'2d) Planwerte (Anlage)'!SMU119*$E$15</f>
        <v>0</v>
      </c>
      <c r="SMV119" s="1145">
        <f>'2d) Planwerte (Anlage)'!SMV119*$E$15</f>
        <v>0</v>
      </c>
      <c r="SMW119" s="1145">
        <f>'2d) Planwerte (Anlage)'!SMW119*$E$15</f>
        <v>0</v>
      </c>
      <c r="SMX119" s="1145">
        <f>'2d) Planwerte (Anlage)'!SMX119*$E$15</f>
        <v>0</v>
      </c>
      <c r="SMY119" s="1145">
        <f>'2d) Planwerte (Anlage)'!SMY119*$E$15</f>
        <v>0</v>
      </c>
      <c r="SMZ119" s="1145">
        <f>'2d) Planwerte (Anlage)'!SMZ119*$E$15</f>
        <v>0</v>
      </c>
      <c r="SNA119" s="1145">
        <f>'2d) Planwerte (Anlage)'!SNA119*$E$15</f>
        <v>0</v>
      </c>
      <c r="SNB119" s="1145">
        <f>'2d) Planwerte (Anlage)'!SNB119*$E$15</f>
        <v>0</v>
      </c>
      <c r="SNC119" s="1145">
        <f>'2d) Planwerte (Anlage)'!SNC119*$E$15</f>
        <v>0</v>
      </c>
      <c r="SND119" s="1145">
        <f>'2d) Planwerte (Anlage)'!SND119*$E$15</f>
        <v>0</v>
      </c>
      <c r="SNE119" s="1145">
        <f>'2d) Planwerte (Anlage)'!SNE119*$E$15</f>
        <v>0</v>
      </c>
      <c r="SNF119" s="1145">
        <f>'2d) Planwerte (Anlage)'!SNF119*$E$15</f>
        <v>0</v>
      </c>
      <c r="SNG119" s="1145">
        <f>'2d) Planwerte (Anlage)'!SNG119*$E$15</f>
        <v>0</v>
      </c>
      <c r="SNH119" s="1145">
        <f>'2d) Planwerte (Anlage)'!SNH119*$E$15</f>
        <v>0</v>
      </c>
      <c r="SNI119" s="1145">
        <f>'2d) Planwerte (Anlage)'!SNI119*$E$15</f>
        <v>0</v>
      </c>
      <c r="SNJ119" s="1145">
        <f>'2d) Planwerte (Anlage)'!SNJ119*$E$15</f>
        <v>0</v>
      </c>
      <c r="SNK119" s="1145">
        <f>'2d) Planwerte (Anlage)'!SNK119*$E$15</f>
        <v>0</v>
      </c>
      <c r="SNL119" s="1145">
        <f>'2d) Planwerte (Anlage)'!SNL119*$E$15</f>
        <v>0</v>
      </c>
      <c r="SNM119" s="1145">
        <f>'2d) Planwerte (Anlage)'!SNM119*$E$15</f>
        <v>0</v>
      </c>
      <c r="SNN119" s="1145">
        <f>'2d) Planwerte (Anlage)'!SNN119*$E$15</f>
        <v>0</v>
      </c>
      <c r="SNO119" s="1145">
        <f>'2d) Planwerte (Anlage)'!SNO119*$E$15</f>
        <v>0</v>
      </c>
      <c r="SNP119" s="1145">
        <f>'2d) Planwerte (Anlage)'!SNP119*$E$15</f>
        <v>0</v>
      </c>
      <c r="SNQ119" s="1145">
        <f>'2d) Planwerte (Anlage)'!SNQ119*$E$15</f>
        <v>0</v>
      </c>
      <c r="SNR119" s="1145">
        <f>'2d) Planwerte (Anlage)'!SNR119*$E$15</f>
        <v>0</v>
      </c>
      <c r="SNS119" s="1145">
        <f>'2d) Planwerte (Anlage)'!SNS119*$E$15</f>
        <v>0</v>
      </c>
      <c r="SNT119" s="1145">
        <f>'2d) Planwerte (Anlage)'!SNT119*$E$15</f>
        <v>0</v>
      </c>
      <c r="SNU119" s="1145">
        <f>'2d) Planwerte (Anlage)'!SNU119*$E$15</f>
        <v>0</v>
      </c>
      <c r="SNV119" s="1145">
        <f>'2d) Planwerte (Anlage)'!SNV119*$E$15</f>
        <v>0</v>
      </c>
      <c r="SNW119" s="1145">
        <f>'2d) Planwerte (Anlage)'!SNW119*$E$15</f>
        <v>0</v>
      </c>
      <c r="SNX119" s="1145">
        <f>'2d) Planwerte (Anlage)'!SNX119*$E$15</f>
        <v>0</v>
      </c>
      <c r="SNY119" s="1145">
        <f>'2d) Planwerte (Anlage)'!SNY119*$E$15</f>
        <v>0</v>
      </c>
      <c r="SNZ119" s="1145">
        <f>'2d) Planwerte (Anlage)'!SNZ119*$E$15</f>
        <v>0</v>
      </c>
      <c r="SOA119" s="1145">
        <f>'2d) Planwerte (Anlage)'!SOA119*$E$15</f>
        <v>0</v>
      </c>
      <c r="SOB119" s="1145">
        <f>'2d) Planwerte (Anlage)'!SOB119*$E$15</f>
        <v>0</v>
      </c>
      <c r="SOC119" s="1145">
        <f>'2d) Planwerte (Anlage)'!SOC119*$E$15</f>
        <v>0</v>
      </c>
      <c r="SOD119" s="1145">
        <f>'2d) Planwerte (Anlage)'!SOD119*$E$15</f>
        <v>0</v>
      </c>
      <c r="SOE119" s="1145">
        <f>'2d) Planwerte (Anlage)'!SOE119*$E$15</f>
        <v>0</v>
      </c>
      <c r="SOF119" s="1145">
        <f>'2d) Planwerte (Anlage)'!SOF119*$E$15</f>
        <v>0</v>
      </c>
      <c r="SOG119" s="1145">
        <f>'2d) Planwerte (Anlage)'!SOG119*$E$15</f>
        <v>0</v>
      </c>
      <c r="SOH119" s="1145">
        <f>'2d) Planwerte (Anlage)'!SOH119*$E$15</f>
        <v>0</v>
      </c>
      <c r="SOI119" s="1145">
        <f>'2d) Planwerte (Anlage)'!SOI119*$E$15</f>
        <v>0</v>
      </c>
      <c r="SOJ119" s="1145">
        <f>'2d) Planwerte (Anlage)'!SOJ119*$E$15</f>
        <v>0</v>
      </c>
      <c r="SOK119" s="1145">
        <f>'2d) Planwerte (Anlage)'!SOK119*$E$15</f>
        <v>0</v>
      </c>
      <c r="SOL119" s="1145">
        <f>'2d) Planwerte (Anlage)'!SOL119*$E$15</f>
        <v>0</v>
      </c>
      <c r="SOM119" s="1145">
        <f>'2d) Planwerte (Anlage)'!SOM119*$E$15</f>
        <v>0</v>
      </c>
      <c r="SON119" s="1145">
        <f>'2d) Planwerte (Anlage)'!SON119*$E$15</f>
        <v>0</v>
      </c>
      <c r="SOO119" s="1145">
        <f>'2d) Planwerte (Anlage)'!SOO119*$E$15</f>
        <v>0</v>
      </c>
      <c r="SOP119" s="1145">
        <f>'2d) Planwerte (Anlage)'!SOP119*$E$15</f>
        <v>0</v>
      </c>
      <c r="SOQ119" s="1145">
        <f>'2d) Planwerte (Anlage)'!SOQ119*$E$15</f>
        <v>0</v>
      </c>
      <c r="SOR119" s="1145">
        <f>'2d) Planwerte (Anlage)'!SOR119*$E$15</f>
        <v>0</v>
      </c>
      <c r="SOS119" s="1145">
        <f>'2d) Planwerte (Anlage)'!SOS119*$E$15</f>
        <v>0</v>
      </c>
      <c r="SOT119" s="1145">
        <f>'2d) Planwerte (Anlage)'!SOT119*$E$15</f>
        <v>0</v>
      </c>
      <c r="SOU119" s="1145">
        <f>'2d) Planwerte (Anlage)'!SOU119*$E$15</f>
        <v>0</v>
      </c>
      <c r="SOV119" s="1145">
        <f>'2d) Planwerte (Anlage)'!SOV119*$E$15</f>
        <v>0</v>
      </c>
      <c r="SOW119" s="1145">
        <f>'2d) Planwerte (Anlage)'!SOW119*$E$15</f>
        <v>0</v>
      </c>
      <c r="SOX119" s="1145">
        <f>'2d) Planwerte (Anlage)'!SOX119*$E$15</f>
        <v>0</v>
      </c>
      <c r="SOY119" s="1145">
        <f>'2d) Planwerte (Anlage)'!SOY119*$E$15</f>
        <v>0</v>
      </c>
      <c r="SOZ119" s="1145">
        <f>'2d) Planwerte (Anlage)'!SOZ119*$E$15</f>
        <v>0</v>
      </c>
      <c r="SPA119" s="1145">
        <f>'2d) Planwerte (Anlage)'!SPA119*$E$15</f>
        <v>0</v>
      </c>
      <c r="SPB119" s="1145">
        <f>'2d) Planwerte (Anlage)'!SPB119*$E$15</f>
        <v>0</v>
      </c>
      <c r="SPC119" s="1145">
        <f>'2d) Planwerte (Anlage)'!SPC119*$E$15</f>
        <v>0</v>
      </c>
      <c r="SPD119" s="1145">
        <f>'2d) Planwerte (Anlage)'!SPD119*$E$15</f>
        <v>0</v>
      </c>
      <c r="SPE119" s="1145">
        <f>'2d) Planwerte (Anlage)'!SPE119*$E$15</f>
        <v>0</v>
      </c>
      <c r="SPF119" s="1145">
        <f>'2d) Planwerte (Anlage)'!SPF119*$E$15</f>
        <v>0</v>
      </c>
      <c r="SPG119" s="1145">
        <f>'2d) Planwerte (Anlage)'!SPG119*$E$15</f>
        <v>0</v>
      </c>
      <c r="SPH119" s="1145">
        <f>'2d) Planwerte (Anlage)'!SPH119*$E$15</f>
        <v>0</v>
      </c>
      <c r="SPI119" s="1145">
        <f>'2d) Planwerte (Anlage)'!SPI119*$E$15</f>
        <v>0</v>
      </c>
      <c r="SPJ119" s="1145">
        <f>'2d) Planwerte (Anlage)'!SPJ119*$E$15</f>
        <v>0</v>
      </c>
      <c r="SPK119" s="1145">
        <f>'2d) Planwerte (Anlage)'!SPK119*$E$15</f>
        <v>0</v>
      </c>
      <c r="SPL119" s="1145">
        <f>'2d) Planwerte (Anlage)'!SPL119*$E$15</f>
        <v>0</v>
      </c>
      <c r="SPM119" s="1145">
        <f>'2d) Planwerte (Anlage)'!SPM119*$E$15</f>
        <v>0</v>
      </c>
      <c r="SPN119" s="1145">
        <f>'2d) Planwerte (Anlage)'!SPN119*$E$15</f>
        <v>0</v>
      </c>
      <c r="SPO119" s="1145">
        <f>'2d) Planwerte (Anlage)'!SPO119*$E$15</f>
        <v>0</v>
      </c>
      <c r="SPP119" s="1145">
        <f>'2d) Planwerte (Anlage)'!SPP119*$E$15</f>
        <v>0</v>
      </c>
      <c r="SPQ119" s="1145">
        <f>'2d) Planwerte (Anlage)'!SPQ119*$E$15</f>
        <v>0</v>
      </c>
      <c r="SPR119" s="1145">
        <f>'2d) Planwerte (Anlage)'!SPR119*$E$15</f>
        <v>0</v>
      </c>
      <c r="SPS119" s="1145">
        <f>'2d) Planwerte (Anlage)'!SPS119*$E$15</f>
        <v>0</v>
      </c>
      <c r="SPT119" s="1145">
        <f>'2d) Planwerte (Anlage)'!SPT119*$E$15</f>
        <v>0</v>
      </c>
      <c r="SPU119" s="1145">
        <f>'2d) Planwerte (Anlage)'!SPU119*$E$15</f>
        <v>0</v>
      </c>
      <c r="SPV119" s="1145">
        <f>'2d) Planwerte (Anlage)'!SPV119*$E$15</f>
        <v>0</v>
      </c>
      <c r="SPW119" s="1145">
        <f>'2d) Planwerte (Anlage)'!SPW119*$E$15</f>
        <v>0</v>
      </c>
      <c r="SPX119" s="1145">
        <f>'2d) Planwerte (Anlage)'!SPX119*$E$15</f>
        <v>0</v>
      </c>
      <c r="SPY119" s="1145">
        <f>'2d) Planwerte (Anlage)'!SPY119*$E$15</f>
        <v>0</v>
      </c>
      <c r="SPZ119" s="1145">
        <f>'2d) Planwerte (Anlage)'!SPZ119*$E$15</f>
        <v>0</v>
      </c>
      <c r="SQA119" s="1145">
        <f>'2d) Planwerte (Anlage)'!SQA119*$E$15</f>
        <v>0</v>
      </c>
      <c r="SQB119" s="1145">
        <f>'2d) Planwerte (Anlage)'!SQB119*$E$15</f>
        <v>0</v>
      </c>
      <c r="SQC119" s="1145">
        <f>'2d) Planwerte (Anlage)'!SQC119*$E$15</f>
        <v>0</v>
      </c>
      <c r="SQD119" s="1145">
        <f>'2d) Planwerte (Anlage)'!SQD119*$E$15</f>
        <v>0</v>
      </c>
      <c r="SQE119" s="1145">
        <f>'2d) Planwerte (Anlage)'!SQE119*$E$15</f>
        <v>0</v>
      </c>
      <c r="SQF119" s="1145">
        <f>'2d) Planwerte (Anlage)'!SQF119*$E$15</f>
        <v>0</v>
      </c>
      <c r="SQG119" s="1145">
        <f>'2d) Planwerte (Anlage)'!SQG119*$E$15</f>
        <v>0</v>
      </c>
      <c r="SQH119" s="1145">
        <f>'2d) Planwerte (Anlage)'!SQH119*$E$15</f>
        <v>0</v>
      </c>
      <c r="SQI119" s="1145">
        <f>'2d) Planwerte (Anlage)'!SQI119*$E$15</f>
        <v>0</v>
      </c>
      <c r="SQJ119" s="1145">
        <f>'2d) Planwerte (Anlage)'!SQJ119*$E$15</f>
        <v>0</v>
      </c>
      <c r="SQK119" s="1145">
        <f>'2d) Planwerte (Anlage)'!SQK119*$E$15</f>
        <v>0</v>
      </c>
      <c r="SQL119" s="1145">
        <f>'2d) Planwerte (Anlage)'!SQL119*$E$15</f>
        <v>0</v>
      </c>
      <c r="SQM119" s="1145">
        <f>'2d) Planwerte (Anlage)'!SQM119*$E$15</f>
        <v>0</v>
      </c>
      <c r="SQN119" s="1145">
        <f>'2d) Planwerte (Anlage)'!SQN119*$E$15</f>
        <v>0</v>
      </c>
      <c r="SQO119" s="1145">
        <f>'2d) Planwerte (Anlage)'!SQO119*$E$15</f>
        <v>0</v>
      </c>
      <c r="SQP119" s="1145">
        <f>'2d) Planwerte (Anlage)'!SQP119*$E$15</f>
        <v>0</v>
      </c>
      <c r="SQQ119" s="1145">
        <f>'2d) Planwerte (Anlage)'!SQQ119*$E$15</f>
        <v>0</v>
      </c>
      <c r="SQR119" s="1145">
        <f>'2d) Planwerte (Anlage)'!SQR119*$E$15</f>
        <v>0</v>
      </c>
      <c r="SQS119" s="1145">
        <f>'2d) Planwerte (Anlage)'!SQS119*$E$15</f>
        <v>0</v>
      </c>
      <c r="SQT119" s="1145">
        <f>'2d) Planwerte (Anlage)'!SQT119*$E$15</f>
        <v>0</v>
      </c>
      <c r="SQU119" s="1145">
        <f>'2d) Planwerte (Anlage)'!SQU119*$E$15</f>
        <v>0</v>
      </c>
      <c r="SQV119" s="1145">
        <f>'2d) Planwerte (Anlage)'!SQV119*$E$15</f>
        <v>0</v>
      </c>
      <c r="SQW119" s="1145">
        <f>'2d) Planwerte (Anlage)'!SQW119*$E$15</f>
        <v>0</v>
      </c>
      <c r="SQX119" s="1145">
        <f>'2d) Planwerte (Anlage)'!SQX119*$E$15</f>
        <v>0</v>
      </c>
      <c r="SQY119" s="1145">
        <f>'2d) Planwerte (Anlage)'!SQY119*$E$15</f>
        <v>0</v>
      </c>
      <c r="SQZ119" s="1145">
        <f>'2d) Planwerte (Anlage)'!SQZ119*$E$15</f>
        <v>0</v>
      </c>
      <c r="SRA119" s="1145">
        <f>'2d) Planwerte (Anlage)'!SRA119*$E$15</f>
        <v>0</v>
      </c>
      <c r="SRB119" s="1145">
        <f>'2d) Planwerte (Anlage)'!SRB119*$E$15</f>
        <v>0</v>
      </c>
      <c r="SRC119" s="1145">
        <f>'2d) Planwerte (Anlage)'!SRC119*$E$15</f>
        <v>0</v>
      </c>
      <c r="SRD119" s="1145">
        <f>'2d) Planwerte (Anlage)'!SRD119*$E$15</f>
        <v>0</v>
      </c>
      <c r="SRE119" s="1145">
        <f>'2d) Planwerte (Anlage)'!SRE119*$E$15</f>
        <v>0</v>
      </c>
      <c r="SRF119" s="1145">
        <f>'2d) Planwerte (Anlage)'!SRF119*$E$15</f>
        <v>0</v>
      </c>
      <c r="SRG119" s="1145">
        <f>'2d) Planwerte (Anlage)'!SRG119*$E$15</f>
        <v>0</v>
      </c>
      <c r="SRH119" s="1145">
        <f>'2d) Planwerte (Anlage)'!SRH119*$E$15</f>
        <v>0</v>
      </c>
      <c r="SRI119" s="1145">
        <f>'2d) Planwerte (Anlage)'!SRI119*$E$15</f>
        <v>0</v>
      </c>
      <c r="SRJ119" s="1145">
        <f>'2d) Planwerte (Anlage)'!SRJ119*$E$15</f>
        <v>0</v>
      </c>
      <c r="SRK119" s="1145">
        <f>'2d) Planwerte (Anlage)'!SRK119*$E$15</f>
        <v>0</v>
      </c>
      <c r="SRL119" s="1145">
        <f>'2d) Planwerte (Anlage)'!SRL119*$E$15</f>
        <v>0</v>
      </c>
      <c r="SRM119" s="1145">
        <f>'2d) Planwerte (Anlage)'!SRM119*$E$15</f>
        <v>0</v>
      </c>
      <c r="SRN119" s="1145">
        <f>'2d) Planwerte (Anlage)'!SRN119*$E$15</f>
        <v>0</v>
      </c>
      <c r="SRO119" s="1145">
        <f>'2d) Planwerte (Anlage)'!SRO119*$E$15</f>
        <v>0</v>
      </c>
      <c r="SRP119" s="1145">
        <f>'2d) Planwerte (Anlage)'!SRP119*$E$15</f>
        <v>0</v>
      </c>
      <c r="SRQ119" s="1145">
        <f>'2d) Planwerte (Anlage)'!SRQ119*$E$15</f>
        <v>0</v>
      </c>
      <c r="SRR119" s="1145">
        <f>'2d) Planwerte (Anlage)'!SRR119*$E$15</f>
        <v>0</v>
      </c>
      <c r="SRS119" s="1145">
        <f>'2d) Planwerte (Anlage)'!SRS119*$E$15</f>
        <v>0</v>
      </c>
      <c r="SRT119" s="1145">
        <f>'2d) Planwerte (Anlage)'!SRT119*$E$15</f>
        <v>0</v>
      </c>
      <c r="SRU119" s="1145">
        <f>'2d) Planwerte (Anlage)'!SRU119*$E$15</f>
        <v>0</v>
      </c>
      <c r="SRV119" s="1145">
        <f>'2d) Planwerte (Anlage)'!SRV119*$E$15</f>
        <v>0</v>
      </c>
      <c r="SRW119" s="1145">
        <f>'2d) Planwerte (Anlage)'!SRW119*$E$15</f>
        <v>0</v>
      </c>
      <c r="SRX119" s="1145">
        <f>'2d) Planwerte (Anlage)'!SRX119*$E$15</f>
        <v>0</v>
      </c>
      <c r="SRY119" s="1145">
        <f>'2d) Planwerte (Anlage)'!SRY119*$E$15</f>
        <v>0</v>
      </c>
      <c r="SRZ119" s="1145">
        <f>'2d) Planwerte (Anlage)'!SRZ119*$E$15</f>
        <v>0</v>
      </c>
      <c r="SSA119" s="1145">
        <f>'2d) Planwerte (Anlage)'!SSA119*$E$15</f>
        <v>0</v>
      </c>
      <c r="SSB119" s="1145">
        <f>'2d) Planwerte (Anlage)'!SSB119*$E$15</f>
        <v>0</v>
      </c>
      <c r="SSC119" s="1145">
        <f>'2d) Planwerte (Anlage)'!SSC119*$E$15</f>
        <v>0</v>
      </c>
      <c r="SSD119" s="1145">
        <f>'2d) Planwerte (Anlage)'!SSD119*$E$15</f>
        <v>0</v>
      </c>
      <c r="SSE119" s="1145">
        <f>'2d) Planwerte (Anlage)'!SSE119*$E$15</f>
        <v>0</v>
      </c>
      <c r="SSF119" s="1145">
        <f>'2d) Planwerte (Anlage)'!SSF119*$E$15</f>
        <v>0</v>
      </c>
      <c r="SSG119" s="1145">
        <f>'2d) Planwerte (Anlage)'!SSG119*$E$15</f>
        <v>0</v>
      </c>
      <c r="SSH119" s="1145">
        <f>'2d) Planwerte (Anlage)'!SSH119*$E$15</f>
        <v>0</v>
      </c>
      <c r="SSI119" s="1145">
        <f>'2d) Planwerte (Anlage)'!SSI119*$E$15</f>
        <v>0</v>
      </c>
      <c r="SSJ119" s="1145">
        <f>'2d) Planwerte (Anlage)'!SSJ119*$E$15</f>
        <v>0</v>
      </c>
      <c r="SSK119" s="1145">
        <f>'2d) Planwerte (Anlage)'!SSK119*$E$15</f>
        <v>0</v>
      </c>
      <c r="SSL119" s="1145">
        <f>'2d) Planwerte (Anlage)'!SSL119*$E$15</f>
        <v>0</v>
      </c>
      <c r="SSM119" s="1145">
        <f>'2d) Planwerte (Anlage)'!SSM119*$E$15</f>
        <v>0</v>
      </c>
      <c r="SSN119" s="1145">
        <f>'2d) Planwerte (Anlage)'!SSN119*$E$15</f>
        <v>0</v>
      </c>
      <c r="SSO119" s="1145">
        <f>'2d) Planwerte (Anlage)'!SSO119*$E$15</f>
        <v>0</v>
      </c>
      <c r="SSP119" s="1145">
        <f>'2d) Planwerte (Anlage)'!SSP119*$E$15</f>
        <v>0</v>
      </c>
      <c r="SSQ119" s="1145">
        <f>'2d) Planwerte (Anlage)'!SSQ119*$E$15</f>
        <v>0</v>
      </c>
      <c r="SSR119" s="1145">
        <f>'2d) Planwerte (Anlage)'!SSR119*$E$15</f>
        <v>0</v>
      </c>
      <c r="SSS119" s="1145">
        <f>'2d) Planwerte (Anlage)'!SSS119*$E$15</f>
        <v>0</v>
      </c>
      <c r="SST119" s="1145">
        <f>'2d) Planwerte (Anlage)'!SST119*$E$15</f>
        <v>0</v>
      </c>
      <c r="SSU119" s="1145">
        <f>'2d) Planwerte (Anlage)'!SSU119*$E$15</f>
        <v>0</v>
      </c>
      <c r="SSV119" s="1145">
        <f>'2d) Planwerte (Anlage)'!SSV119*$E$15</f>
        <v>0</v>
      </c>
      <c r="SSW119" s="1145">
        <f>'2d) Planwerte (Anlage)'!SSW119*$E$15</f>
        <v>0</v>
      </c>
      <c r="SSX119" s="1145">
        <f>'2d) Planwerte (Anlage)'!SSX119*$E$15</f>
        <v>0</v>
      </c>
      <c r="SSY119" s="1145">
        <f>'2d) Planwerte (Anlage)'!SSY119*$E$15</f>
        <v>0</v>
      </c>
      <c r="SSZ119" s="1145">
        <f>'2d) Planwerte (Anlage)'!SSZ119*$E$15</f>
        <v>0</v>
      </c>
      <c r="STA119" s="1145">
        <f>'2d) Planwerte (Anlage)'!STA119*$E$15</f>
        <v>0</v>
      </c>
      <c r="STB119" s="1145">
        <f>'2d) Planwerte (Anlage)'!STB119*$E$15</f>
        <v>0</v>
      </c>
      <c r="STC119" s="1145">
        <f>'2d) Planwerte (Anlage)'!STC119*$E$15</f>
        <v>0</v>
      </c>
      <c r="STD119" s="1145">
        <f>'2d) Planwerte (Anlage)'!STD119*$E$15</f>
        <v>0</v>
      </c>
      <c r="STE119" s="1145">
        <f>'2d) Planwerte (Anlage)'!STE119*$E$15</f>
        <v>0</v>
      </c>
      <c r="STF119" s="1145">
        <f>'2d) Planwerte (Anlage)'!STF119*$E$15</f>
        <v>0</v>
      </c>
      <c r="STG119" s="1145">
        <f>'2d) Planwerte (Anlage)'!STG119*$E$15</f>
        <v>0</v>
      </c>
      <c r="STH119" s="1145">
        <f>'2d) Planwerte (Anlage)'!STH119*$E$15</f>
        <v>0</v>
      </c>
      <c r="STI119" s="1145">
        <f>'2d) Planwerte (Anlage)'!STI119*$E$15</f>
        <v>0</v>
      </c>
      <c r="STJ119" s="1145">
        <f>'2d) Planwerte (Anlage)'!STJ119*$E$15</f>
        <v>0</v>
      </c>
      <c r="STK119" s="1145">
        <f>'2d) Planwerte (Anlage)'!STK119*$E$15</f>
        <v>0</v>
      </c>
      <c r="STL119" s="1145">
        <f>'2d) Planwerte (Anlage)'!STL119*$E$15</f>
        <v>0</v>
      </c>
      <c r="STM119" s="1145">
        <f>'2d) Planwerte (Anlage)'!STM119*$E$15</f>
        <v>0</v>
      </c>
      <c r="STN119" s="1145">
        <f>'2d) Planwerte (Anlage)'!STN119*$E$15</f>
        <v>0</v>
      </c>
      <c r="STO119" s="1145">
        <f>'2d) Planwerte (Anlage)'!STO119*$E$15</f>
        <v>0</v>
      </c>
      <c r="STP119" s="1145">
        <f>'2d) Planwerte (Anlage)'!STP119*$E$15</f>
        <v>0</v>
      </c>
      <c r="STQ119" s="1145">
        <f>'2d) Planwerte (Anlage)'!STQ119*$E$15</f>
        <v>0</v>
      </c>
      <c r="STR119" s="1145">
        <f>'2d) Planwerte (Anlage)'!STR119*$E$15</f>
        <v>0</v>
      </c>
      <c r="STS119" s="1145">
        <f>'2d) Planwerte (Anlage)'!STS119*$E$15</f>
        <v>0</v>
      </c>
      <c r="STT119" s="1145">
        <f>'2d) Planwerte (Anlage)'!STT119*$E$15</f>
        <v>0</v>
      </c>
      <c r="STU119" s="1145">
        <f>'2d) Planwerte (Anlage)'!STU119*$E$15</f>
        <v>0</v>
      </c>
      <c r="STV119" s="1145">
        <f>'2d) Planwerte (Anlage)'!STV119*$E$15</f>
        <v>0</v>
      </c>
      <c r="STW119" s="1145">
        <f>'2d) Planwerte (Anlage)'!STW119*$E$15</f>
        <v>0</v>
      </c>
      <c r="STX119" s="1145">
        <f>'2d) Planwerte (Anlage)'!STX119*$E$15</f>
        <v>0</v>
      </c>
      <c r="STY119" s="1145">
        <f>'2d) Planwerte (Anlage)'!STY119*$E$15</f>
        <v>0</v>
      </c>
      <c r="STZ119" s="1145">
        <f>'2d) Planwerte (Anlage)'!STZ119*$E$15</f>
        <v>0</v>
      </c>
      <c r="SUA119" s="1145">
        <f>'2d) Planwerte (Anlage)'!SUA119*$E$15</f>
        <v>0</v>
      </c>
      <c r="SUB119" s="1145">
        <f>'2d) Planwerte (Anlage)'!SUB119*$E$15</f>
        <v>0</v>
      </c>
      <c r="SUC119" s="1145">
        <f>'2d) Planwerte (Anlage)'!SUC119*$E$15</f>
        <v>0</v>
      </c>
      <c r="SUD119" s="1145">
        <f>'2d) Planwerte (Anlage)'!SUD119*$E$15</f>
        <v>0</v>
      </c>
      <c r="SUE119" s="1145">
        <f>'2d) Planwerte (Anlage)'!SUE119*$E$15</f>
        <v>0</v>
      </c>
      <c r="SUF119" s="1145">
        <f>'2d) Planwerte (Anlage)'!SUF119*$E$15</f>
        <v>0</v>
      </c>
      <c r="SUG119" s="1145">
        <f>'2d) Planwerte (Anlage)'!SUG119*$E$15</f>
        <v>0</v>
      </c>
      <c r="SUH119" s="1145">
        <f>'2d) Planwerte (Anlage)'!SUH119*$E$15</f>
        <v>0</v>
      </c>
      <c r="SUI119" s="1145">
        <f>'2d) Planwerte (Anlage)'!SUI119*$E$15</f>
        <v>0</v>
      </c>
      <c r="SUJ119" s="1145">
        <f>'2d) Planwerte (Anlage)'!SUJ119*$E$15</f>
        <v>0</v>
      </c>
      <c r="SUK119" s="1145">
        <f>'2d) Planwerte (Anlage)'!SUK119*$E$15</f>
        <v>0</v>
      </c>
      <c r="SUL119" s="1145">
        <f>'2d) Planwerte (Anlage)'!SUL119*$E$15</f>
        <v>0</v>
      </c>
      <c r="SUM119" s="1145">
        <f>'2d) Planwerte (Anlage)'!SUM119*$E$15</f>
        <v>0</v>
      </c>
      <c r="SUN119" s="1145">
        <f>'2d) Planwerte (Anlage)'!SUN119*$E$15</f>
        <v>0</v>
      </c>
      <c r="SUO119" s="1145">
        <f>'2d) Planwerte (Anlage)'!SUO119*$E$15</f>
        <v>0</v>
      </c>
      <c r="SUP119" s="1145">
        <f>'2d) Planwerte (Anlage)'!SUP119*$E$15</f>
        <v>0</v>
      </c>
      <c r="SUQ119" s="1145">
        <f>'2d) Planwerte (Anlage)'!SUQ119*$E$15</f>
        <v>0</v>
      </c>
      <c r="SUR119" s="1145">
        <f>'2d) Planwerte (Anlage)'!SUR119*$E$15</f>
        <v>0</v>
      </c>
      <c r="SUS119" s="1145">
        <f>'2d) Planwerte (Anlage)'!SUS119*$E$15</f>
        <v>0</v>
      </c>
      <c r="SUT119" s="1145">
        <f>'2d) Planwerte (Anlage)'!SUT119*$E$15</f>
        <v>0</v>
      </c>
      <c r="SUU119" s="1145">
        <f>'2d) Planwerte (Anlage)'!SUU119*$E$15</f>
        <v>0</v>
      </c>
      <c r="SUV119" s="1145">
        <f>'2d) Planwerte (Anlage)'!SUV119*$E$15</f>
        <v>0</v>
      </c>
      <c r="SUW119" s="1145">
        <f>'2d) Planwerte (Anlage)'!SUW119*$E$15</f>
        <v>0</v>
      </c>
      <c r="SUX119" s="1145">
        <f>'2d) Planwerte (Anlage)'!SUX119*$E$15</f>
        <v>0</v>
      </c>
      <c r="SUY119" s="1145">
        <f>'2d) Planwerte (Anlage)'!SUY119*$E$15</f>
        <v>0</v>
      </c>
      <c r="SUZ119" s="1145">
        <f>'2d) Planwerte (Anlage)'!SUZ119*$E$15</f>
        <v>0</v>
      </c>
      <c r="SVA119" s="1145">
        <f>'2d) Planwerte (Anlage)'!SVA119*$E$15</f>
        <v>0</v>
      </c>
      <c r="SVB119" s="1145">
        <f>'2d) Planwerte (Anlage)'!SVB119*$E$15</f>
        <v>0</v>
      </c>
      <c r="SVC119" s="1145">
        <f>'2d) Planwerte (Anlage)'!SVC119*$E$15</f>
        <v>0</v>
      </c>
      <c r="SVD119" s="1145">
        <f>'2d) Planwerte (Anlage)'!SVD119*$E$15</f>
        <v>0</v>
      </c>
      <c r="SVE119" s="1145">
        <f>'2d) Planwerte (Anlage)'!SVE119*$E$15</f>
        <v>0</v>
      </c>
      <c r="SVF119" s="1145">
        <f>'2d) Planwerte (Anlage)'!SVF119*$E$15</f>
        <v>0</v>
      </c>
      <c r="SVG119" s="1145">
        <f>'2d) Planwerte (Anlage)'!SVG119*$E$15</f>
        <v>0</v>
      </c>
      <c r="SVH119" s="1145">
        <f>'2d) Planwerte (Anlage)'!SVH119*$E$15</f>
        <v>0</v>
      </c>
      <c r="SVI119" s="1145">
        <f>'2d) Planwerte (Anlage)'!SVI119*$E$15</f>
        <v>0</v>
      </c>
      <c r="SVJ119" s="1145">
        <f>'2d) Planwerte (Anlage)'!SVJ119*$E$15</f>
        <v>0</v>
      </c>
      <c r="SVK119" s="1145">
        <f>'2d) Planwerte (Anlage)'!SVK119*$E$15</f>
        <v>0</v>
      </c>
      <c r="SVL119" s="1145">
        <f>'2d) Planwerte (Anlage)'!SVL119*$E$15</f>
        <v>0</v>
      </c>
      <c r="SVM119" s="1145">
        <f>'2d) Planwerte (Anlage)'!SVM119*$E$15</f>
        <v>0</v>
      </c>
      <c r="SVN119" s="1145">
        <f>'2d) Planwerte (Anlage)'!SVN119*$E$15</f>
        <v>0</v>
      </c>
      <c r="SVO119" s="1145">
        <f>'2d) Planwerte (Anlage)'!SVO119*$E$15</f>
        <v>0</v>
      </c>
      <c r="SVP119" s="1145">
        <f>'2d) Planwerte (Anlage)'!SVP119*$E$15</f>
        <v>0</v>
      </c>
      <c r="SVQ119" s="1145">
        <f>'2d) Planwerte (Anlage)'!SVQ119*$E$15</f>
        <v>0</v>
      </c>
      <c r="SVR119" s="1145">
        <f>'2d) Planwerte (Anlage)'!SVR119*$E$15</f>
        <v>0</v>
      </c>
      <c r="SVS119" s="1145">
        <f>'2d) Planwerte (Anlage)'!SVS119*$E$15</f>
        <v>0</v>
      </c>
      <c r="SVT119" s="1145">
        <f>'2d) Planwerte (Anlage)'!SVT119*$E$15</f>
        <v>0</v>
      </c>
      <c r="SVU119" s="1145">
        <f>'2d) Planwerte (Anlage)'!SVU119*$E$15</f>
        <v>0</v>
      </c>
      <c r="SVV119" s="1145">
        <f>'2d) Planwerte (Anlage)'!SVV119*$E$15</f>
        <v>0</v>
      </c>
      <c r="SVW119" s="1145">
        <f>'2d) Planwerte (Anlage)'!SVW119*$E$15</f>
        <v>0</v>
      </c>
      <c r="SVX119" s="1145">
        <f>'2d) Planwerte (Anlage)'!SVX119*$E$15</f>
        <v>0</v>
      </c>
      <c r="SVY119" s="1145">
        <f>'2d) Planwerte (Anlage)'!SVY119*$E$15</f>
        <v>0</v>
      </c>
      <c r="SVZ119" s="1145">
        <f>'2d) Planwerte (Anlage)'!SVZ119*$E$15</f>
        <v>0</v>
      </c>
      <c r="SWA119" s="1145">
        <f>'2d) Planwerte (Anlage)'!SWA119*$E$15</f>
        <v>0</v>
      </c>
      <c r="SWB119" s="1145">
        <f>'2d) Planwerte (Anlage)'!SWB119*$E$15</f>
        <v>0</v>
      </c>
      <c r="SWC119" s="1145">
        <f>'2d) Planwerte (Anlage)'!SWC119*$E$15</f>
        <v>0</v>
      </c>
      <c r="SWD119" s="1145">
        <f>'2d) Planwerte (Anlage)'!SWD119*$E$15</f>
        <v>0</v>
      </c>
      <c r="SWE119" s="1145">
        <f>'2d) Planwerte (Anlage)'!SWE119*$E$15</f>
        <v>0</v>
      </c>
      <c r="SWF119" s="1145">
        <f>'2d) Planwerte (Anlage)'!SWF119*$E$15</f>
        <v>0</v>
      </c>
      <c r="SWG119" s="1145">
        <f>'2d) Planwerte (Anlage)'!SWG119*$E$15</f>
        <v>0</v>
      </c>
      <c r="SWH119" s="1145">
        <f>'2d) Planwerte (Anlage)'!SWH119*$E$15</f>
        <v>0</v>
      </c>
      <c r="SWI119" s="1145">
        <f>'2d) Planwerte (Anlage)'!SWI119*$E$15</f>
        <v>0</v>
      </c>
      <c r="SWJ119" s="1145">
        <f>'2d) Planwerte (Anlage)'!SWJ119*$E$15</f>
        <v>0</v>
      </c>
      <c r="SWK119" s="1145">
        <f>'2d) Planwerte (Anlage)'!SWK119*$E$15</f>
        <v>0</v>
      </c>
      <c r="SWL119" s="1145">
        <f>'2d) Planwerte (Anlage)'!SWL119*$E$15</f>
        <v>0</v>
      </c>
      <c r="SWM119" s="1145">
        <f>'2d) Planwerte (Anlage)'!SWM119*$E$15</f>
        <v>0</v>
      </c>
      <c r="SWN119" s="1145">
        <f>'2d) Planwerte (Anlage)'!SWN119*$E$15</f>
        <v>0</v>
      </c>
      <c r="SWO119" s="1145">
        <f>'2d) Planwerte (Anlage)'!SWO119*$E$15</f>
        <v>0</v>
      </c>
      <c r="SWP119" s="1145">
        <f>'2d) Planwerte (Anlage)'!SWP119*$E$15</f>
        <v>0</v>
      </c>
      <c r="SWQ119" s="1145">
        <f>'2d) Planwerte (Anlage)'!SWQ119*$E$15</f>
        <v>0</v>
      </c>
      <c r="SWR119" s="1145">
        <f>'2d) Planwerte (Anlage)'!SWR119*$E$15</f>
        <v>0</v>
      </c>
      <c r="SWS119" s="1145">
        <f>'2d) Planwerte (Anlage)'!SWS119*$E$15</f>
        <v>0</v>
      </c>
      <c r="SWT119" s="1145">
        <f>'2d) Planwerte (Anlage)'!SWT119*$E$15</f>
        <v>0</v>
      </c>
      <c r="SWU119" s="1145">
        <f>'2d) Planwerte (Anlage)'!SWU119*$E$15</f>
        <v>0</v>
      </c>
      <c r="SWV119" s="1145">
        <f>'2d) Planwerte (Anlage)'!SWV119*$E$15</f>
        <v>0</v>
      </c>
      <c r="SWW119" s="1145">
        <f>'2d) Planwerte (Anlage)'!SWW119*$E$15</f>
        <v>0</v>
      </c>
      <c r="SWX119" s="1145">
        <f>'2d) Planwerte (Anlage)'!SWX119*$E$15</f>
        <v>0</v>
      </c>
      <c r="SWY119" s="1145">
        <f>'2d) Planwerte (Anlage)'!SWY119*$E$15</f>
        <v>0</v>
      </c>
      <c r="SWZ119" s="1145">
        <f>'2d) Planwerte (Anlage)'!SWZ119*$E$15</f>
        <v>0</v>
      </c>
      <c r="SXA119" s="1145">
        <f>'2d) Planwerte (Anlage)'!SXA119*$E$15</f>
        <v>0</v>
      </c>
      <c r="SXB119" s="1145">
        <f>'2d) Planwerte (Anlage)'!SXB119*$E$15</f>
        <v>0</v>
      </c>
      <c r="SXC119" s="1145">
        <f>'2d) Planwerte (Anlage)'!SXC119*$E$15</f>
        <v>0</v>
      </c>
      <c r="SXD119" s="1145">
        <f>'2d) Planwerte (Anlage)'!SXD119*$E$15</f>
        <v>0</v>
      </c>
      <c r="SXE119" s="1145">
        <f>'2d) Planwerte (Anlage)'!SXE119*$E$15</f>
        <v>0</v>
      </c>
      <c r="SXF119" s="1145">
        <f>'2d) Planwerte (Anlage)'!SXF119*$E$15</f>
        <v>0</v>
      </c>
      <c r="SXG119" s="1145">
        <f>'2d) Planwerte (Anlage)'!SXG119*$E$15</f>
        <v>0</v>
      </c>
      <c r="SXH119" s="1145">
        <f>'2d) Planwerte (Anlage)'!SXH119*$E$15</f>
        <v>0</v>
      </c>
      <c r="SXI119" s="1145">
        <f>'2d) Planwerte (Anlage)'!SXI119*$E$15</f>
        <v>0</v>
      </c>
      <c r="SXJ119" s="1145">
        <f>'2d) Planwerte (Anlage)'!SXJ119*$E$15</f>
        <v>0</v>
      </c>
      <c r="SXK119" s="1145">
        <f>'2d) Planwerte (Anlage)'!SXK119*$E$15</f>
        <v>0</v>
      </c>
      <c r="SXL119" s="1145">
        <f>'2d) Planwerte (Anlage)'!SXL119*$E$15</f>
        <v>0</v>
      </c>
      <c r="SXM119" s="1145">
        <f>'2d) Planwerte (Anlage)'!SXM119*$E$15</f>
        <v>0</v>
      </c>
      <c r="SXN119" s="1145">
        <f>'2d) Planwerte (Anlage)'!SXN119*$E$15</f>
        <v>0</v>
      </c>
      <c r="SXO119" s="1145">
        <f>'2d) Planwerte (Anlage)'!SXO119*$E$15</f>
        <v>0</v>
      </c>
      <c r="SXP119" s="1145">
        <f>'2d) Planwerte (Anlage)'!SXP119*$E$15</f>
        <v>0</v>
      </c>
      <c r="SXQ119" s="1145">
        <f>'2d) Planwerte (Anlage)'!SXQ119*$E$15</f>
        <v>0</v>
      </c>
      <c r="SXR119" s="1145">
        <f>'2d) Planwerte (Anlage)'!SXR119*$E$15</f>
        <v>0</v>
      </c>
      <c r="SXS119" s="1145">
        <f>'2d) Planwerte (Anlage)'!SXS119*$E$15</f>
        <v>0</v>
      </c>
      <c r="SXT119" s="1145">
        <f>'2d) Planwerte (Anlage)'!SXT119*$E$15</f>
        <v>0</v>
      </c>
      <c r="SXU119" s="1145">
        <f>'2d) Planwerte (Anlage)'!SXU119*$E$15</f>
        <v>0</v>
      </c>
      <c r="SXV119" s="1145">
        <f>'2d) Planwerte (Anlage)'!SXV119*$E$15</f>
        <v>0</v>
      </c>
      <c r="SXW119" s="1145">
        <f>'2d) Planwerte (Anlage)'!SXW119*$E$15</f>
        <v>0</v>
      </c>
      <c r="SXX119" s="1145">
        <f>'2d) Planwerte (Anlage)'!SXX119*$E$15</f>
        <v>0</v>
      </c>
      <c r="SXY119" s="1145">
        <f>'2d) Planwerte (Anlage)'!SXY119*$E$15</f>
        <v>0</v>
      </c>
      <c r="SXZ119" s="1145">
        <f>'2d) Planwerte (Anlage)'!SXZ119*$E$15</f>
        <v>0</v>
      </c>
      <c r="SYA119" s="1145">
        <f>'2d) Planwerte (Anlage)'!SYA119*$E$15</f>
        <v>0</v>
      </c>
      <c r="SYB119" s="1145">
        <f>'2d) Planwerte (Anlage)'!SYB119*$E$15</f>
        <v>0</v>
      </c>
      <c r="SYC119" s="1145">
        <f>'2d) Planwerte (Anlage)'!SYC119*$E$15</f>
        <v>0</v>
      </c>
      <c r="SYD119" s="1145">
        <f>'2d) Planwerte (Anlage)'!SYD119*$E$15</f>
        <v>0</v>
      </c>
      <c r="SYE119" s="1145">
        <f>'2d) Planwerte (Anlage)'!SYE119*$E$15</f>
        <v>0</v>
      </c>
      <c r="SYF119" s="1145">
        <f>'2d) Planwerte (Anlage)'!SYF119*$E$15</f>
        <v>0</v>
      </c>
      <c r="SYG119" s="1145">
        <f>'2d) Planwerte (Anlage)'!SYG119*$E$15</f>
        <v>0</v>
      </c>
      <c r="SYH119" s="1145">
        <f>'2d) Planwerte (Anlage)'!SYH119*$E$15</f>
        <v>0</v>
      </c>
      <c r="SYI119" s="1145">
        <f>'2d) Planwerte (Anlage)'!SYI119*$E$15</f>
        <v>0</v>
      </c>
      <c r="SYJ119" s="1145">
        <f>'2d) Planwerte (Anlage)'!SYJ119*$E$15</f>
        <v>0</v>
      </c>
      <c r="SYK119" s="1145">
        <f>'2d) Planwerte (Anlage)'!SYK119*$E$15</f>
        <v>0</v>
      </c>
      <c r="SYL119" s="1145">
        <f>'2d) Planwerte (Anlage)'!SYL119*$E$15</f>
        <v>0</v>
      </c>
      <c r="SYM119" s="1145">
        <f>'2d) Planwerte (Anlage)'!SYM119*$E$15</f>
        <v>0</v>
      </c>
      <c r="SYN119" s="1145">
        <f>'2d) Planwerte (Anlage)'!SYN119*$E$15</f>
        <v>0</v>
      </c>
      <c r="SYO119" s="1145">
        <f>'2d) Planwerte (Anlage)'!SYO119*$E$15</f>
        <v>0</v>
      </c>
      <c r="SYP119" s="1145">
        <f>'2d) Planwerte (Anlage)'!SYP119*$E$15</f>
        <v>0</v>
      </c>
      <c r="SYQ119" s="1145">
        <f>'2d) Planwerte (Anlage)'!SYQ119*$E$15</f>
        <v>0</v>
      </c>
      <c r="SYR119" s="1145">
        <f>'2d) Planwerte (Anlage)'!SYR119*$E$15</f>
        <v>0</v>
      </c>
      <c r="SYS119" s="1145">
        <f>'2d) Planwerte (Anlage)'!SYS119*$E$15</f>
        <v>0</v>
      </c>
      <c r="SYT119" s="1145">
        <f>'2d) Planwerte (Anlage)'!SYT119*$E$15</f>
        <v>0</v>
      </c>
      <c r="SYU119" s="1145">
        <f>'2d) Planwerte (Anlage)'!SYU119*$E$15</f>
        <v>0</v>
      </c>
      <c r="SYV119" s="1145">
        <f>'2d) Planwerte (Anlage)'!SYV119*$E$15</f>
        <v>0</v>
      </c>
      <c r="SYW119" s="1145">
        <f>'2d) Planwerte (Anlage)'!SYW119*$E$15</f>
        <v>0</v>
      </c>
      <c r="SYX119" s="1145">
        <f>'2d) Planwerte (Anlage)'!SYX119*$E$15</f>
        <v>0</v>
      </c>
      <c r="SYY119" s="1145">
        <f>'2d) Planwerte (Anlage)'!SYY119*$E$15</f>
        <v>0</v>
      </c>
      <c r="SYZ119" s="1145">
        <f>'2d) Planwerte (Anlage)'!SYZ119*$E$15</f>
        <v>0</v>
      </c>
      <c r="SZA119" s="1145">
        <f>'2d) Planwerte (Anlage)'!SZA119*$E$15</f>
        <v>0</v>
      </c>
      <c r="SZB119" s="1145">
        <f>'2d) Planwerte (Anlage)'!SZB119*$E$15</f>
        <v>0</v>
      </c>
      <c r="SZC119" s="1145">
        <f>'2d) Planwerte (Anlage)'!SZC119*$E$15</f>
        <v>0</v>
      </c>
      <c r="SZD119" s="1145">
        <f>'2d) Planwerte (Anlage)'!SZD119*$E$15</f>
        <v>0</v>
      </c>
      <c r="SZE119" s="1145">
        <f>'2d) Planwerte (Anlage)'!SZE119*$E$15</f>
        <v>0</v>
      </c>
      <c r="SZF119" s="1145">
        <f>'2d) Planwerte (Anlage)'!SZF119*$E$15</f>
        <v>0</v>
      </c>
      <c r="SZG119" s="1145">
        <f>'2d) Planwerte (Anlage)'!SZG119*$E$15</f>
        <v>0</v>
      </c>
      <c r="SZH119" s="1145">
        <f>'2d) Planwerte (Anlage)'!SZH119*$E$15</f>
        <v>0</v>
      </c>
      <c r="SZI119" s="1145">
        <f>'2d) Planwerte (Anlage)'!SZI119*$E$15</f>
        <v>0</v>
      </c>
      <c r="SZJ119" s="1145">
        <f>'2d) Planwerte (Anlage)'!SZJ119*$E$15</f>
        <v>0</v>
      </c>
      <c r="SZK119" s="1145">
        <f>'2d) Planwerte (Anlage)'!SZK119*$E$15</f>
        <v>0</v>
      </c>
      <c r="SZL119" s="1145">
        <f>'2d) Planwerte (Anlage)'!SZL119*$E$15</f>
        <v>0</v>
      </c>
      <c r="SZM119" s="1145">
        <f>'2d) Planwerte (Anlage)'!SZM119*$E$15</f>
        <v>0</v>
      </c>
      <c r="SZN119" s="1145">
        <f>'2d) Planwerte (Anlage)'!SZN119*$E$15</f>
        <v>0</v>
      </c>
      <c r="SZO119" s="1145">
        <f>'2d) Planwerte (Anlage)'!SZO119*$E$15</f>
        <v>0</v>
      </c>
      <c r="SZP119" s="1145">
        <f>'2d) Planwerte (Anlage)'!SZP119*$E$15</f>
        <v>0</v>
      </c>
      <c r="SZQ119" s="1145">
        <f>'2d) Planwerte (Anlage)'!SZQ119*$E$15</f>
        <v>0</v>
      </c>
      <c r="SZR119" s="1145">
        <f>'2d) Planwerte (Anlage)'!SZR119*$E$15</f>
        <v>0</v>
      </c>
      <c r="SZS119" s="1145">
        <f>'2d) Planwerte (Anlage)'!SZS119*$E$15</f>
        <v>0</v>
      </c>
      <c r="SZT119" s="1145">
        <f>'2d) Planwerte (Anlage)'!SZT119*$E$15</f>
        <v>0</v>
      </c>
      <c r="SZU119" s="1145">
        <f>'2d) Planwerte (Anlage)'!SZU119*$E$15</f>
        <v>0</v>
      </c>
      <c r="SZV119" s="1145">
        <f>'2d) Planwerte (Anlage)'!SZV119*$E$15</f>
        <v>0</v>
      </c>
      <c r="SZW119" s="1145">
        <f>'2d) Planwerte (Anlage)'!SZW119*$E$15</f>
        <v>0</v>
      </c>
      <c r="SZX119" s="1145">
        <f>'2d) Planwerte (Anlage)'!SZX119*$E$15</f>
        <v>0</v>
      </c>
      <c r="SZY119" s="1145">
        <f>'2d) Planwerte (Anlage)'!SZY119*$E$15</f>
        <v>0</v>
      </c>
      <c r="SZZ119" s="1145">
        <f>'2d) Planwerte (Anlage)'!SZZ119*$E$15</f>
        <v>0</v>
      </c>
      <c r="TAA119" s="1145">
        <f>'2d) Planwerte (Anlage)'!TAA119*$E$15</f>
        <v>0</v>
      </c>
      <c r="TAB119" s="1145">
        <f>'2d) Planwerte (Anlage)'!TAB119*$E$15</f>
        <v>0</v>
      </c>
      <c r="TAC119" s="1145">
        <f>'2d) Planwerte (Anlage)'!TAC119*$E$15</f>
        <v>0</v>
      </c>
      <c r="TAD119" s="1145">
        <f>'2d) Planwerte (Anlage)'!TAD119*$E$15</f>
        <v>0</v>
      </c>
      <c r="TAE119" s="1145">
        <f>'2d) Planwerte (Anlage)'!TAE119*$E$15</f>
        <v>0</v>
      </c>
      <c r="TAF119" s="1145">
        <f>'2d) Planwerte (Anlage)'!TAF119*$E$15</f>
        <v>0</v>
      </c>
      <c r="TAG119" s="1145">
        <f>'2d) Planwerte (Anlage)'!TAG119*$E$15</f>
        <v>0</v>
      </c>
      <c r="TAH119" s="1145">
        <f>'2d) Planwerte (Anlage)'!TAH119*$E$15</f>
        <v>0</v>
      </c>
      <c r="TAI119" s="1145">
        <f>'2d) Planwerte (Anlage)'!TAI119*$E$15</f>
        <v>0</v>
      </c>
      <c r="TAJ119" s="1145">
        <f>'2d) Planwerte (Anlage)'!TAJ119*$E$15</f>
        <v>0</v>
      </c>
      <c r="TAK119" s="1145">
        <f>'2d) Planwerte (Anlage)'!TAK119*$E$15</f>
        <v>0</v>
      </c>
      <c r="TAL119" s="1145">
        <f>'2d) Planwerte (Anlage)'!TAL119*$E$15</f>
        <v>0</v>
      </c>
      <c r="TAM119" s="1145">
        <f>'2d) Planwerte (Anlage)'!TAM119*$E$15</f>
        <v>0</v>
      </c>
      <c r="TAN119" s="1145">
        <f>'2d) Planwerte (Anlage)'!TAN119*$E$15</f>
        <v>0</v>
      </c>
      <c r="TAO119" s="1145">
        <f>'2d) Planwerte (Anlage)'!TAO119*$E$15</f>
        <v>0</v>
      </c>
      <c r="TAP119" s="1145">
        <f>'2d) Planwerte (Anlage)'!TAP119*$E$15</f>
        <v>0</v>
      </c>
      <c r="TAQ119" s="1145">
        <f>'2d) Planwerte (Anlage)'!TAQ119*$E$15</f>
        <v>0</v>
      </c>
      <c r="TAR119" s="1145">
        <f>'2d) Planwerte (Anlage)'!TAR119*$E$15</f>
        <v>0</v>
      </c>
      <c r="TAS119" s="1145">
        <f>'2d) Planwerte (Anlage)'!TAS119*$E$15</f>
        <v>0</v>
      </c>
      <c r="TAT119" s="1145">
        <f>'2d) Planwerte (Anlage)'!TAT119*$E$15</f>
        <v>0</v>
      </c>
      <c r="TAU119" s="1145">
        <f>'2d) Planwerte (Anlage)'!TAU119*$E$15</f>
        <v>0</v>
      </c>
      <c r="TAV119" s="1145">
        <f>'2d) Planwerte (Anlage)'!TAV119*$E$15</f>
        <v>0</v>
      </c>
      <c r="TAW119" s="1145">
        <f>'2d) Planwerte (Anlage)'!TAW119*$E$15</f>
        <v>0</v>
      </c>
      <c r="TAX119" s="1145">
        <f>'2d) Planwerte (Anlage)'!TAX119*$E$15</f>
        <v>0</v>
      </c>
      <c r="TAY119" s="1145">
        <f>'2d) Planwerte (Anlage)'!TAY119*$E$15</f>
        <v>0</v>
      </c>
      <c r="TAZ119" s="1145">
        <f>'2d) Planwerte (Anlage)'!TAZ119*$E$15</f>
        <v>0</v>
      </c>
      <c r="TBA119" s="1145">
        <f>'2d) Planwerte (Anlage)'!TBA119*$E$15</f>
        <v>0</v>
      </c>
      <c r="TBB119" s="1145">
        <f>'2d) Planwerte (Anlage)'!TBB119*$E$15</f>
        <v>0</v>
      </c>
      <c r="TBC119" s="1145">
        <f>'2d) Planwerte (Anlage)'!TBC119*$E$15</f>
        <v>0</v>
      </c>
      <c r="TBD119" s="1145">
        <f>'2d) Planwerte (Anlage)'!TBD119*$E$15</f>
        <v>0</v>
      </c>
      <c r="TBE119" s="1145">
        <f>'2d) Planwerte (Anlage)'!TBE119*$E$15</f>
        <v>0</v>
      </c>
      <c r="TBF119" s="1145">
        <f>'2d) Planwerte (Anlage)'!TBF119*$E$15</f>
        <v>0</v>
      </c>
      <c r="TBG119" s="1145">
        <f>'2d) Planwerte (Anlage)'!TBG119*$E$15</f>
        <v>0</v>
      </c>
      <c r="TBH119" s="1145">
        <f>'2d) Planwerte (Anlage)'!TBH119*$E$15</f>
        <v>0</v>
      </c>
      <c r="TBI119" s="1145">
        <f>'2d) Planwerte (Anlage)'!TBI119*$E$15</f>
        <v>0</v>
      </c>
      <c r="TBJ119" s="1145">
        <f>'2d) Planwerte (Anlage)'!TBJ119*$E$15</f>
        <v>0</v>
      </c>
      <c r="TBK119" s="1145">
        <f>'2d) Planwerte (Anlage)'!TBK119*$E$15</f>
        <v>0</v>
      </c>
      <c r="TBL119" s="1145">
        <f>'2d) Planwerte (Anlage)'!TBL119*$E$15</f>
        <v>0</v>
      </c>
      <c r="TBM119" s="1145">
        <f>'2d) Planwerte (Anlage)'!TBM119*$E$15</f>
        <v>0</v>
      </c>
      <c r="TBN119" s="1145">
        <f>'2d) Planwerte (Anlage)'!TBN119*$E$15</f>
        <v>0</v>
      </c>
      <c r="TBO119" s="1145">
        <f>'2d) Planwerte (Anlage)'!TBO119*$E$15</f>
        <v>0</v>
      </c>
      <c r="TBP119" s="1145">
        <f>'2d) Planwerte (Anlage)'!TBP119*$E$15</f>
        <v>0</v>
      </c>
      <c r="TBQ119" s="1145">
        <f>'2d) Planwerte (Anlage)'!TBQ119*$E$15</f>
        <v>0</v>
      </c>
      <c r="TBR119" s="1145">
        <f>'2d) Planwerte (Anlage)'!TBR119*$E$15</f>
        <v>0</v>
      </c>
      <c r="TBS119" s="1145">
        <f>'2d) Planwerte (Anlage)'!TBS119*$E$15</f>
        <v>0</v>
      </c>
      <c r="TBT119" s="1145">
        <f>'2d) Planwerte (Anlage)'!TBT119*$E$15</f>
        <v>0</v>
      </c>
      <c r="TBU119" s="1145">
        <f>'2d) Planwerte (Anlage)'!TBU119*$E$15</f>
        <v>0</v>
      </c>
      <c r="TBV119" s="1145">
        <f>'2d) Planwerte (Anlage)'!TBV119*$E$15</f>
        <v>0</v>
      </c>
      <c r="TBW119" s="1145">
        <f>'2d) Planwerte (Anlage)'!TBW119*$E$15</f>
        <v>0</v>
      </c>
      <c r="TBX119" s="1145">
        <f>'2d) Planwerte (Anlage)'!TBX119*$E$15</f>
        <v>0</v>
      </c>
      <c r="TBY119" s="1145">
        <f>'2d) Planwerte (Anlage)'!TBY119*$E$15</f>
        <v>0</v>
      </c>
      <c r="TBZ119" s="1145">
        <f>'2d) Planwerte (Anlage)'!TBZ119*$E$15</f>
        <v>0</v>
      </c>
      <c r="TCA119" s="1145">
        <f>'2d) Planwerte (Anlage)'!TCA119*$E$15</f>
        <v>0</v>
      </c>
      <c r="TCB119" s="1145">
        <f>'2d) Planwerte (Anlage)'!TCB119*$E$15</f>
        <v>0</v>
      </c>
      <c r="TCC119" s="1145">
        <f>'2d) Planwerte (Anlage)'!TCC119*$E$15</f>
        <v>0</v>
      </c>
      <c r="TCD119" s="1145">
        <f>'2d) Planwerte (Anlage)'!TCD119*$E$15</f>
        <v>0</v>
      </c>
      <c r="TCE119" s="1145">
        <f>'2d) Planwerte (Anlage)'!TCE119*$E$15</f>
        <v>0</v>
      </c>
      <c r="TCF119" s="1145">
        <f>'2d) Planwerte (Anlage)'!TCF119*$E$15</f>
        <v>0</v>
      </c>
      <c r="TCG119" s="1145">
        <f>'2d) Planwerte (Anlage)'!TCG119*$E$15</f>
        <v>0</v>
      </c>
      <c r="TCH119" s="1145">
        <f>'2d) Planwerte (Anlage)'!TCH119*$E$15</f>
        <v>0</v>
      </c>
      <c r="TCI119" s="1145">
        <f>'2d) Planwerte (Anlage)'!TCI119*$E$15</f>
        <v>0</v>
      </c>
      <c r="TCJ119" s="1145">
        <f>'2d) Planwerte (Anlage)'!TCJ119*$E$15</f>
        <v>0</v>
      </c>
      <c r="TCK119" s="1145">
        <f>'2d) Planwerte (Anlage)'!TCK119*$E$15</f>
        <v>0</v>
      </c>
      <c r="TCL119" s="1145">
        <f>'2d) Planwerte (Anlage)'!TCL119*$E$15</f>
        <v>0</v>
      </c>
      <c r="TCM119" s="1145">
        <f>'2d) Planwerte (Anlage)'!TCM119*$E$15</f>
        <v>0</v>
      </c>
      <c r="TCN119" s="1145">
        <f>'2d) Planwerte (Anlage)'!TCN119*$E$15</f>
        <v>0</v>
      </c>
      <c r="TCO119" s="1145">
        <f>'2d) Planwerte (Anlage)'!TCO119*$E$15</f>
        <v>0</v>
      </c>
      <c r="TCP119" s="1145">
        <f>'2d) Planwerte (Anlage)'!TCP119*$E$15</f>
        <v>0</v>
      </c>
      <c r="TCQ119" s="1145">
        <f>'2d) Planwerte (Anlage)'!TCQ119*$E$15</f>
        <v>0</v>
      </c>
      <c r="TCR119" s="1145">
        <f>'2d) Planwerte (Anlage)'!TCR119*$E$15</f>
        <v>0</v>
      </c>
      <c r="TCS119" s="1145">
        <f>'2d) Planwerte (Anlage)'!TCS119*$E$15</f>
        <v>0</v>
      </c>
      <c r="TCT119" s="1145">
        <f>'2d) Planwerte (Anlage)'!TCT119*$E$15</f>
        <v>0</v>
      </c>
      <c r="TCU119" s="1145">
        <f>'2d) Planwerte (Anlage)'!TCU119*$E$15</f>
        <v>0</v>
      </c>
      <c r="TCV119" s="1145">
        <f>'2d) Planwerte (Anlage)'!TCV119*$E$15</f>
        <v>0</v>
      </c>
      <c r="TCW119" s="1145">
        <f>'2d) Planwerte (Anlage)'!TCW119*$E$15</f>
        <v>0</v>
      </c>
      <c r="TCX119" s="1145">
        <f>'2d) Planwerte (Anlage)'!TCX119*$E$15</f>
        <v>0</v>
      </c>
      <c r="TCY119" s="1145">
        <f>'2d) Planwerte (Anlage)'!TCY119*$E$15</f>
        <v>0</v>
      </c>
      <c r="TCZ119" s="1145">
        <f>'2d) Planwerte (Anlage)'!TCZ119*$E$15</f>
        <v>0</v>
      </c>
      <c r="TDA119" s="1145">
        <f>'2d) Planwerte (Anlage)'!TDA119*$E$15</f>
        <v>0</v>
      </c>
      <c r="TDB119" s="1145">
        <f>'2d) Planwerte (Anlage)'!TDB119*$E$15</f>
        <v>0</v>
      </c>
      <c r="TDC119" s="1145">
        <f>'2d) Planwerte (Anlage)'!TDC119*$E$15</f>
        <v>0</v>
      </c>
      <c r="TDD119" s="1145">
        <f>'2d) Planwerte (Anlage)'!TDD119*$E$15</f>
        <v>0</v>
      </c>
      <c r="TDE119" s="1145">
        <f>'2d) Planwerte (Anlage)'!TDE119*$E$15</f>
        <v>0</v>
      </c>
      <c r="TDF119" s="1145">
        <f>'2d) Planwerte (Anlage)'!TDF119*$E$15</f>
        <v>0</v>
      </c>
      <c r="TDG119" s="1145">
        <f>'2d) Planwerte (Anlage)'!TDG119*$E$15</f>
        <v>0</v>
      </c>
      <c r="TDH119" s="1145">
        <f>'2d) Planwerte (Anlage)'!TDH119*$E$15</f>
        <v>0</v>
      </c>
      <c r="TDI119" s="1145">
        <f>'2d) Planwerte (Anlage)'!TDI119*$E$15</f>
        <v>0</v>
      </c>
      <c r="TDJ119" s="1145">
        <f>'2d) Planwerte (Anlage)'!TDJ119*$E$15</f>
        <v>0</v>
      </c>
      <c r="TDK119" s="1145">
        <f>'2d) Planwerte (Anlage)'!TDK119*$E$15</f>
        <v>0</v>
      </c>
      <c r="TDL119" s="1145">
        <f>'2d) Planwerte (Anlage)'!TDL119*$E$15</f>
        <v>0</v>
      </c>
      <c r="TDM119" s="1145">
        <f>'2d) Planwerte (Anlage)'!TDM119*$E$15</f>
        <v>0</v>
      </c>
      <c r="TDN119" s="1145">
        <f>'2d) Planwerte (Anlage)'!TDN119*$E$15</f>
        <v>0</v>
      </c>
      <c r="TDO119" s="1145">
        <f>'2d) Planwerte (Anlage)'!TDO119*$E$15</f>
        <v>0</v>
      </c>
      <c r="TDP119" s="1145">
        <f>'2d) Planwerte (Anlage)'!TDP119*$E$15</f>
        <v>0</v>
      </c>
      <c r="TDQ119" s="1145">
        <f>'2d) Planwerte (Anlage)'!TDQ119*$E$15</f>
        <v>0</v>
      </c>
      <c r="TDR119" s="1145">
        <f>'2d) Planwerte (Anlage)'!TDR119*$E$15</f>
        <v>0</v>
      </c>
      <c r="TDS119" s="1145">
        <f>'2d) Planwerte (Anlage)'!TDS119*$E$15</f>
        <v>0</v>
      </c>
      <c r="TDT119" s="1145">
        <f>'2d) Planwerte (Anlage)'!TDT119*$E$15</f>
        <v>0</v>
      </c>
      <c r="TDU119" s="1145">
        <f>'2d) Planwerte (Anlage)'!TDU119*$E$15</f>
        <v>0</v>
      </c>
      <c r="TDV119" s="1145">
        <f>'2d) Planwerte (Anlage)'!TDV119*$E$15</f>
        <v>0</v>
      </c>
      <c r="TDW119" s="1145">
        <f>'2d) Planwerte (Anlage)'!TDW119*$E$15</f>
        <v>0</v>
      </c>
      <c r="TDX119" s="1145">
        <f>'2d) Planwerte (Anlage)'!TDX119*$E$15</f>
        <v>0</v>
      </c>
      <c r="TDY119" s="1145">
        <f>'2d) Planwerte (Anlage)'!TDY119*$E$15</f>
        <v>0</v>
      </c>
      <c r="TDZ119" s="1145">
        <f>'2d) Planwerte (Anlage)'!TDZ119*$E$15</f>
        <v>0</v>
      </c>
      <c r="TEA119" s="1145">
        <f>'2d) Planwerte (Anlage)'!TEA119*$E$15</f>
        <v>0</v>
      </c>
      <c r="TEB119" s="1145">
        <f>'2d) Planwerte (Anlage)'!TEB119*$E$15</f>
        <v>0</v>
      </c>
      <c r="TEC119" s="1145">
        <f>'2d) Planwerte (Anlage)'!TEC119*$E$15</f>
        <v>0</v>
      </c>
      <c r="TED119" s="1145">
        <f>'2d) Planwerte (Anlage)'!TED119*$E$15</f>
        <v>0</v>
      </c>
      <c r="TEE119" s="1145">
        <f>'2d) Planwerte (Anlage)'!TEE119*$E$15</f>
        <v>0</v>
      </c>
      <c r="TEF119" s="1145">
        <f>'2d) Planwerte (Anlage)'!TEF119*$E$15</f>
        <v>0</v>
      </c>
      <c r="TEG119" s="1145">
        <f>'2d) Planwerte (Anlage)'!TEG119*$E$15</f>
        <v>0</v>
      </c>
      <c r="TEH119" s="1145">
        <f>'2d) Planwerte (Anlage)'!TEH119*$E$15</f>
        <v>0</v>
      </c>
      <c r="TEI119" s="1145">
        <f>'2d) Planwerte (Anlage)'!TEI119*$E$15</f>
        <v>0</v>
      </c>
      <c r="TEJ119" s="1145">
        <f>'2d) Planwerte (Anlage)'!TEJ119*$E$15</f>
        <v>0</v>
      </c>
      <c r="TEK119" s="1145">
        <f>'2d) Planwerte (Anlage)'!TEK119*$E$15</f>
        <v>0</v>
      </c>
      <c r="TEL119" s="1145">
        <f>'2d) Planwerte (Anlage)'!TEL119*$E$15</f>
        <v>0</v>
      </c>
      <c r="TEM119" s="1145">
        <f>'2d) Planwerte (Anlage)'!TEM119*$E$15</f>
        <v>0</v>
      </c>
      <c r="TEN119" s="1145">
        <f>'2d) Planwerte (Anlage)'!TEN119*$E$15</f>
        <v>0</v>
      </c>
      <c r="TEO119" s="1145">
        <f>'2d) Planwerte (Anlage)'!TEO119*$E$15</f>
        <v>0</v>
      </c>
      <c r="TEP119" s="1145">
        <f>'2d) Planwerte (Anlage)'!TEP119*$E$15</f>
        <v>0</v>
      </c>
      <c r="TEQ119" s="1145">
        <f>'2d) Planwerte (Anlage)'!TEQ119*$E$15</f>
        <v>0</v>
      </c>
      <c r="TER119" s="1145">
        <f>'2d) Planwerte (Anlage)'!TER119*$E$15</f>
        <v>0</v>
      </c>
      <c r="TES119" s="1145">
        <f>'2d) Planwerte (Anlage)'!TES119*$E$15</f>
        <v>0</v>
      </c>
      <c r="TET119" s="1145">
        <f>'2d) Planwerte (Anlage)'!TET119*$E$15</f>
        <v>0</v>
      </c>
      <c r="TEU119" s="1145">
        <f>'2d) Planwerte (Anlage)'!TEU119*$E$15</f>
        <v>0</v>
      </c>
      <c r="TEV119" s="1145">
        <f>'2d) Planwerte (Anlage)'!TEV119*$E$15</f>
        <v>0</v>
      </c>
      <c r="TEW119" s="1145">
        <f>'2d) Planwerte (Anlage)'!TEW119*$E$15</f>
        <v>0</v>
      </c>
      <c r="TEX119" s="1145">
        <f>'2d) Planwerte (Anlage)'!TEX119*$E$15</f>
        <v>0</v>
      </c>
      <c r="TEY119" s="1145">
        <f>'2d) Planwerte (Anlage)'!TEY119*$E$15</f>
        <v>0</v>
      </c>
      <c r="TEZ119" s="1145">
        <f>'2d) Planwerte (Anlage)'!TEZ119*$E$15</f>
        <v>0</v>
      </c>
      <c r="TFA119" s="1145">
        <f>'2d) Planwerte (Anlage)'!TFA119*$E$15</f>
        <v>0</v>
      </c>
      <c r="TFB119" s="1145">
        <f>'2d) Planwerte (Anlage)'!TFB119*$E$15</f>
        <v>0</v>
      </c>
      <c r="TFC119" s="1145">
        <f>'2d) Planwerte (Anlage)'!TFC119*$E$15</f>
        <v>0</v>
      </c>
      <c r="TFD119" s="1145">
        <f>'2d) Planwerte (Anlage)'!TFD119*$E$15</f>
        <v>0</v>
      </c>
      <c r="TFE119" s="1145">
        <f>'2d) Planwerte (Anlage)'!TFE119*$E$15</f>
        <v>0</v>
      </c>
      <c r="TFF119" s="1145">
        <f>'2d) Planwerte (Anlage)'!TFF119*$E$15</f>
        <v>0</v>
      </c>
      <c r="TFG119" s="1145">
        <f>'2d) Planwerte (Anlage)'!TFG119*$E$15</f>
        <v>0</v>
      </c>
      <c r="TFH119" s="1145">
        <f>'2d) Planwerte (Anlage)'!TFH119*$E$15</f>
        <v>0</v>
      </c>
      <c r="TFI119" s="1145">
        <f>'2d) Planwerte (Anlage)'!TFI119*$E$15</f>
        <v>0</v>
      </c>
      <c r="TFJ119" s="1145">
        <f>'2d) Planwerte (Anlage)'!TFJ119*$E$15</f>
        <v>0</v>
      </c>
      <c r="TFK119" s="1145">
        <f>'2d) Planwerte (Anlage)'!TFK119*$E$15</f>
        <v>0</v>
      </c>
      <c r="TFL119" s="1145">
        <f>'2d) Planwerte (Anlage)'!TFL119*$E$15</f>
        <v>0</v>
      </c>
      <c r="TFM119" s="1145">
        <f>'2d) Planwerte (Anlage)'!TFM119*$E$15</f>
        <v>0</v>
      </c>
      <c r="TFN119" s="1145">
        <f>'2d) Planwerte (Anlage)'!TFN119*$E$15</f>
        <v>0</v>
      </c>
      <c r="TFO119" s="1145">
        <f>'2d) Planwerte (Anlage)'!TFO119*$E$15</f>
        <v>0</v>
      </c>
      <c r="TFP119" s="1145">
        <f>'2d) Planwerte (Anlage)'!TFP119*$E$15</f>
        <v>0</v>
      </c>
      <c r="TFQ119" s="1145">
        <f>'2d) Planwerte (Anlage)'!TFQ119*$E$15</f>
        <v>0</v>
      </c>
      <c r="TFR119" s="1145">
        <f>'2d) Planwerte (Anlage)'!TFR119*$E$15</f>
        <v>0</v>
      </c>
      <c r="TFS119" s="1145">
        <f>'2d) Planwerte (Anlage)'!TFS119*$E$15</f>
        <v>0</v>
      </c>
      <c r="TFT119" s="1145">
        <f>'2d) Planwerte (Anlage)'!TFT119*$E$15</f>
        <v>0</v>
      </c>
      <c r="TFU119" s="1145">
        <f>'2d) Planwerte (Anlage)'!TFU119*$E$15</f>
        <v>0</v>
      </c>
      <c r="TFV119" s="1145">
        <f>'2d) Planwerte (Anlage)'!TFV119*$E$15</f>
        <v>0</v>
      </c>
      <c r="TFW119" s="1145">
        <f>'2d) Planwerte (Anlage)'!TFW119*$E$15</f>
        <v>0</v>
      </c>
      <c r="TFX119" s="1145">
        <f>'2d) Planwerte (Anlage)'!TFX119*$E$15</f>
        <v>0</v>
      </c>
      <c r="TFY119" s="1145">
        <f>'2d) Planwerte (Anlage)'!TFY119*$E$15</f>
        <v>0</v>
      </c>
      <c r="TFZ119" s="1145">
        <f>'2d) Planwerte (Anlage)'!TFZ119*$E$15</f>
        <v>0</v>
      </c>
      <c r="TGA119" s="1145">
        <f>'2d) Planwerte (Anlage)'!TGA119*$E$15</f>
        <v>0</v>
      </c>
      <c r="TGB119" s="1145">
        <f>'2d) Planwerte (Anlage)'!TGB119*$E$15</f>
        <v>0</v>
      </c>
      <c r="TGC119" s="1145">
        <f>'2d) Planwerte (Anlage)'!TGC119*$E$15</f>
        <v>0</v>
      </c>
      <c r="TGD119" s="1145">
        <f>'2d) Planwerte (Anlage)'!TGD119*$E$15</f>
        <v>0</v>
      </c>
      <c r="TGE119" s="1145">
        <f>'2d) Planwerte (Anlage)'!TGE119*$E$15</f>
        <v>0</v>
      </c>
      <c r="TGF119" s="1145">
        <f>'2d) Planwerte (Anlage)'!TGF119*$E$15</f>
        <v>0</v>
      </c>
      <c r="TGG119" s="1145">
        <f>'2d) Planwerte (Anlage)'!TGG119*$E$15</f>
        <v>0</v>
      </c>
      <c r="TGH119" s="1145">
        <f>'2d) Planwerte (Anlage)'!TGH119*$E$15</f>
        <v>0</v>
      </c>
      <c r="TGI119" s="1145">
        <f>'2d) Planwerte (Anlage)'!TGI119*$E$15</f>
        <v>0</v>
      </c>
      <c r="TGJ119" s="1145">
        <f>'2d) Planwerte (Anlage)'!TGJ119*$E$15</f>
        <v>0</v>
      </c>
      <c r="TGK119" s="1145">
        <f>'2d) Planwerte (Anlage)'!TGK119*$E$15</f>
        <v>0</v>
      </c>
      <c r="TGL119" s="1145">
        <f>'2d) Planwerte (Anlage)'!TGL119*$E$15</f>
        <v>0</v>
      </c>
      <c r="TGM119" s="1145">
        <f>'2d) Planwerte (Anlage)'!TGM119*$E$15</f>
        <v>0</v>
      </c>
      <c r="TGN119" s="1145">
        <f>'2d) Planwerte (Anlage)'!TGN119*$E$15</f>
        <v>0</v>
      </c>
      <c r="TGO119" s="1145">
        <f>'2d) Planwerte (Anlage)'!TGO119*$E$15</f>
        <v>0</v>
      </c>
      <c r="TGP119" s="1145">
        <f>'2d) Planwerte (Anlage)'!TGP119*$E$15</f>
        <v>0</v>
      </c>
      <c r="TGQ119" s="1145">
        <f>'2d) Planwerte (Anlage)'!TGQ119*$E$15</f>
        <v>0</v>
      </c>
      <c r="TGR119" s="1145">
        <f>'2d) Planwerte (Anlage)'!TGR119*$E$15</f>
        <v>0</v>
      </c>
      <c r="TGS119" s="1145">
        <f>'2d) Planwerte (Anlage)'!TGS119*$E$15</f>
        <v>0</v>
      </c>
      <c r="TGT119" s="1145">
        <f>'2d) Planwerte (Anlage)'!TGT119*$E$15</f>
        <v>0</v>
      </c>
      <c r="TGU119" s="1145">
        <f>'2d) Planwerte (Anlage)'!TGU119*$E$15</f>
        <v>0</v>
      </c>
      <c r="TGV119" s="1145">
        <f>'2d) Planwerte (Anlage)'!TGV119*$E$15</f>
        <v>0</v>
      </c>
      <c r="TGW119" s="1145">
        <f>'2d) Planwerte (Anlage)'!TGW119*$E$15</f>
        <v>0</v>
      </c>
      <c r="TGX119" s="1145">
        <f>'2d) Planwerte (Anlage)'!TGX119*$E$15</f>
        <v>0</v>
      </c>
      <c r="TGY119" s="1145">
        <f>'2d) Planwerte (Anlage)'!TGY119*$E$15</f>
        <v>0</v>
      </c>
      <c r="TGZ119" s="1145">
        <f>'2d) Planwerte (Anlage)'!TGZ119*$E$15</f>
        <v>0</v>
      </c>
      <c r="THA119" s="1145">
        <f>'2d) Planwerte (Anlage)'!THA119*$E$15</f>
        <v>0</v>
      </c>
      <c r="THB119" s="1145">
        <f>'2d) Planwerte (Anlage)'!THB119*$E$15</f>
        <v>0</v>
      </c>
      <c r="THC119" s="1145">
        <f>'2d) Planwerte (Anlage)'!THC119*$E$15</f>
        <v>0</v>
      </c>
      <c r="THD119" s="1145">
        <f>'2d) Planwerte (Anlage)'!THD119*$E$15</f>
        <v>0</v>
      </c>
      <c r="THE119" s="1145">
        <f>'2d) Planwerte (Anlage)'!THE119*$E$15</f>
        <v>0</v>
      </c>
      <c r="THF119" s="1145">
        <f>'2d) Planwerte (Anlage)'!THF119*$E$15</f>
        <v>0</v>
      </c>
      <c r="THG119" s="1145">
        <f>'2d) Planwerte (Anlage)'!THG119*$E$15</f>
        <v>0</v>
      </c>
      <c r="THH119" s="1145">
        <f>'2d) Planwerte (Anlage)'!THH119*$E$15</f>
        <v>0</v>
      </c>
      <c r="THI119" s="1145">
        <f>'2d) Planwerte (Anlage)'!THI119*$E$15</f>
        <v>0</v>
      </c>
      <c r="THJ119" s="1145">
        <f>'2d) Planwerte (Anlage)'!THJ119*$E$15</f>
        <v>0</v>
      </c>
      <c r="THK119" s="1145">
        <f>'2d) Planwerte (Anlage)'!THK119*$E$15</f>
        <v>0</v>
      </c>
      <c r="THL119" s="1145">
        <f>'2d) Planwerte (Anlage)'!THL119*$E$15</f>
        <v>0</v>
      </c>
      <c r="THM119" s="1145">
        <f>'2d) Planwerte (Anlage)'!THM119*$E$15</f>
        <v>0</v>
      </c>
      <c r="THN119" s="1145">
        <f>'2d) Planwerte (Anlage)'!THN119*$E$15</f>
        <v>0</v>
      </c>
      <c r="THO119" s="1145">
        <f>'2d) Planwerte (Anlage)'!THO119*$E$15</f>
        <v>0</v>
      </c>
      <c r="THP119" s="1145">
        <f>'2d) Planwerte (Anlage)'!THP119*$E$15</f>
        <v>0</v>
      </c>
      <c r="THQ119" s="1145">
        <f>'2d) Planwerte (Anlage)'!THQ119*$E$15</f>
        <v>0</v>
      </c>
      <c r="THR119" s="1145">
        <f>'2d) Planwerte (Anlage)'!THR119*$E$15</f>
        <v>0</v>
      </c>
      <c r="THS119" s="1145">
        <f>'2d) Planwerte (Anlage)'!THS119*$E$15</f>
        <v>0</v>
      </c>
      <c r="THT119" s="1145">
        <f>'2d) Planwerte (Anlage)'!THT119*$E$15</f>
        <v>0</v>
      </c>
      <c r="THU119" s="1145">
        <f>'2d) Planwerte (Anlage)'!THU119*$E$15</f>
        <v>0</v>
      </c>
      <c r="THV119" s="1145">
        <f>'2d) Planwerte (Anlage)'!THV119*$E$15</f>
        <v>0</v>
      </c>
      <c r="THW119" s="1145">
        <f>'2d) Planwerte (Anlage)'!THW119*$E$15</f>
        <v>0</v>
      </c>
      <c r="THX119" s="1145">
        <f>'2d) Planwerte (Anlage)'!THX119*$E$15</f>
        <v>0</v>
      </c>
      <c r="THY119" s="1145">
        <f>'2d) Planwerte (Anlage)'!THY119*$E$15</f>
        <v>0</v>
      </c>
      <c r="THZ119" s="1145">
        <f>'2d) Planwerte (Anlage)'!THZ119*$E$15</f>
        <v>0</v>
      </c>
      <c r="TIA119" s="1145">
        <f>'2d) Planwerte (Anlage)'!TIA119*$E$15</f>
        <v>0</v>
      </c>
      <c r="TIB119" s="1145">
        <f>'2d) Planwerte (Anlage)'!TIB119*$E$15</f>
        <v>0</v>
      </c>
      <c r="TIC119" s="1145">
        <f>'2d) Planwerte (Anlage)'!TIC119*$E$15</f>
        <v>0</v>
      </c>
      <c r="TID119" s="1145">
        <f>'2d) Planwerte (Anlage)'!TID119*$E$15</f>
        <v>0</v>
      </c>
      <c r="TIE119" s="1145">
        <f>'2d) Planwerte (Anlage)'!TIE119*$E$15</f>
        <v>0</v>
      </c>
      <c r="TIF119" s="1145">
        <f>'2d) Planwerte (Anlage)'!TIF119*$E$15</f>
        <v>0</v>
      </c>
      <c r="TIG119" s="1145">
        <f>'2d) Planwerte (Anlage)'!TIG119*$E$15</f>
        <v>0</v>
      </c>
      <c r="TIH119" s="1145">
        <f>'2d) Planwerte (Anlage)'!TIH119*$E$15</f>
        <v>0</v>
      </c>
      <c r="TII119" s="1145">
        <f>'2d) Planwerte (Anlage)'!TII119*$E$15</f>
        <v>0</v>
      </c>
      <c r="TIJ119" s="1145">
        <f>'2d) Planwerte (Anlage)'!TIJ119*$E$15</f>
        <v>0</v>
      </c>
      <c r="TIK119" s="1145">
        <f>'2d) Planwerte (Anlage)'!TIK119*$E$15</f>
        <v>0</v>
      </c>
      <c r="TIL119" s="1145">
        <f>'2d) Planwerte (Anlage)'!TIL119*$E$15</f>
        <v>0</v>
      </c>
      <c r="TIM119" s="1145">
        <f>'2d) Planwerte (Anlage)'!TIM119*$E$15</f>
        <v>0</v>
      </c>
      <c r="TIN119" s="1145">
        <f>'2d) Planwerte (Anlage)'!TIN119*$E$15</f>
        <v>0</v>
      </c>
      <c r="TIO119" s="1145">
        <f>'2d) Planwerte (Anlage)'!TIO119*$E$15</f>
        <v>0</v>
      </c>
      <c r="TIP119" s="1145">
        <f>'2d) Planwerte (Anlage)'!TIP119*$E$15</f>
        <v>0</v>
      </c>
      <c r="TIQ119" s="1145">
        <f>'2d) Planwerte (Anlage)'!TIQ119*$E$15</f>
        <v>0</v>
      </c>
      <c r="TIR119" s="1145">
        <f>'2d) Planwerte (Anlage)'!TIR119*$E$15</f>
        <v>0</v>
      </c>
      <c r="TIS119" s="1145">
        <f>'2d) Planwerte (Anlage)'!TIS119*$E$15</f>
        <v>0</v>
      </c>
      <c r="TIT119" s="1145">
        <f>'2d) Planwerte (Anlage)'!TIT119*$E$15</f>
        <v>0</v>
      </c>
      <c r="TIU119" s="1145">
        <f>'2d) Planwerte (Anlage)'!TIU119*$E$15</f>
        <v>0</v>
      </c>
      <c r="TIV119" s="1145">
        <f>'2d) Planwerte (Anlage)'!TIV119*$E$15</f>
        <v>0</v>
      </c>
      <c r="TIW119" s="1145">
        <f>'2d) Planwerte (Anlage)'!TIW119*$E$15</f>
        <v>0</v>
      </c>
      <c r="TIX119" s="1145">
        <f>'2d) Planwerte (Anlage)'!TIX119*$E$15</f>
        <v>0</v>
      </c>
      <c r="TIY119" s="1145">
        <f>'2d) Planwerte (Anlage)'!TIY119*$E$15</f>
        <v>0</v>
      </c>
      <c r="TIZ119" s="1145">
        <f>'2d) Planwerte (Anlage)'!TIZ119*$E$15</f>
        <v>0</v>
      </c>
      <c r="TJA119" s="1145">
        <f>'2d) Planwerte (Anlage)'!TJA119*$E$15</f>
        <v>0</v>
      </c>
      <c r="TJB119" s="1145">
        <f>'2d) Planwerte (Anlage)'!TJB119*$E$15</f>
        <v>0</v>
      </c>
      <c r="TJC119" s="1145">
        <f>'2d) Planwerte (Anlage)'!TJC119*$E$15</f>
        <v>0</v>
      </c>
      <c r="TJD119" s="1145">
        <f>'2d) Planwerte (Anlage)'!TJD119*$E$15</f>
        <v>0</v>
      </c>
      <c r="TJE119" s="1145">
        <f>'2d) Planwerte (Anlage)'!TJE119*$E$15</f>
        <v>0</v>
      </c>
      <c r="TJF119" s="1145">
        <f>'2d) Planwerte (Anlage)'!TJF119*$E$15</f>
        <v>0</v>
      </c>
      <c r="TJG119" s="1145">
        <f>'2d) Planwerte (Anlage)'!TJG119*$E$15</f>
        <v>0</v>
      </c>
      <c r="TJH119" s="1145">
        <f>'2d) Planwerte (Anlage)'!TJH119*$E$15</f>
        <v>0</v>
      </c>
      <c r="TJI119" s="1145">
        <f>'2d) Planwerte (Anlage)'!TJI119*$E$15</f>
        <v>0</v>
      </c>
      <c r="TJJ119" s="1145">
        <f>'2d) Planwerte (Anlage)'!TJJ119*$E$15</f>
        <v>0</v>
      </c>
      <c r="TJK119" s="1145">
        <f>'2d) Planwerte (Anlage)'!TJK119*$E$15</f>
        <v>0</v>
      </c>
      <c r="TJL119" s="1145">
        <f>'2d) Planwerte (Anlage)'!TJL119*$E$15</f>
        <v>0</v>
      </c>
      <c r="TJM119" s="1145">
        <f>'2d) Planwerte (Anlage)'!TJM119*$E$15</f>
        <v>0</v>
      </c>
      <c r="TJN119" s="1145">
        <f>'2d) Planwerte (Anlage)'!TJN119*$E$15</f>
        <v>0</v>
      </c>
      <c r="TJO119" s="1145">
        <f>'2d) Planwerte (Anlage)'!TJO119*$E$15</f>
        <v>0</v>
      </c>
      <c r="TJP119" s="1145">
        <f>'2d) Planwerte (Anlage)'!TJP119*$E$15</f>
        <v>0</v>
      </c>
      <c r="TJQ119" s="1145">
        <f>'2d) Planwerte (Anlage)'!TJQ119*$E$15</f>
        <v>0</v>
      </c>
      <c r="TJR119" s="1145">
        <f>'2d) Planwerte (Anlage)'!TJR119*$E$15</f>
        <v>0</v>
      </c>
      <c r="TJS119" s="1145">
        <f>'2d) Planwerte (Anlage)'!TJS119*$E$15</f>
        <v>0</v>
      </c>
      <c r="TJT119" s="1145">
        <f>'2d) Planwerte (Anlage)'!TJT119*$E$15</f>
        <v>0</v>
      </c>
      <c r="TJU119" s="1145">
        <f>'2d) Planwerte (Anlage)'!TJU119*$E$15</f>
        <v>0</v>
      </c>
      <c r="TJV119" s="1145">
        <f>'2d) Planwerte (Anlage)'!TJV119*$E$15</f>
        <v>0</v>
      </c>
      <c r="TJW119" s="1145">
        <f>'2d) Planwerte (Anlage)'!TJW119*$E$15</f>
        <v>0</v>
      </c>
      <c r="TJX119" s="1145">
        <f>'2d) Planwerte (Anlage)'!TJX119*$E$15</f>
        <v>0</v>
      </c>
      <c r="TJY119" s="1145">
        <f>'2d) Planwerte (Anlage)'!TJY119*$E$15</f>
        <v>0</v>
      </c>
      <c r="TJZ119" s="1145">
        <f>'2d) Planwerte (Anlage)'!TJZ119*$E$15</f>
        <v>0</v>
      </c>
      <c r="TKA119" s="1145">
        <f>'2d) Planwerte (Anlage)'!TKA119*$E$15</f>
        <v>0</v>
      </c>
      <c r="TKB119" s="1145">
        <f>'2d) Planwerte (Anlage)'!TKB119*$E$15</f>
        <v>0</v>
      </c>
      <c r="TKC119" s="1145">
        <f>'2d) Planwerte (Anlage)'!TKC119*$E$15</f>
        <v>0</v>
      </c>
      <c r="TKD119" s="1145">
        <f>'2d) Planwerte (Anlage)'!TKD119*$E$15</f>
        <v>0</v>
      </c>
      <c r="TKE119" s="1145">
        <f>'2d) Planwerte (Anlage)'!TKE119*$E$15</f>
        <v>0</v>
      </c>
      <c r="TKF119" s="1145">
        <f>'2d) Planwerte (Anlage)'!TKF119*$E$15</f>
        <v>0</v>
      </c>
      <c r="TKG119" s="1145">
        <f>'2d) Planwerte (Anlage)'!TKG119*$E$15</f>
        <v>0</v>
      </c>
      <c r="TKH119" s="1145">
        <f>'2d) Planwerte (Anlage)'!TKH119*$E$15</f>
        <v>0</v>
      </c>
      <c r="TKI119" s="1145">
        <f>'2d) Planwerte (Anlage)'!TKI119*$E$15</f>
        <v>0</v>
      </c>
      <c r="TKJ119" s="1145">
        <f>'2d) Planwerte (Anlage)'!TKJ119*$E$15</f>
        <v>0</v>
      </c>
      <c r="TKK119" s="1145">
        <f>'2d) Planwerte (Anlage)'!TKK119*$E$15</f>
        <v>0</v>
      </c>
      <c r="TKL119" s="1145">
        <f>'2d) Planwerte (Anlage)'!TKL119*$E$15</f>
        <v>0</v>
      </c>
      <c r="TKM119" s="1145">
        <f>'2d) Planwerte (Anlage)'!TKM119*$E$15</f>
        <v>0</v>
      </c>
      <c r="TKN119" s="1145">
        <f>'2d) Planwerte (Anlage)'!TKN119*$E$15</f>
        <v>0</v>
      </c>
      <c r="TKO119" s="1145">
        <f>'2d) Planwerte (Anlage)'!TKO119*$E$15</f>
        <v>0</v>
      </c>
      <c r="TKP119" s="1145">
        <f>'2d) Planwerte (Anlage)'!TKP119*$E$15</f>
        <v>0</v>
      </c>
      <c r="TKQ119" s="1145">
        <f>'2d) Planwerte (Anlage)'!TKQ119*$E$15</f>
        <v>0</v>
      </c>
      <c r="TKR119" s="1145">
        <f>'2d) Planwerte (Anlage)'!TKR119*$E$15</f>
        <v>0</v>
      </c>
      <c r="TKS119" s="1145">
        <f>'2d) Planwerte (Anlage)'!TKS119*$E$15</f>
        <v>0</v>
      </c>
      <c r="TKT119" s="1145">
        <f>'2d) Planwerte (Anlage)'!TKT119*$E$15</f>
        <v>0</v>
      </c>
      <c r="TKU119" s="1145">
        <f>'2d) Planwerte (Anlage)'!TKU119*$E$15</f>
        <v>0</v>
      </c>
      <c r="TKV119" s="1145">
        <f>'2d) Planwerte (Anlage)'!TKV119*$E$15</f>
        <v>0</v>
      </c>
      <c r="TKW119" s="1145">
        <f>'2d) Planwerte (Anlage)'!TKW119*$E$15</f>
        <v>0</v>
      </c>
      <c r="TKX119" s="1145">
        <f>'2d) Planwerte (Anlage)'!TKX119*$E$15</f>
        <v>0</v>
      </c>
      <c r="TKY119" s="1145">
        <f>'2d) Planwerte (Anlage)'!TKY119*$E$15</f>
        <v>0</v>
      </c>
      <c r="TKZ119" s="1145">
        <f>'2d) Planwerte (Anlage)'!TKZ119*$E$15</f>
        <v>0</v>
      </c>
      <c r="TLA119" s="1145">
        <f>'2d) Planwerte (Anlage)'!TLA119*$E$15</f>
        <v>0</v>
      </c>
      <c r="TLB119" s="1145">
        <f>'2d) Planwerte (Anlage)'!TLB119*$E$15</f>
        <v>0</v>
      </c>
      <c r="TLC119" s="1145">
        <f>'2d) Planwerte (Anlage)'!TLC119*$E$15</f>
        <v>0</v>
      </c>
      <c r="TLD119" s="1145">
        <f>'2d) Planwerte (Anlage)'!TLD119*$E$15</f>
        <v>0</v>
      </c>
      <c r="TLE119" s="1145">
        <f>'2d) Planwerte (Anlage)'!TLE119*$E$15</f>
        <v>0</v>
      </c>
      <c r="TLF119" s="1145">
        <f>'2d) Planwerte (Anlage)'!TLF119*$E$15</f>
        <v>0</v>
      </c>
      <c r="TLG119" s="1145">
        <f>'2d) Planwerte (Anlage)'!TLG119*$E$15</f>
        <v>0</v>
      </c>
      <c r="TLH119" s="1145">
        <f>'2d) Planwerte (Anlage)'!TLH119*$E$15</f>
        <v>0</v>
      </c>
      <c r="TLI119" s="1145">
        <f>'2d) Planwerte (Anlage)'!TLI119*$E$15</f>
        <v>0</v>
      </c>
      <c r="TLJ119" s="1145">
        <f>'2d) Planwerte (Anlage)'!TLJ119*$E$15</f>
        <v>0</v>
      </c>
      <c r="TLK119" s="1145">
        <f>'2d) Planwerte (Anlage)'!TLK119*$E$15</f>
        <v>0</v>
      </c>
      <c r="TLL119" s="1145">
        <f>'2d) Planwerte (Anlage)'!TLL119*$E$15</f>
        <v>0</v>
      </c>
      <c r="TLM119" s="1145">
        <f>'2d) Planwerte (Anlage)'!TLM119*$E$15</f>
        <v>0</v>
      </c>
      <c r="TLN119" s="1145">
        <f>'2d) Planwerte (Anlage)'!TLN119*$E$15</f>
        <v>0</v>
      </c>
      <c r="TLO119" s="1145">
        <f>'2d) Planwerte (Anlage)'!TLO119*$E$15</f>
        <v>0</v>
      </c>
      <c r="TLP119" s="1145">
        <f>'2d) Planwerte (Anlage)'!TLP119*$E$15</f>
        <v>0</v>
      </c>
      <c r="TLQ119" s="1145">
        <f>'2d) Planwerte (Anlage)'!TLQ119*$E$15</f>
        <v>0</v>
      </c>
      <c r="TLR119" s="1145">
        <f>'2d) Planwerte (Anlage)'!TLR119*$E$15</f>
        <v>0</v>
      </c>
      <c r="TLS119" s="1145">
        <f>'2d) Planwerte (Anlage)'!TLS119*$E$15</f>
        <v>0</v>
      </c>
      <c r="TLT119" s="1145">
        <f>'2d) Planwerte (Anlage)'!TLT119*$E$15</f>
        <v>0</v>
      </c>
      <c r="TLU119" s="1145">
        <f>'2d) Planwerte (Anlage)'!TLU119*$E$15</f>
        <v>0</v>
      </c>
      <c r="TLV119" s="1145">
        <f>'2d) Planwerte (Anlage)'!TLV119*$E$15</f>
        <v>0</v>
      </c>
      <c r="TLW119" s="1145">
        <f>'2d) Planwerte (Anlage)'!TLW119*$E$15</f>
        <v>0</v>
      </c>
      <c r="TLX119" s="1145">
        <f>'2d) Planwerte (Anlage)'!TLX119*$E$15</f>
        <v>0</v>
      </c>
      <c r="TLY119" s="1145">
        <f>'2d) Planwerte (Anlage)'!TLY119*$E$15</f>
        <v>0</v>
      </c>
      <c r="TLZ119" s="1145">
        <f>'2d) Planwerte (Anlage)'!TLZ119*$E$15</f>
        <v>0</v>
      </c>
      <c r="TMA119" s="1145">
        <f>'2d) Planwerte (Anlage)'!TMA119*$E$15</f>
        <v>0</v>
      </c>
      <c r="TMB119" s="1145">
        <f>'2d) Planwerte (Anlage)'!TMB119*$E$15</f>
        <v>0</v>
      </c>
      <c r="TMC119" s="1145">
        <f>'2d) Planwerte (Anlage)'!TMC119*$E$15</f>
        <v>0</v>
      </c>
      <c r="TMD119" s="1145">
        <f>'2d) Planwerte (Anlage)'!TMD119*$E$15</f>
        <v>0</v>
      </c>
      <c r="TME119" s="1145">
        <f>'2d) Planwerte (Anlage)'!TME119*$E$15</f>
        <v>0</v>
      </c>
      <c r="TMF119" s="1145">
        <f>'2d) Planwerte (Anlage)'!TMF119*$E$15</f>
        <v>0</v>
      </c>
      <c r="TMG119" s="1145">
        <f>'2d) Planwerte (Anlage)'!TMG119*$E$15</f>
        <v>0</v>
      </c>
      <c r="TMH119" s="1145">
        <f>'2d) Planwerte (Anlage)'!TMH119*$E$15</f>
        <v>0</v>
      </c>
      <c r="TMI119" s="1145">
        <f>'2d) Planwerte (Anlage)'!TMI119*$E$15</f>
        <v>0</v>
      </c>
      <c r="TMJ119" s="1145">
        <f>'2d) Planwerte (Anlage)'!TMJ119*$E$15</f>
        <v>0</v>
      </c>
      <c r="TMK119" s="1145">
        <f>'2d) Planwerte (Anlage)'!TMK119*$E$15</f>
        <v>0</v>
      </c>
      <c r="TML119" s="1145">
        <f>'2d) Planwerte (Anlage)'!TML119*$E$15</f>
        <v>0</v>
      </c>
      <c r="TMM119" s="1145">
        <f>'2d) Planwerte (Anlage)'!TMM119*$E$15</f>
        <v>0</v>
      </c>
      <c r="TMN119" s="1145">
        <f>'2d) Planwerte (Anlage)'!TMN119*$E$15</f>
        <v>0</v>
      </c>
      <c r="TMO119" s="1145">
        <f>'2d) Planwerte (Anlage)'!TMO119*$E$15</f>
        <v>0</v>
      </c>
      <c r="TMP119" s="1145">
        <f>'2d) Planwerte (Anlage)'!TMP119*$E$15</f>
        <v>0</v>
      </c>
      <c r="TMQ119" s="1145">
        <f>'2d) Planwerte (Anlage)'!TMQ119*$E$15</f>
        <v>0</v>
      </c>
      <c r="TMR119" s="1145">
        <f>'2d) Planwerte (Anlage)'!TMR119*$E$15</f>
        <v>0</v>
      </c>
      <c r="TMS119" s="1145">
        <f>'2d) Planwerte (Anlage)'!TMS119*$E$15</f>
        <v>0</v>
      </c>
      <c r="TMT119" s="1145">
        <f>'2d) Planwerte (Anlage)'!TMT119*$E$15</f>
        <v>0</v>
      </c>
      <c r="TMU119" s="1145">
        <f>'2d) Planwerte (Anlage)'!TMU119*$E$15</f>
        <v>0</v>
      </c>
      <c r="TMV119" s="1145">
        <f>'2d) Planwerte (Anlage)'!TMV119*$E$15</f>
        <v>0</v>
      </c>
      <c r="TMW119" s="1145">
        <f>'2d) Planwerte (Anlage)'!TMW119*$E$15</f>
        <v>0</v>
      </c>
      <c r="TMX119" s="1145">
        <f>'2d) Planwerte (Anlage)'!TMX119*$E$15</f>
        <v>0</v>
      </c>
      <c r="TMY119" s="1145">
        <f>'2d) Planwerte (Anlage)'!TMY119*$E$15</f>
        <v>0</v>
      </c>
      <c r="TMZ119" s="1145">
        <f>'2d) Planwerte (Anlage)'!TMZ119*$E$15</f>
        <v>0</v>
      </c>
      <c r="TNA119" s="1145">
        <f>'2d) Planwerte (Anlage)'!TNA119*$E$15</f>
        <v>0</v>
      </c>
      <c r="TNB119" s="1145">
        <f>'2d) Planwerte (Anlage)'!TNB119*$E$15</f>
        <v>0</v>
      </c>
      <c r="TNC119" s="1145">
        <f>'2d) Planwerte (Anlage)'!TNC119*$E$15</f>
        <v>0</v>
      </c>
      <c r="TND119" s="1145">
        <f>'2d) Planwerte (Anlage)'!TND119*$E$15</f>
        <v>0</v>
      </c>
      <c r="TNE119" s="1145">
        <f>'2d) Planwerte (Anlage)'!TNE119*$E$15</f>
        <v>0</v>
      </c>
      <c r="TNF119" s="1145">
        <f>'2d) Planwerte (Anlage)'!TNF119*$E$15</f>
        <v>0</v>
      </c>
      <c r="TNG119" s="1145">
        <f>'2d) Planwerte (Anlage)'!TNG119*$E$15</f>
        <v>0</v>
      </c>
      <c r="TNH119" s="1145">
        <f>'2d) Planwerte (Anlage)'!TNH119*$E$15</f>
        <v>0</v>
      </c>
      <c r="TNI119" s="1145">
        <f>'2d) Planwerte (Anlage)'!TNI119*$E$15</f>
        <v>0</v>
      </c>
      <c r="TNJ119" s="1145">
        <f>'2d) Planwerte (Anlage)'!TNJ119*$E$15</f>
        <v>0</v>
      </c>
      <c r="TNK119" s="1145">
        <f>'2d) Planwerte (Anlage)'!TNK119*$E$15</f>
        <v>0</v>
      </c>
      <c r="TNL119" s="1145">
        <f>'2d) Planwerte (Anlage)'!TNL119*$E$15</f>
        <v>0</v>
      </c>
      <c r="TNM119" s="1145">
        <f>'2d) Planwerte (Anlage)'!TNM119*$E$15</f>
        <v>0</v>
      </c>
      <c r="TNN119" s="1145">
        <f>'2d) Planwerte (Anlage)'!TNN119*$E$15</f>
        <v>0</v>
      </c>
      <c r="TNO119" s="1145">
        <f>'2d) Planwerte (Anlage)'!TNO119*$E$15</f>
        <v>0</v>
      </c>
      <c r="TNP119" s="1145">
        <f>'2d) Planwerte (Anlage)'!TNP119*$E$15</f>
        <v>0</v>
      </c>
      <c r="TNQ119" s="1145">
        <f>'2d) Planwerte (Anlage)'!TNQ119*$E$15</f>
        <v>0</v>
      </c>
      <c r="TNR119" s="1145">
        <f>'2d) Planwerte (Anlage)'!TNR119*$E$15</f>
        <v>0</v>
      </c>
      <c r="TNS119" s="1145">
        <f>'2d) Planwerte (Anlage)'!TNS119*$E$15</f>
        <v>0</v>
      </c>
      <c r="TNT119" s="1145">
        <f>'2d) Planwerte (Anlage)'!TNT119*$E$15</f>
        <v>0</v>
      </c>
      <c r="TNU119" s="1145">
        <f>'2d) Planwerte (Anlage)'!TNU119*$E$15</f>
        <v>0</v>
      </c>
      <c r="TNV119" s="1145">
        <f>'2d) Planwerte (Anlage)'!TNV119*$E$15</f>
        <v>0</v>
      </c>
      <c r="TNW119" s="1145">
        <f>'2d) Planwerte (Anlage)'!TNW119*$E$15</f>
        <v>0</v>
      </c>
      <c r="TNX119" s="1145">
        <f>'2d) Planwerte (Anlage)'!TNX119*$E$15</f>
        <v>0</v>
      </c>
      <c r="TNY119" s="1145">
        <f>'2d) Planwerte (Anlage)'!TNY119*$E$15</f>
        <v>0</v>
      </c>
      <c r="TNZ119" s="1145">
        <f>'2d) Planwerte (Anlage)'!TNZ119*$E$15</f>
        <v>0</v>
      </c>
      <c r="TOA119" s="1145">
        <f>'2d) Planwerte (Anlage)'!TOA119*$E$15</f>
        <v>0</v>
      </c>
      <c r="TOB119" s="1145">
        <f>'2d) Planwerte (Anlage)'!TOB119*$E$15</f>
        <v>0</v>
      </c>
      <c r="TOC119" s="1145">
        <f>'2d) Planwerte (Anlage)'!TOC119*$E$15</f>
        <v>0</v>
      </c>
      <c r="TOD119" s="1145">
        <f>'2d) Planwerte (Anlage)'!TOD119*$E$15</f>
        <v>0</v>
      </c>
      <c r="TOE119" s="1145">
        <f>'2d) Planwerte (Anlage)'!TOE119*$E$15</f>
        <v>0</v>
      </c>
      <c r="TOF119" s="1145">
        <f>'2d) Planwerte (Anlage)'!TOF119*$E$15</f>
        <v>0</v>
      </c>
      <c r="TOG119" s="1145">
        <f>'2d) Planwerte (Anlage)'!TOG119*$E$15</f>
        <v>0</v>
      </c>
      <c r="TOH119" s="1145">
        <f>'2d) Planwerte (Anlage)'!TOH119*$E$15</f>
        <v>0</v>
      </c>
      <c r="TOI119" s="1145">
        <f>'2d) Planwerte (Anlage)'!TOI119*$E$15</f>
        <v>0</v>
      </c>
      <c r="TOJ119" s="1145">
        <f>'2d) Planwerte (Anlage)'!TOJ119*$E$15</f>
        <v>0</v>
      </c>
      <c r="TOK119" s="1145">
        <f>'2d) Planwerte (Anlage)'!TOK119*$E$15</f>
        <v>0</v>
      </c>
      <c r="TOL119" s="1145">
        <f>'2d) Planwerte (Anlage)'!TOL119*$E$15</f>
        <v>0</v>
      </c>
      <c r="TOM119" s="1145">
        <f>'2d) Planwerte (Anlage)'!TOM119*$E$15</f>
        <v>0</v>
      </c>
      <c r="TON119" s="1145">
        <f>'2d) Planwerte (Anlage)'!TON119*$E$15</f>
        <v>0</v>
      </c>
      <c r="TOO119" s="1145">
        <f>'2d) Planwerte (Anlage)'!TOO119*$E$15</f>
        <v>0</v>
      </c>
      <c r="TOP119" s="1145">
        <f>'2d) Planwerte (Anlage)'!TOP119*$E$15</f>
        <v>0</v>
      </c>
      <c r="TOQ119" s="1145">
        <f>'2d) Planwerte (Anlage)'!TOQ119*$E$15</f>
        <v>0</v>
      </c>
      <c r="TOR119" s="1145">
        <f>'2d) Planwerte (Anlage)'!TOR119*$E$15</f>
        <v>0</v>
      </c>
      <c r="TOS119" s="1145">
        <f>'2d) Planwerte (Anlage)'!TOS119*$E$15</f>
        <v>0</v>
      </c>
      <c r="TOT119" s="1145">
        <f>'2d) Planwerte (Anlage)'!TOT119*$E$15</f>
        <v>0</v>
      </c>
      <c r="TOU119" s="1145">
        <f>'2d) Planwerte (Anlage)'!TOU119*$E$15</f>
        <v>0</v>
      </c>
      <c r="TOV119" s="1145">
        <f>'2d) Planwerte (Anlage)'!TOV119*$E$15</f>
        <v>0</v>
      </c>
      <c r="TOW119" s="1145">
        <f>'2d) Planwerte (Anlage)'!TOW119*$E$15</f>
        <v>0</v>
      </c>
      <c r="TOX119" s="1145">
        <f>'2d) Planwerte (Anlage)'!TOX119*$E$15</f>
        <v>0</v>
      </c>
      <c r="TOY119" s="1145">
        <f>'2d) Planwerte (Anlage)'!TOY119*$E$15</f>
        <v>0</v>
      </c>
      <c r="TOZ119" s="1145">
        <f>'2d) Planwerte (Anlage)'!TOZ119*$E$15</f>
        <v>0</v>
      </c>
      <c r="TPA119" s="1145">
        <f>'2d) Planwerte (Anlage)'!TPA119*$E$15</f>
        <v>0</v>
      </c>
      <c r="TPB119" s="1145">
        <f>'2d) Planwerte (Anlage)'!TPB119*$E$15</f>
        <v>0</v>
      </c>
      <c r="TPC119" s="1145">
        <f>'2d) Planwerte (Anlage)'!TPC119*$E$15</f>
        <v>0</v>
      </c>
      <c r="TPD119" s="1145">
        <f>'2d) Planwerte (Anlage)'!TPD119*$E$15</f>
        <v>0</v>
      </c>
      <c r="TPE119" s="1145">
        <f>'2d) Planwerte (Anlage)'!TPE119*$E$15</f>
        <v>0</v>
      </c>
      <c r="TPF119" s="1145">
        <f>'2d) Planwerte (Anlage)'!TPF119*$E$15</f>
        <v>0</v>
      </c>
      <c r="TPG119" s="1145">
        <f>'2d) Planwerte (Anlage)'!TPG119*$E$15</f>
        <v>0</v>
      </c>
      <c r="TPH119" s="1145">
        <f>'2d) Planwerte (Anlage)'!TPH119*$E$15</f>
        <v>0</v>
      </c>
      <c r="TPI119" s="1145">
        <f>'2d) Planwerte (Anlage)'!TPI119*$E$15</f>
        <v>0</v>
      </c>
      <c r="TPJ119" s="1145">
        <f>'2d) Planwerte (Anlage)'!TPJ119*$E$15</f>
        <v>0</v>
      </c>
      <c r="TPK119" s="1145">
        <f>'2d) Planwerte (Anlage)'!TPK119*$E$15</f>
        <v>0</v>
      </c>
      <c r="TPL119" s="1145">
        <f>'2d) Planwerte (Anlage)'!TPL119*$E$15</f>
        <v>0</v>
      </c>
      <c r="TPM119" s="1145">
        <f>'2d) Planwerte (Anlage)'!TPM119*$E$15</f>
        <v>0</v>
      </c>
      <c r="TPN119" s="1145">
        <f>'2d) Planwerte (Anlage)'!TPN119*$E$15</f>
        <v>0</v>
      </c>
      <c r="TPO119" s="1145">
        <f>'2d) Planwerte (Anlage)'!TPO119*$E$15</f>
        <v>0</v>
      </c>
      <c r="TPP119" s="1145">
        <f>'2d) Planwerte (Anlage)'!TPP119*$E$15</f>
        <v>0</v>
      </c>
      <c r="TPQ119" s="1145">
        <f>'2d) Planwerte (Anlage)'!TPQ119*$E$15</f>
        <v>0</v>
      </c>
      <c r="TPR119" s="1145">
        <f>'2d) Planwerte (Anlage)'!TPR119*$E$15</f>
        <v>0</v>
      </c>
      <c r="TPS119" s="1145">
        <f>'2d) Planwerte (Anlage)'!TPS119*$E$15</f>
        <v>0</v>
      </c>
      <c r="TPT119" s="1145">
        <f>'2d) Planwerte (Anlage)'!TPT119*$E$15</f>
        <v>0</v>
      </c>
      <c r="TPU119" s="1145">
        <f>'2d) Planwerte (Anlage)'!TPU119*$E$15</f>
        <v>0</v>
      </c>
      <c r="TPV119" s="1145">
        <f>'2d) Planwerte (Anlage)'!TPV119*$E$15</f>
        <v>0</v>
      </c>
      <c r="TPW119" s="1145">
        <f>'2d) Planwerte (Anlage)'!TPW119*$E$15</f>
        <v>0</v>
      </c>
      <c r="TPX119" s="1145">
        <f>'2d) Planwerte (Anlage)'!TPX119*$E$15</f>
        <v>0</v>
      </c>
      <c r="TPY119" s="1145">
        <f>'2d) Planwerte (Anlage)'!TPY119*$E$15</f>
        <v>0</v>
      </c>
      <c r="TPZ119" s="1145">
        <f>'2d) Planwerte (Anlage)'!TPZ119*$E$15</f>
        <v>0</v>
      </c>
      <c r="TQA119" s="1145">
        <f>'2d) Planwerte (Anlage)'!TQA119*$E$15</f>
        <v>0</v>
      </c>
      <c r="TQB119" s="1145">
        <f>'2d) Planwerte (Anlage)'!TQB119*$E$15</f>
        <v>0</v>
      </c>
      <c r="TQC119" s="1145">
        <f>'2d) Planwerte (Anlage)'!TQC119*$E$15</f>
        <v>0</v>
      </c>
      <c r="TQD119" s="1145">
        <f>'2d) Planwerte (Anlage)'!TQD119*$E$15</f>
        <v>0</v>
      </c>
      <c r="TQE119" s="1145">
        <f>'2d) Planwerte (Anlage)'!TQE119*$E$15</f>
        <v>0</v>
      </c>
      <c r="TQF119" s="1145">
        <f>'2d) Planwerte (Anlage)'!TQF119*$E$15</f>
        <v>0</v>
      </c>
      <c r="TQG119" s="1145">
        <f>'2d) Planwerte (Anlage)'!TQG119*$E$15</f>
        <v>0</v>
      </c>
      <c r="TQH119" s="1145">
        <f>'2d) Planwerte (Anlage)'!TQH119*$E$15</f>
        <v>0</v>
      </c>
      <c r="TQI119" s="1145">
        <f>'2d) Planwerte (Anlage)'!TQI119*$E$15</f>
        <v>0</v>
      </c>
      <c r="TQJ119" s="1145">
        <f>'2d) Planwerte (Anlage)'!TQJ119*$E$15</f>
        <v>0</v>
      </c>
      <c r="TQK119" s="1145">
        <f>'2d) Planwerte (Anlage)'!TQK119*$E$15</f>
        <v>0</v>
      </c>
      <c r="TQL119" s="1145">
        <f>'2d) Planwerte (Anlage)'!TQL119*$E$15</f>
        <v>0</v>
      </c>
      <c r="TQM119" s="1145">
        <f>'2d) Planwerte (Anlage)'!TQM119*$E$15</f>
        <v>0</v>
      </c>
      <c r="TQN119" s="1145">
        <f>'2d) Planwerte (Anlage)'!TQN119*$E$15</f>
        <v>0</v>
      </c>
      <c r="TQO119" s="1145">
        <f>'2d) Planwerte (Anlage)'!TQO119*$E$15</f>
        <v>0</v>
      </c>
      <c r="TQP119" s="1145">
        <f>'2d) Planwerte (Anlage)'!TQP119*$E$15</f>
        <v>0</v>
      </c>
      <c r="TQQ119" s="1145">
        <f>'2d) Planwerte (Anlage)'!TQQ119*$E$15</f>
        <v>0</v>
      </c>
      <c r="TQR119" s="1145">
        <f>'2d) Planwerte (Anlage)'!TQR119*$E$15</f>
        <v>0</v>
      </c>
      <c r="TQS119" s="1145">
        <f>'2d) Planwerte (Anlage)'!TQS119*$E$15</f>
        <v>0</v>
      </c>
      <c r="TQT119" s="1145">
        <f>'2d) Planwerte (Anlage)'!TQT119*$E$15</f>
        <v>0</v>
      </c>
      <c r="TQU119" s="1145">
        <f>'2d) Planwerte (Anlage)'!TQU119*$E$15</f>
        <v>0</v>
      </c>
      <c r="TQV119" s="1145">
        <f>'2d) Planwerte (Anlage)'!TQV119*$E$15</f>
        <v>0</v>
      </c>
      <c r="TQW119" s="1145">
        <f>'2d) Planwerte (Anlage)'!TQW119*$E$15</f>
        <v>0</v>
      </c>
      <c r="TQX119" s="1145">
        <f>'2d) Planwerte (Anlage)'!TQX119*$E$15</f>
        <v>0</v>
      </c>
      <c r="TQY119" s="1145">
        <f>'2d) Planwerte (Anlage)'!TQY119*$E$15</f>
        <v>0</v>
      </c>
      <c r="TQZ119" s="1145">
        <f>'2d) Planwerte (Anlage)'!TQZ119*$E$15</f>
        <v>0</v>
      </c>
      <c r="TRA119" s="1145">
        <f>'2d) Planwerte (Anlage)'!TRA119*$E$15</f>
        <v>0</v>
      </c>
      <c r="TRB119" s="1145">
        <f>'2d) Planwerte (Anlage)'!TRB119*$E$15</f>
        <v>0</v>
      </c>
      <c r="TRC119" s="1145">
        <f>'2d) Planwerte (Anlage)'!TRC119*$E$15</f>
        <v>0</v>
      </c>
      <c r="TRD119" s="1145">
        <f>'2d) Planwerte (Anlage)'!TRD119*$E$15</f>
        <v>0</v>
      </c>
      <c r="TRE119" s="1145">
        <f>'2d) Planwerte (Anlage)'!TRE119*$E$15</f>
        <v>0</v>
      </c>
      <c r="TRF119" s="1145">
        <f>'2d) Planwerte (Anlage)'!TRF119*$E$15</f>
        <v>0</v>
      </c>
      <c r="TRG119" s="1145">
        <f>'2d) Planwerte (Anlage)'!TRG119*$E$15</f>
        <v>0</v>
      </c>
      <c r="TRH119" s="1145">
        <f>'2d) Planwerte (Anlage)'!TRH119*$E$15</f>
        <v>0</v>
      </c>
      <c r="TRI119" s="1145">
        <f>'2d) Planwerte (Anlage)'!TRI119*$E$15</f>
        <v>0</v>
      </c>
      <c r="TRJ119" s="1145">
        <f>'2d) Planwerte (Anlage)'!TRJ119*$E$15</f>
        <v>0</v>
      </c>
      <c r="TRK119" s="1145">
        <f>'2d) Planwerte (Anlage)'!TRK119*$E$15</f>
        <v>0</v>
      </c>
      <c r="TRL119" s="1145">
        <f>'2d) Planwerte (Anlage)'!TRL119*$E$15</f>
        <v>0</v>
      </c>
      <c r="TRM119" s="1145">
        <f>'2d) Planwerte (Anlage)'!TRM119*$E$15</f>
        <v>0</v>
      </c>
      <c r="TRN119" s="1145">
        <f>'2d) Planwerte (Anlage)'!TRN119*$E$15</f>
        <v>0</v>
      </c>
      <c r="TRO119" s="1145">
        <f>'2d) Planwerte (Anlage)'!TRO119*$E$15</f>
        <v>0</v>
      </c>
      <c r="TRP119" s="1145">
        <f>'2d) Planwerte (Anlage)'!TRP119*$E$15</f>
        <v>0</v>
      </c>
      <c r="TRQ119" s="1145">
        <f>'2d) Planwerte (Anlage)'!TRQ119*$E$15</f>
        <v>0</v>
      </c>
      <c r="TRR119" s="1145">
        <f>'2d) Planwerte (Anlage)'!TRR119*$E$15</f>
        <v>0</v>
      </c>
      <c r="TRS119" s="1145">
        <f>'2d) Planwerte (Anlage)'!TRS119*$E$15</f>
        <v>0</v>
      </c>
      <c r="TRT119" s="1145">
        <f>'2d) Planwerte (Anlage)'!TRT119*$E$15</f>
        <v>0</v>
      </c>
      <c r="TRU119" s="1145">
        <f>'2d) Planwerte (Anlage)'!TRU119*$E$15</f>
        <v>0</v>
      </c>
      <c r="TRV119" s="1145">
        <f>'2d) Planwerte (Anlage)'!TRV119*$E$15</f>
        <v>0</v>
      </c>
      <c r="TRW119" s="1145">
        <f>'2d) Planwerte (Anlage)'!TRW119*$E$15</f>
        <v>0</v>
      </c>
      <c r="TRX119" s="1145">
        <f>'2d) Planwerte (Anlage)'!TRX119*$E$15</f>
        <v>0</v>
      </c>
      <c r="TRY119" s="1145">
        <f>'2d) Planwerte (Anlage)'!TRY119*$E$15</f>
        <v>0</v>
      </c>
      <c r="TRZ119" s="1145">
        <f>'2d) Planwerte (Anlage)'!TRZ119*$E$15</f>
        <v>0</v>
      </c>
      <c r="TSA119" s="1145">
        <f>'2d) Planwerte (Anlage)'!TSA119*$E$15</f>
        <v>0</v>
      </c>
      <c r="TSB119" s="1145">
        <f>'2d) Planwerte (Anlage)'!TSB119*$E$15</f>
        <v>0</v>
      </c>
      <c r="TSC119" s="1145">
        <f>'2d) Planwerte (Anlage)'!TSC119*$E$15</f>
        <v>0</v>
      </c>
      <c r="TSD119" s="1145">
        <f>'2d) Planwerte (Anlage)'!TSD119*$E$15</f>
        <v>0</v>
      </c>
      <c r="TSE119" s="1145">
        <f>'2d) Planwerte (Anlage)'!TSE119*$E$15</f>
        <v>0</v>
      </c>
      <c r="TSF119" s="1145">
        <f>'2d) Planwerte (Anlage)'!TSF119*$E$15</f>
        <v>0</v>
      </c>
      <c r="TSG119" s="1145">
        <f>'2d) Planwerte (Anlage)'!TSG119*$E$15</f>
        <v>0</v>
      </c>
      <c r="TSH119" s="1145">
        <f>'2d) Planwerte (Anlage)'!TSH119*$E$15</f>
        <v>0</v>
      </c>
      <c r="TSI119" s="1145">
        <f>'2d) Planwerte (Anlage)'!TSI119*$E$15</f>
        <v>0</v>
      </c>
      <c r="TSJ119" s="1145">
        <f>'2d) Planwerte (Anlage)'!TSJ119*$E$15</f>
        <v>0</v>
      </c>
      <c r="TSK119" s="1145">
        <f>'2d) Planwerte (Anlage)'!TSK119*$E$15</f>
        <v>0</v>
      </c>
      <c r="TSL119" s="1145">
        <f>'2d) Planwerte (Anlage)'!TSL119*$E$15</f>
        <v>0</v>
      </c>
      <c r="TSM119" s="1145">
        <f>'2d) Planwerte (Anlage)'!TSM119*$E$15</f>
        <v>0</v>
      </c>
      <c r="TSN119" s="1145">
        <f>'2d) Planwerte (Anlage)'!TSN119*$E$15</f>
        <v>0</v>
      </c>
      <c r="TSO119" s="1145">
        <f>'2d) Planwerte (Anlage)'!TSO119*$E$15</f>
        <v>0</v>
      </c>
      <c r="TSP119" s="1145">
        <f>'2d) Planwerte (Anlage)'!TSP119*$E$15</f>
        <v>0</v>
      </c>
      <c r="TSQ119" s="1145">
        <f>'2d) Planwerte (Anlage)'!TSQ119*$E$15</f>
        <v>0</v>
      </c>
      <c r="TSR119" s="1145">
        <f>'2d) Planwerte (Anlage)'!TSR119*$E$15</f>
        <v>0</v>
      </c>
      <c r="TSS119" s="1145">
        <f>'2d) Planwerte (Anlage)'!TSS119*$E$15</f>
        <v>0</v>
      </c>
      <c r="TST119" s="1145">
        <f>'2d) Planwerte (Anlage)'!TST119*$E$15</f>
        <v>0</v>
      </c>
      <c r="TSU119" s="1145">
        <f>'2d) Planwerte (Anlage)'!TSU119*$E$15</f>
        <v>0</v>
      </c>
      <c r="TSV119" s="1145">
        <f>'2d) Planwerte (Anlage)'!TSV119*$E$15</f>
        <v>0</v>
      </c>
      <c r="TSW119" s="1145">
        <f>'2d) Planwerte (Anlage)'!TSW119*$E$15</f>
        <v>0</v>
      </c>
      <c r="TSX119" s="1145">
        <f>'2d) Planwerte (Anlage)'!TSX119*$E$15</f>
        <v>0</v>
      </c>
      <c r="TSY119" s="1145">
        <f>'2d) Planwerte (Anlage)'!TSY119*$E$15</f>
        <v>0</v>
      </c>
      <c r="TSZ119" s="1145">
        <f>'2d) Planwerte (Anlage)'!TSZ119*$E$15</f>
        <v>0</v>
      </c>
      <c r="TTA119" s="1145">
        <f>'2d) Planwerte (Anlage)'!TTA119*$E$15</f>
        <v>0</v>
      </c>
      <c r="TTB119" s="1145">
        <f>'2d) Planwerte (Anlage)'!TTB119*$E$15</f>
        <v>0</v>
      </c>
      <c r="TTC119" s="1145">
        <f>'2d) Planwerte (Anlage)'!TTC119*$E$15</f>
        <v>0</v>
      </c>
      <c r="TTD119" s="1145">
        <f>'2d) Planwerte (Anlage)'!TTD119*$E$15</f>
        <v>0</v>
      </c>
      <c r="TTE119" s="1145">
        <f>'2d) Planwerte (Anlage)'!TTE119*$E$15</f>
        <v>0</v>
      </c>
      <c r="TTF119" s="1145">
        <f>'2d) Planwerte (Anlage)'!TTF119*$E$15</f>
        <v>0</v>
      </c>
      <c r="TTG119" s="1145">
        <f>'2d) Planwerte (Anlage)'!TTG119*$E$15</f>
        <v>0</v>
      </c>
      <c r="TTH119" s="1145">
        <f>'2d) Planwerte (Anlage)'!TTH119*$E$15</f>
        <v>0</v>
      </c>
      <c r="TTI119" s="1145">
        <f>'2d) Planwerte (Anlage)'!TTI119*$E$15</f>
        <v>0</v>
      </c>
      <c r="TTJ119" s="1145">
        <f>'2d) Planwerte (Anlage)'!TTJ119*$E$15</f>
        <v>0</v>
      </c>
      <c r="TTK119" s="1145">
        <f>'2d) Planwerte (Anlage)'!TTK119*$E$15</f>
        <v>0</v>
      </c>
      <c r="TTL119" s="1145">
        <f>'2d) Planwerte (Anlage)'!TTL119*$E$15</f>
        <v>0</v>
      </c>
      <c r="TTM119" s="1145">
        <f>'2d) Planwerte (Anlage)'!TTM119*$E$15</f>
        <v>0</v>
      </c>
      <c r="TTN119" s="1145">
        <f>'2d) Planwerte (Anlage)'!TTN119*$E$15</f>
        <v>0</v>
      </c>
      <c r="TTO119" s="1145">
        <f>'2d) Planwerte (Anlage)'!TTO119*$E$15</f>
        <v>0</v>
      </c>
      <c r="TTP119" s="1145">
        <f>'2d) Planwerte (Anlage)'!TTP119*$E$15</f>
        <v>0</v>
      </c>
      <c r="TTQ119" s="1145">
        <f>'2d) Planwerte (Anlage)'!TTQ119*$E$15</f>
        <v>0</v>
      </c>
      <c r="TTR119" s="1145">
        <f>'2d) Planwerte (Anlage)'!TTR119*$E$15</f>
        <v>0</v>
      </c>
      <c r="TTS119" s="1145">
        <f>'2d) Planwerte (Anlage)'!TTS119*$E$15</f>
        <v>0</v>
      </c>
      <c r="TTT119" s="1145">
        <f>'2d) Planwerte (Anlage)'!TTT119*$E$15</f>
        <v>0</v>
      </c>
      <c r="TTU119" s="1145">
        <f>'2d) Planwerte (Anlage)'!TTU119*$E$15</f>
        <v>0</v>
      </c>
      <c r="TTV119" s="1145">
        <f>'2d) Planwerte (Anlage)'!TTV119*$E$15</f>
        <v>0</v>
      </c>
      <c r="TTW119" s="1145">
        <f>'2d) Planwerte (Anlage)'!TTW119*$E$15</f>
        <v>0</v>
      </c>
      <c r="TTX119" s="1145">
        <f>'2d) Planwerte (Anlage)'!TTX119*$E$15</f>
        <v>0</v>
      </c>
      <c r="TTY119" s="1145">
        <f>'2d) Planwerte (Anlage)'!TTY119*$E$15</f>
        <v>0</v>
      </c>
      <c r="TTZ119" s="1145">
        <f>'2d) Planwerte (Anlage)'!TTZ119*$E$15</f>
        <v>0</v>
      </c>
      <c r="TUA119" s="1145">
        <f>'2d) Planwerte (Anlage)'!TUA119*$E$15</f>
        <v>0</v>
      </c>
      <c r="TUB119" s="1145">
        <f>'2d) Planwerte (Anlage)'!TUB119*$E$15</f>
        <v>0</v>
      </c>
      <c r="TUC119" s="1145">
        <f>'2d) Planwerte (Anlage)'!TUC119*$E$15</f>
        <v>0</v>
      </c>
      <c r="TUD119" s="1145">
        <f>'2d) Planwerte (Anlage)'!TUD119*$E$15</f>
        <v>0</v>
      </c>
      <c r="TUE119" s="1145">
        <f>'2d) Planwerte (Anlage)'!TUE119*$E$15</f>
        <v>0</v>
      </c>
      <c r="TUF119" s="1145">
        <f>'2d) Planwerte (Anlage)'!TUF119*$E$15</f>
        <v>0</v>
      </c>
      <c r="TUG119" s="1145">
        <f>'2d) Planwerte (Anlage)'!TUG119*$E$15</f>
        <v>0</v>
      </c>
      <c r="TUH119" s="1145">
        <f>'2d) Planwerte (Anlage)'!TUH119*$E$15</f>
        <v>0</v>
      </c>
      <c r="TUI119" s="1145">
        <f>'2d) Planwerte (Anlage)'!TUI119*$E$15</f>
        <v>0</v>
      </c>
      <c r="TUJ119" s="1145">
        <f>'2d) Planwerte (Anlage)'!TUJ119*$E$15</f>
        <v>0</v>
      </c>
      <c r="TUK119" s="1145">
        <f>'2d) Planwerte (Anlage)'!TUK119*$E$15</f>
        <v>0</v>
      </c>
      <c r="TUL119" s="1145">
        <f>'2d) Planwerte (Anlage)'!TUL119*$E$15</f>
        <v>0</v>
      </c>
      <c r="TUM119" s="1145">
        <f>'2d) Planwerte (Anlage)'!TUM119*$E$15</f>
        <v>0</v>
      </c>
      <c r="TUN119" s="1145">
        <f>'2d) Planwerte (Anlage)'!TUN119*$E$15</f>
        <v>0</v>
      </c>
      <c r="TUO119" s="1145">
        <f>'2d) Planwerte (Anlage)'!TUO119*$E$15</f>
        <v>0</v>
      </c>
      <c r="TUP119" s="1145">
        <f>'2d) Planwerte (Anlage)'!TUP119*$E$15</f>
        <v>0</v>
      </c>
      <c r="TUQ119" s="1145">
        <f>'2d) Planwerte (Anlage)'!TUQ119*$E$15</f>
        <v>0</v>
      </c>
      <c r="TUR119" s="1145">
        <f>'2d) Planwerte (Anlage)'!TUR119*$E$15</f>
        <v>0</v>
      </c>
      <c r="TUS119" s="1145">
        <f>'2d) Planwerte (Anlage)'!TUS119*$E$15</f>
        <v>0</v>
      </c>
      <c r="TUT119" s="1145">
        <f>'2d) Planwerte (Anlage)'!TUT119*$E$15</f>
        <v>0</v>
      </c>
      <c r="TUU119" s="1145">
        <f>'2d) Planwerte (Anlage)'!TUU119*$E$15</f>
        <v>0</v>
      </c>
      <c r="TUV119" s="1145">
        <f>'2d) Planwerte (Anlage)'!TUV119*$E$15</f>
        <v>0</v>
      </c>
      <c r="TUW119" s="1145">
        <f>'2d) Planwerte (Anlage)'!TUW119*$E$15</f>
        <v>0</v>
      </c>
      <c r="TUX119" s="1145">
        <f>'2d) Planwerte (Anlage)'!TUX119*$E$15</f>
        <v>0</v>
      </c>
      <c r="TUY119" s="1145">
        <f>'2d) Planwerte (Anlage)'!TUY119*$E$15</f>
        <v>0</v>
      </c>
      <c r="TUZ119" s="1145">
        <f>'2d) Planwerte (Anlage)'!TUZ119*$E$15</f>
        <v>0</v>
      </c>
      <c r="TVA119" s="1145">
        <f>'2d) Planwerte (Anlage)'!TVA119*$E$15</f>
        <v>0</v>
      </c>
      <c r="TVB119" s="1145">
        <f>'2d) Planwerte (Anlage)'!TVB119*$E$15</f>
        <v>0</v>
      </c>
      <c r="TVC119" s="1145">
        <f>'2d) Planwerte (Anlage)'!TVC119*$E$15</f>
        <v>0</v>
      </c>
      <c r="TVD119" s="1145">
        <f>'2d) Planwerte (Anlage)'!TVD119*$E$15</f>
        <v>0</v>
      </c>
      <c r="TVE119" s="1145">
        <f>'2d) Planwerte (Anlage)'!TVE119*$E$15</f>
        <v>0</v>
      </c>
      <c r="TVF119" s="1145">
        <f>'2d) Planwerte (Anlage)'!TVF119*$E$15</f>
        <v>0</v>
      </c>
      <c r="TVG119" s="1145">
        <f>'2d) Planwerte (Anlage)'!TVG119*$E$15</f>
        <v>0</v>
      </c>
      <c r="TVH119" s="1145">
        <f>'2d) Planwerte (Anlage)'!TVH119*$E$15</f>
        <v>0</v>
      </c>
      <c r="TVI119" s="1145">
        <f>'2d) Planwerte (Anlage)'!TVI119*$E$15</f>
        <v>0</v>
      </c>
      <c r="TVJ119" s="1145">
        <f>'2d) Planwerte (Anlage)'!TVJ119*$E$15</f>
        <v>0</v>
      </c>
      <c r="TVK119" s="1145">
        <f>'2d) Planwerte (Anlage)'!TVK119*$E$15</f>
        <v>0</v>
      </c>
      <c r="TVL119" s="1145">
        <f>'2d) Planwerte (Anlage)'!TVL119*$E$15</f>
        <v>0</v>
      </c>
      <c r="TVM119" s="1145">
        <f>'2d) Planwerte (Anlage)'!TVM119*$E$15</f>
        <v>0</v>
      </c>
      <c r="TVN119" s="1145">
        <f>'2d) Planwerte (Anlage)'!TVN119*$E$15</f>
        <v>0</v>
      </c>
      <c r="TVO119" s="1145">
        <f>'2d) Planwerte (Anlage)'!TVO119*$E$15</f>
        <v>0</v>
      </c>
      <c r="TVP119" s="1145">
        <f>'2d) Planwerte (Anlage)'!TVP119*$E$15</f>
        <v>0</v>
      </c>
      <c r="TVQ119" s="1145">
        <f>'2d) Planwerte (Anlage)'!TVQ119*$E$15</f>
        <v>0</v>
      </c>
      <c r="TVR119" s="1145">
        <f>'2d) Planwerte (Anlage)'!TVR119*$E$15</f>
        <v>0</v>
      </c>
      <c r="TVS119" s="1145">
        <f>'2d) Planwerte (Anlage)'!TVS119*$E$15</f>
        <v>0</v>
      </c>
      <c r="TVT119" s="1145">
        <f>'2d) Planwerte (Anlage)'!TVT119*$E$15</f>
        <v>0</v>
      </c>
      <c r="TVU119" s="1145">
        <f>'2d) Planwerte (Anlage)'!TVU119*$E$15</f>
        <v>0</v>
      </c>
      <c r="TVV119" s="1145">
        <f>'2d) Planwerte (Anlage)'!TVV119*$E$15</f>
        <v>0</v>
      </c>
      <c r="TVW119" s="1145">
        <f>'2d) Planwerte (Anlage)'!TVW119*$E$15</f>
        <v>0</v>
      </c>
      <c r="TVX119" s="1145">
        <f>'2d) Planwerte (Anlage)'!TVX119*$E$15</f>
        <v>0</v>
      </c>
      <c r="TVY119" s="1145">
        <f>'2d) Planwerte (Anlage)'!TVY119*$E$15</f>
        <v>0</v>
      </c>
      <c r="TVZ119" s="1145">
        <f>'2d) Planwerte (Anlage)'!TVZ119*$E$15</f>
        <v>0</v>
      </c>
      <c r="TWA119" s="1145">
        <f>'2d) Planwerte (Anlage)'!TWA119*$E$15</f>
        <v>0</v>
      </c>
      <c r="TWB119" s="1145">
        <f>'2d) Planwerte (Anlage)'!TWB119*$E$15</f>
        <v>0</v>
      </c>
      <c r="TWC119" s="1145">
        <f>'2d) Planwerte (Anlage)'!TWC119*$E$15</f>
        <v>0</v>
      </c>
      <c r="TWD119" s="1145">
        <f>'2d) Planwerte (Anlage)'!TWD119*$E$15</f>
        <v>0</v>
      </c>
      <c r="TWE119" s="1145">
        <f>'2d) Planwerte (Anlage)'!TWE119*$E$15</f>
        <v>0</v>
      </c>
      <c r="TWF119" s="1145">
        <f>'2d) Planwerte (Anlage)'!TWF119*$E$15</f>
        <v>0</v>
      </c>
      <c r="TWG119" s="1145">
        <f>'2d) Planwerte (Anlage)'!TWG119*$E$15</f>
        <v>0</v>
      </c>
      <c r="TWH119" s="1145">
        <f>'2d) Planwerte (Anlage)'!TWH119*$E$15</f>
        <v>0</v>
      </c>
      <c r="TWI119" s="1145">
        <f>'2d) Planwerte (Anlage)'!TWI119*$E$15</f>
        <v>0</v>
      </c>
      <c r="TWJ119" s="1145">
        <f>'2d) Planwerte (Anlage)'!TWJ119*$E$15</f>
        <v>0</v>
      </c>
      <c r="TWK119" s="1145">
        <f>'2d) Planwerte (Anlage)'!TWK119*$E$15</f>
        <v>0</v>
      </c>
      <c r="TWL119" s="1145">
        <f>'2d) Planwerte (Anlage)'!TWL119*$E$15</f>
        <v>0</v>
      </c>
      <c r="TWM119" s="1145">
        <f>'2d) Planwerte (Anlage)'!TWM119*$E$15</f>
        <v>0</v>
      </c>
      <c r="TWN119" s="1145">
        <f>'2d) Planwerte (Anlage)'!TWN119*$E$15</f>
        <v>0</v>
      </c>
      <c r="TWO119" s="1145">
        <f>'2d) Planwerte (Anlage)'!TWO119*$E$15</f>
        <v>0</v>
      </c>
      <c r="TWP119" s="1145">
        <f>'2d) Planwerte (Anlage)'!TWP119*$E$15</f>
        <v>0</v>
      </c>
      <c r="TWQ119" s="1145">
        <f>'2d) Planwerte (Anlage)'!TWQ119*$E$15</f>
        <v>0</v>
      </c>
      <c r="TWR119" s="1145">
        <f>'2d) Planwerte (Anlage)'!TWR119*$E$15</f>
        <v>0</v>
      </c>
      <c r="TWS119" s="1145">
        <f>'2d) Planwerte (Anlage)'!TWS119*$E$15</f>
        <v>0</v>
      </c>
      <c r="TWT119" s="1145">
        <f>'2d) Planwerte (Anlage)'!TWT119*$E$15</f>
        <v>0</v>
      </c>
      <c r="TWU119" s="1145">
        <f>'2d) Planwerte (Anlage)'!TWU119*$E$15</f>
        <v>0</v>
      </c>
      <c r="TWV119" s="1145">
        <f>'2d) Planwerte (Anlage)'!TWV119*$E$15</f>
        <v>0</v>
      </c>
      <c r="TWW119" s="1145">
        <f>'2d) Planwerte (Anlage)'!TWW119*$E$15</f>
        <v>0</v>
      </c>
      <c r="TWX119" s="1145">
        <f>'2d) Planwerte (Anlage)'!TWX119*$E$15</f>
        <v>0</v>
      </c>
      <c r="TWY119" s="1145">
        <f>'2d) Planwerte (Anlage)'!TWY119*$E$15</f>
        <v>0</v>
      </c>
      <c r="TWZ119" s="1145">
        <f>'2d) Planwerte (Anlage)'!TWZ119*$E$15</f>
        <v>0</v>
      </c>
      <c r="TXA119" s="1145">
        <f>'2d) Planwerte (Anlage)'!TXA119*$E$15</f>
        <v>0</v>
      </c>
      <c r="TXB119" s="1145">
        <f>'2d) Planwerte (Anlage)'!TXB119*$E$15</f>
        <v>0</v>
      </c>
      <c r="TXC119" s="1145">
        <f>'2d) Planwerte (Anlage)'!TXC119*$E$15</f>
        <v>0</v>
      </c>
      <c r="TXD119" s="1145">
        <f>'2d) Planwerte (Anlage)'!TXD119*$E$15</f>
        <v>0</v>
      </c>
      <c r="TXE119" s="1145">
        <f>'2d) Planwerte (Anlage)'!TXE119*$E$15</f>
        <v>0</v>
      </c>
      <c r="TXF119" s="1145">
        <f>'2d) Planwerte (Anlage)'!TXF119*$E$15</f>
        <v>0</v>
      </c>
      <c r="TXG119" s="1145">
        <f>'2d) Planwerte (Anlage)'!TXG119*$E$15</f>
        <v>0</v>
      </c>
      <c r="TXH119" s="1145">
        <f>'2d) Planwerte (Anlage)'!TXH119*$E$15</f>
        <v>0</v>
      </c>
      <c r="TXI119" s="1145">
        <f>'2d) Planwerte (Anlage)'!TXI119*$E$15</f>
        <v>0</v>
      </c>
      <c r="TXJ119" s="1145">
        <f>'2d) Planwerte (Anlage)'!TXJ119*$E$15</f>
        <v>0</v>
      </c>
      <c r="TXK119" s="1145">
        <f>'2d) Planwerte (Anlage)'!TXK119*$E$15</f>
        <v>0</v>
      </c>
      <c r="TXL119" s="1145">
        <f>'2d) Planwerte (Anlage)'!TXL119*$E$15</f>
        <v>0</v>
      </c>
      <c r="TXM119" s="1145">
        <f>'2d) Planwerte (Anlage)'!TXM119*$E$15</f>
        <v>0</v>
      </c>
      <c r="TXN119" s="1145">
        <f>'2d) Planwerte (Anlage)'!TXN119*$E$15</f>
        <v>0</v>
      </c>
      <c r="TXO119" s="1145">
        <f>'2d) Planwerte (Anlage)'!TXO119*$E$15</f>
        <v>0</v>
      </c>
      <c r="TXP119" s="1145">
        <f>'2d) Planwerte (Anlage)'!TXP119*$E$15</f>
        <v>0</v>
      </c>
      <c r="TXQ119" s="1145">
        <f>'2d) Planwerte (Anlage)'!TXQ119*$E$15</f>
        <v>0</v>
      </c>
      <c r="TXR119" s="1145">
        <f>'2d) Planwerte (Anlage)'!TXR119*$E$15</f>
        <v>0</v>
      </c>
      <c r="TXS119" s="1145">
        <f>'2d) Planwerte (Anlage)'!TXS119*$E$15</f>
        <v>0</v>
      </c>
      <c r="TXT119" s="1145">
        <f>'2d) Planwerte (Anlage)'!TXT119*$E$15</f>
        <v>0</v>
      </c>
      <c r="TXU119" s="1145">
        <f>'2d) Planwerte (Anlage)'!TXU119*$E$15</f>
        <v>0</v>
      </c>
      <c r="TXV119" s="1145">
        <f>'2d) Planwerte (Anlage)'!TXV119*$E$15</f>
        <v>0</v>
      </c>
      <c r="TXW119" s="1145">
        <f>'2d) Planwerte (Anlage)'!TXW119*$E$15</f>
        <v>0</v>
      </c>
      <c r="TXX119" s="1145">
        <f>'2d) Planwerte (Anlage)'!TXX119*$E$15</f>
        <v>0</v>
      </c>
      <c r="TXY119" s="1145">
        <f>'2d) Planwerte (Anlage)'!TXY119*$E$15</f>
        <v>0</v>
      </c>
      <c r="TXZ119" s="1145">
        <f>'2d) Planwerte (Anlage)'!TXZ119*$E$15</f>
        <v>0</v>
      </c>
      <c r="TYA119" s="1145">
        <f>'2d) Planwerte (Anlage)'!TYA119*$E$15</f>
        <v>0</v>
      </c>
      <c r="TYB119" s="1145">
        <f>'2d) Planwerte (Anlage)'!TYB119*$E$15</f>
        <v>0</v>
      </c>
      <c r="TYC119" s="1145">
        <f>'2d) Planwerte (Anlage)'!TYC119*$E$15</f>
        <v>0</v>
      </c>
      <c r="TYD119" s="1145">
        <f>'2d) Planwerte (Anlage)'!TYD119*$E$15</f>
        <v>0</v>
      </c>
      <c r="TYE119" s="1145">
        <f>'2d) Planwerte (Anlage)'!TYE119*$E$15</f>
        <v>0</v>
      </c>
      <c r="TYF119" s="1145">
        <f>'2d) Planwerte (Anlage)'!TYF119*$E$15</f>
        <v>0</v>
      </c>
      <c r="TYG119" s="1145">
        <f>'2d) Planwerte (Anlage)'!TYG119*$E$15</f>
        <v>0</v>
      </c>
      <c r="TYH119" s="1145">
        <f>'2d) Planwerte (Anlage)'!TYH119*$E$15</f>
        <v>0</v>
      </c>
      <c r="TYI119" s="1145">
        <f>'2d) Planwerte (Anlage)'!TYI119*$E$15</f>
        <v>0</v>
      </c>
      <c r="TYJ119" s="1145">
        <f>'2d) Planwerte (Anlage)'!TYJ119*$E$15</f>
        <v>0</v>
      </c>
      <c r="TYK119" s="1145">
        <f>'2d) Planwerte (Anlage)'!TYK119*$E$15</f>
        <v>0</v>
      </c>
      <c r="TYL119" s="1145">
        <f>'2d) Planwerte (Anlage)'!TYL119*$E$15</f>
        <v>0</v>
      </c>
      <c r="TYM119" s="1145">
        <f>'2d) Planwerte (Anlage)'!TYM119*$E$15</f>
        <v>0</v>
      </c>
      <c r="TYN119" s="1145">
        <f>'2d) Planwerte (Anlage)'!TYN119*$E$15</f>
        <v>0</v>
      </c>
      <c r="TYO119" s="1145">
        <f>'2d) Planwerte (Anlage)'!TYO119*$E$15</f>
        <v>0</v>
      </c>
      <c r="TYP119" s="1145">
        <f>'2d) Planwerte (Anlage)'!TYP119*$E$15</f>
        <v>0</v>
      </c>
      <c r="TYQ119" s="1145">
        <f>'2d) Planwerte (Anlage)'!TYQ119*$E$15</f>
        <v>0</v>
      </c>
      <c r="TYR119" s="1145">
        <f>'2d) Planwerte (Anlage)'!TYR119*$E$15</f>
        <v>0</v>
      </c>
      <c r="TYS119" s="1145">
        <f>'2d) Planwerte (Anlage)'!TYS119*$E$15</f>
        <v>0</v>
      </c>
      <c r="TYT119" s="1145">
        <f>'2d) Planwerte (Anlage)'!TYT119*$E$15</f>
        <v>0</v>
      </c>
      <c r="TYU119" s="1145">
        <f>'2d) Planwerte (Anlage)'!TYU119*$E$15</f>
        <v>0</v>
      </c>
      <c r="TYV119" s="1145">
        <f>'2d) Planwerte (Anlage)'!TYV119*$E$15</f>
        <v>0</v>
      </c>
      <c r="TYW119" s="1145">
        <f>'2d) Planwerte (Anlage)'!TYW119*$E$15</f>
        <v>0</v>
      </c>
      <c r="TYX119" s="1145">
        <f>'2d) Planwerte (Anlage)'!TYX119*$E$15</f>
        <v>0</v>
      </c>
      <c r="TYY119" s="1145">
        <f>'2d) Planwerte (Anlage)'!TYY119*$E$15</f>
        <v>0</v>
      </c>
      <c r="TYZ119" s="1145">
        <f>'2d) Planwerte (Anlage)'!TYZ119*$E$15</f>
        <v>0</v>
      </c>
      <c r="TZA119" s="1145">
        <f>'2d) Planwerte (Anlage)'!TZA119*$E$15</f>
        <v>0</v>
      </c>
      <c r="TZB119" s="1145">
        <f>'2d) Planwerte (Anlage)'!TZB119*$E$15</f>
        <v>0</v>
      </c>
      <c r="TZC119" s="1145">
        <f>'2d) Planwerte (Anlage)'!TZC119*$E$15</f>
        <v>0</v>
      </c>
      <c r="TZD119" s="1145">
        <f>'2d) Planwerte (Anlage)'!TZD119*$E$15</f>
        <v>0</v>
      </c>
      <c r="TZE119" s="1145">
        <f>'2d) Planwerte (Anlage)'!TZE119*$E$15</f>
        <v>0</v>
      </c>
      <c r="TZF119" s="1145">
        <f>'2d) Planwerte (Anlage)'!TZF119*$E$15</f>
        <v>0</v>
      </c>
      <c r="TZG119" s="1145">
        <f>'2d) Planwerte (Anlage)'!TZG119*$E$15</f>
        <v>0</v>
      </c>
      <c r="TZH119" s="1145">
        <f>'2d) Planwerte (Anlage)'!TZH119*$E$15</f>
        <v>0</v>
      </c>
      <c r="TZI119" s="1145">
        <f>'2d) Planwerte (Anlage)'!TZI119*$E$15</f>
        <v>0</v>
      </c>
      <c r="TZJ119" s="1145">
        <f>'2d) Planwerte (Anlage)'!TZJ119*$E$15</f>
        <v>0</v>
      </c>
      <c r="TZK119" s="1145">
        <f>'2d) Planwerte (Anlage)'!TZK119*$E$15</f>
        <v>0</v>
      </c>
      <c r="TZL119" s="1145">
        <f>'2d) Planwerte (Anlage)'!TZL119*$E$15</f>
        <v>0</v>
      </c>
      <c r="TZM119" s="1145">
        <f>'2d) Planwerte (Anlage)'!TZM119*$E$15</f>
        <v>0</v>
      </c>
      <c r="TZN119" s="1145">
        <f>'2d) Planwerte (Anlage)'!TZN119*$E$15</f>
        <v>0</v>
      </c>
      <c r="TZO119" s="1145">
        <f>'2d) Planwerte (Anlage)'!TZO119*$E$15</f>
        <v>0</v>
      </c>
      <c r="TZP119" s="1145">
        <f>'2d) Planwerte (Anlage)'!TZP119*$E$15</f>
        <v>0</v>
      </c>
      <c r="TZQ119" s="1145">
        <f>'2d) Planwerte (Anlage)'!TZQ119*$E$15</f>
        <v>0</v>
      </c>
      <c r="TZR119" s="1145">
        <f>'2d) Planwerte (Anlage)'!TZR119*$E$15</f>
        <v>0</v>
      </c>
      <c r="TZS119" s="1145">
        <f>'2d) Planwerte (Anlage)'!TZS119*$E$15</f>
        <v>0</v>
      </c>
      <c r="TZT119" s="1145">
        <f>'2d) Planwerte (Anlage)'!TZT119*$E$15</f>
        <v>0</v>
      </c>
      <c r="TZU119" s="1145">
        <f>'2d) Planwerte (Anlage)'!TZU119*$E$15</f>
        <v>0</v>
      </c>
      <c r="TZV119" s="1145">
        <f>'2d) Planwerte (Anlage)'!TZV119*$E$15</f>
        <v>0</v>
      </c>
      <c r="TZW119" s="1145">
        <f>'2d) Planwerte (Anlage)'!TZW119*$E$15</f>
        <v>0</v>
      </c>
      <c r="TZX119" s="1145">
        <f>'2d) Planwerte (Anlage)'!TZX119*$E$15</f>
        <v>0</v>
      </c>
      <c r="TZY119" s="1145">
        <f>'2d) Planwerte (Anlage)'!TZY119*$E$15</f>
        <v>0</v>
      </c>
      <c r="TZZ119" s="1145">
        <f>'2d) Planwerte (Anlage)'!TZZ119*$E$15</f>
        <v>0</v>
      </c>
      <c r="UAA119" s="1145">
        <f>'2d) Planwerte (Anlage)'!UAA119*$E$15</f>
        <v>0</v>
      </c>
      <c r="UAB119" s="1145">
        <f>'2d) Planwerte (Anlage)'!UAB119*$E$15</f>
        <v>0</v>
      </c>
      <c r="UAC119" s="1145">
        <f>'2d) Planwerte (Anlage)'!UAC119*$E$15</f>
        <v>0</v>
      </c>
      <c r="UAD119" s="1145">
        <f>'2d) Planwerte (Anlage)'!UAD119*$E$15</f>
        <v>0</v>
      </c>
      <c r="UAE119" s="1145">
        <f>'2d) Planwerte (Anlage)'!UAE119*$E$15</f>
        <v>0</v>
      </c>
      <c r="UAF119" s="1145">
        <f>'2d) Planwerte (Anlage)'!UAF119*$E$15</f>
        <v>0</v>
      </c>
      <c r="UAG119" s="1145">
        <f>'2d) Planwerte (Anlage)'!UAG119*$E$15</f>
        <v>0</v>
      </c>
      <c r="UAH119" s="1145">
        <f>'2d) Planwerte (Anlage)'!UAH119*$E$15</f>
        <v>0</v>
      </c>
      <c r="UAI119" s="1145">
        <f>'2d) Planwerte (Anlage)'!UAI119*$E$15</f>
        <v>0</v>
      </c>
      <c r="UAJ119" s="1145">
        <f>'2d) Planwerte (Anlage)'!UAJ119*$E$15</f>
        <v>0</v>
      </c>
      <c r="UAK119" s="1145">
        <f>'2d) Planwerte (Anlage)'!UAK119*$E$15</f>
        <v>0</v>
      </c>
      <c r="UAL119" s="1145">
        <f>'2d) Planwerte (Anlage)'!UAL119*$E$15</f>
        <v>0</v>
      </c>
      <c r="UAM119" s="1145">
        <f>'2d) Planwerte (Anlage)'!UAM119*$E$15</f>
        <v>0</v>
      </c>
      <c r="UAN119" s="1145">
        <f>'2d) Planwerte (Anlage)'!UAN119*$E$15</f>
        <v>0</v>
      </c>
      <c r="UAO119" s="1145">
        <f>'2d) Planwerte (Anlage)'!UAO119*$E$15</f>
        <v>0</v>
      </c>
      <c r="UAP119" s="1145">
        <f>'2d) Planwerte (Anlage)'!UAP119*$E$15</f>
        <v>0</v>
      </c>
      <c r="UAQ119" s="1145">
        <f>'2d) Planwerte (Anlage)'!UAQ119*$E$15</f>
        <v>0</v>
      </c>
      <c r="UAR119" s="1145">
        <f>'2d) Planwerte (Anlage)'!UAR119*$E$15</f>
        <v>0</v>
      </c>
      <c r="UAS119" s="1145">
        <f>'2d) Planwerte (Anlage)'!UAS119*$E$15</f>
        <v>0</v>
      </c>
      <c r="UAT119" s="1145">
        <f>'2d) Planwerte (Anlage)'!UAT119*$E$15</f>
        <v>0</v>
      </c>
      <c r="UAU119" s="1145">
        <f>'2d) Planwerte (Anlage)'!UAU119*$E$15</f>
        <v>0</v>
      </c>
      <c r="UAV119" s="1145">
        <f>'2d) Planwerte (Anlage)'!UAV119*$E$15</f>
        <v>0</v>
      </c>
      <c r="UAW119" s="1145">
        <f>'2d) Planwerte (Anlage)'!UAW119*$E$15</f>
        <v>0</v>
      </c>
      <c r="UAX119" s="1145">
        <f>'2d) Planwerte (Anlage)'!UAX119*$E$15</f>
        <v>0</v>
      </c>
      <c r="UAY119" s="1145">
        <f>'2d) Planwerte (Anlage)'!UAY119*$E$15</f>
        <v>0</v>
      </c>
      <c r="UAZ119" s="1145">
        <f>'2d) Planwerte (Anlage)'!UAZ119*$E$15</f>
        <v>0</v>
      </c>
      <c r="UBA119" s="1145">
        <f>'2d) Planwerte (Anlage)'!UBA119*$E$15</f>
        <v>0</v>
      </c>
      <c r="UBB119" s="1145">
        <f>'2d) Planwerte (Anlage)'!UBB119*$E$15</f>
        <v>0</v>
      </c>
      <c r="UBC119" s="1145">
        <f>'2d) Planwerte (Anlage)'!UBC119*$E$15</f>
        <v>0</v>
      </c>
      <c r="UBD119" s="1145">
        <f>'2d) Planwerte (Anlage)'!UBD119*$E$15</f>
        <v>0</v>
      </c>
      <c r="UBE119" s="1145">
        <f>'2d) Planwerte (Anlage)'!UBE119*$E$15</f>
        <v>0</v>
      </c>
      <c r="UBF119" s="1145">
        <f>'2d) Planwerte (Anlage)'!UBF119*$E$15</f>
        <v>0</v>
      </c>
      <c r="UBG119" s="1145">
        <f>'2d) Planwerte (Anlage)'!UBG119*$E$15</f>
        <v>0</v>
      </c>
      <c r="UBH119" s="1145">
        <f>'2d) Planwerte (Anlage)'!UBH119*$E$15</f>
        <v>0</v>
      </c>
      <c r="UBI119" s="1145">
        <f>'2d) Planwerte (Anlage)'!UBI119*$E$15</f>
        <v>0</v>
      </c>
      <c r="UBJ119" s="1145">
        <f>'2d) Planwerte (Anlage)'!UBJ119*$E$15</f>
        <v>0</v>
      </c>
      <c r="UBK119" s="1145">
        <f>'2d) Planwerte (Anlage)'!UBK119*$E$15</f>
        <v>0</v>
      </c>
      <c r="UBL119" s="1145">
        <f>'2d) Planwerte (Anlage)'!UBL119*$E$15</f>
        <v>0</v>
      </c>
      <c r="UBM119" s="1145">
        <f>'2d) Planwerte (Anlage)'!UBM119*$E$15</f>
        <v>0</v>
      </c>
      <c r="UBN119" s="1145">
        <f>'2d) Planwerte (Anlage)'!UBN119*$E$15</f>
        <v>0</v>
      </c>
      <c r="UBO119" s="1145">
        <f>'2d) Planwerte (Anlage)'!UBO119*$E$15</f>
        <v>0</v>
      </c>
      <c r="UBP119" s="1145">
        <f>'2d) Planwerte (Anlage)'!UBP119*$E$15</f>
        <v>0</v>
      </c>
      <c r="UBQ119" s="1145">
        <f>'2d) Planwerte (Anlage)'!UBQ119*$E$15</f>
        <v>0</v>
      </c>
      <c r="UBR119" s="1145">
        <f>'2d) Planwerte (Anlage)'!UBR119*$E$15</f>
        <v>0</v>
      </c>
      <c r="UBS119" s="1145">
        <f>'2d) Planwerte (Anlage)'!UBS119*$E$15</f>
        <v>0</v>
      </c>
      <c r="UBT119" s="1145">
        <f>'2d) Planwerte (Anlage)'!UBT119*$E$15</f>
        <v>0</v>
      </c>
      <c r="UBU119" s="1145">
        <f>'2d) Planwerte (Anlage)'!UBU119*$E$15</f>
        <v>0</v>
      </c>
      <c r="UBV119" s="1145">
        <f>'2d) Planwerte (Anlage)'!UBV119*$E$15</f>
        <v>0</v>
      </c>
      <c r="UBW119" s="1145">
        <f>'2d) Planwerte (Anlage)'!UBW119*$E$15</f>
        <v>0</v>
      </c>
      <c r="UBX119" s="1145">
        <f>'2d) Planwerte (Anlage)'!UBX119*$E$15</f>
        <v>0</v>
      </c>
      <c r="UBY119" s="1145">
        <f>'2d) Planwerte (Anlage)'!UBY119*$E$15</f>
        <v>0</v>
      </c>
      <c r="UBZ119" s="1145">
        <f>'2d) Planwerte (Anlage)'!UBZ119*$E$15</f>
        <v>0</v>
      </c>
      <c r="UCA119" s="1145">
        <f>'2d) Planwerte (Anlage)'!UCA119*$E$15</f>
        <v>0</v>
      </c>
      <c r="UCB119" s="1145">
        <f>'2d) Planwerte (Anlage)'!UCB119*$E$15</f>
        <v>0</v>
      </c>
      <c r="UCC119" s="1145">
        <f>'2d) Planwerte (Anlage)'!UCC119*$E$15</f>
        <v>0</v>
      </c>
      <c r="UCD119" s="1145">
        <f>'2d) Planwerte (Anlage)'!UCD119*$E$15</f>
        <v>0</v>
      </c>
      <c r="UCE119" s="1145">
        <f>'2d) Planwerte (Anlage)'!UCE119*$E$15</f>
        <v>0</v>
      </c>
      <c r="UCF119" s="1145">
        <f>'2d) Planwerte (Anlage)'!UCF119*$E$15</f>
        <v>0</v>
      </c>
      <c r="UCG119" s="1145">
        <f>'2d) Planwerte (Anlage)'!UCG119*$E$15</f>
        <v>0</v>
      </c>
      <c r="UCH119" s="1145">
        <f>'2d) Planwerte (Anlage)'!UCH119*$E$15</f>
        <v>0</v>
      </c>
      <c r="UCI119" s="1145">
        <f>'2d) Planwerte (Anlage)'!UCI119*$E$15</f>
        <v>0</v>
      </c>
      <c r="UCJ119" s="1145">
        <f>'2d) Planwerte (Anlage)'!UCJ119*$E$15</f>
        <v>0</v>
      </c>
      <c r="UCK119" s="1145">
        <f>'2d) Planwerte (Anlage)'!UCK119*$E$15</f>
        <v>0</v>
      </c>
      <c r="UCL119" s="1145">
        <f>'2d) Planwerte (Anlage)'!UCL119*$E$15</f>
        <v>0</v>
      </c>
      <c r="UCM119" s="1145">
        <f>'2d) Planwerte (Anlage)'!UCM119*$E$15</f>
        <v>0</v>
      </c>
      <c r="UCN119" s="1145">
        <f>'2d) Planwerte (Anlage)'!UCN119*$E$15</f>
        <v>0</v>
      </c>
      <c r="UCO119" s="1145">
        <f>'2d) Planwerte (Anlage)'!UCO119*$E$15</f>
        <v>0</v>
      </c>
      <c r="UCP119" s="1145">
        <f>'2d) Planwerte (Anlage)'!UCP119*$E$15</f>
        <v>0</v>
      </c>
      <c r="UCQ119" s="1145">
        <f>'2d) Planwerte (Anlage)'!UCQ119*$E$15</f>
        <v>0</v>
      </c>
      <c r="UCR119" s="1145">
        <f>'2d) Planwerte (Anlage)'!UCR119*$E$15</f>
        <v>0</v>
      </c>
      <c r="UCS119" s="1145">
        <f>'2d) Planwerte (Anlage)'!UCS119*$E$15</f>
        <v>0</v>
      </c>
      <c r="UCT119" s="1145">
        <f>'2d) Planwerte (Anlage)'!UCT119*$E$15</f>
        <v>0</v>
      </c>
      <c r="UCU119" s="1145">
        <f>'2d) Planwerte (Anlage)'!UCU119*$E$15</f>
        <v>0</v>
      </c>
      <c r="UCV119" s="1145">
        <f>'2d) Planwerte (Anlage)'!UCV119*$E$15</f>
        <v>0</v>
      </c>
      <c r="UCW119" s="1145">
        <f>'2d) Planwerte (Anlage)'!UCW119*$E$15</f>
        <v>0</v>
      </c>
      <c r="UCX119" s="1145">
        <f>'2d) Planwerte (Anlage)'!UCX119*$E$15</f>
        <v>0</v>
      </c>
      <c r="UCY119" s="1145">
        <f>'2d) Planwerte (Anlage)'!UCY119*$E$15</f>
        <v>0</v>
      </c>
      <c r="UCZ119" s="1145">
        <f>'2d) Planwerte (Anlage)'!UCZ119*$E$15</f>
        <v>0</v>
      </c>
      <c r="UDA119" s="1145">
        <f>'2d) Planwerte (Anlage)'!UDA119*$E$15</f>
        <v>0</v>
      </c>
      <c r="UDB119" s="1145">
        <f>'2d) Planwerte (Anlage)'!UDB119*$E$15</f>
        <v>0</v>
      </c>
      <c r="UDC119" s="1145">
        <f>'2d) Planwerte (Anlage)'!UDC119*$E$15</f>
        <v>0</v>
      </c>
      <c r="UDD119" s="1145">
        <f>'2d) Planwerte (Anlage)'!UDD119*$E$15</f>
        <v>0</v>
      </c>
      <c r="UDE119" s="1145">
        <f>'2d) Planwerte (Anlage)'!UDE119*$E$15</f>
        <v>0</v>
      </c>
      <c r="UDF119" s="1145">
        <f>'2d) Planwerte (Anlage)'!UDF119*$E$15</f>
        <v>0</v>
      </c>
      <c r="UDG119" s="1145">
        <f>'2d) Planwerte (Anlage)'!UDG119*$E$15</f>
        <v>0</v>
      </c>
      <c r="UDH119" s="1145">
        <f>'2d) Planwerte (Anlage)'!UDH119*$E$15</f>
        <v>0</v>
      </c>
      <c r="UDI119" s="1145">
        <f>'2d) Planwerte (Anlage)'!UDI119*$E$15</f>
        <v>0</v>
      </c>
      <c r="UDJ119" s="1145">
        <f>'2d) Planwerte (Anlage)'!UDJ119*$E$15</f>
        <v>0</v>
      </c>
      <c r="UDK119" s="1145">
        <f>'2d) Planwerte (Anlage)'!UDK119*$E$15</f>
        <v>0</v>
      </c>
      <c r="UDL119" s="1145">
        <f>'2d) Planwerte (Anlage)'!UDL119*$E$15</f>
        <v>0</v>
      </c>
      <c r="UDM119" s="1145">
        <f>'2d) Planwerte (Anlage)'!UDM119*$E$15</f>
        <v>0</v>
      </c>
      <c r="UDN119" s="1145">
        <f>'2d) Planwerte (Anlage)'!UDN119*$E$15</f>
        <v>0</v>
      </c>
      <c r="UDO119" s="1145">
        <f>'2d) Planwerte (Anlage)'!UDO119*$E$15</f>
        <v>0</v>
      </c>
      <c r="UDP119" s="1145">
        <f>'2d) Planwerte (Anlage)'!UDP119*$E$15</f>
        <v>0</v>
      </c>
      <c r="UDQ119" s="1145">
        <f>'2d) Planwerte (Anlage)'!UDQ119*$E$15</f>
        <v>0</v>
      </c>
      <c r="UDR119" s="1145">
        <f>'2d) Planwerte (Anlage)'!UDR119*$E$15</f>
        <v>0</v>
      </c>
      <c r="UDS119" s="1145">
        <f>'2d) Planwerte (Anlage)'!UDS119*$E$15</f>
        <v>0</v>
      </c>
      <c r="UDT119" s="1145">
        <f>'2d) Planwerte (Anlage)'!UDT119*$E$15</f>
        <v>0</v>
      </c>
      <c r="UDU119" s="1145">
        <f>'2d) Planwerte (Anlage)'!UDU119*$E$15</f>
        <v>0</v>
      </c>
      <c r="UDV119" s="1145">
        <f>'2d) Planwerte (Anlage)'!UDV119*$E$15</f>
        <v>0</v>
      </c>
      <c r="UDW119" s="1145">
        <f>'2d) Planwerte (Anlage)'!UDW119*$E$15</f>
        <v>0</v>
      </c>
      <c r="UDX119" s="1145">
        <f>'2d) Planwerte (Anlage)'!UDX119*$E$15</f>
        <v>0</v>
      </c>
      <c r="UDY119" s="1145">
        <f>'2d) Planwerte (Anlage)'!UDY119*$E$15</f>
        <v>0</v>
      </c>
      <c r="UDZ119" s="1145">
        <f>'2d) Planwerte (Anlage)'!UDZ119*$E$15</f>
        <v>0</v>
      </c>
      <c r="UEA119" s="1145">
        <f>'2d) Planwerte (Anlage)'!UEA119*$E$15</f>
        <v>0</v>
      </c>
      <c r="UEB119" s="1145">
        <f>'2d) Planwerte (Anlage)'!UEB119*$E$15</f>
        <v>0</v>
      </c>
      <c r="UEC119" s="1145">
        <f>'2d) Planwerte (Anlage)'!UEC119*$E$15</f>
        <v>0</v>
      </c>
      <c r="UED119" s="1145">
        <f>'2d) Planwerte (Anlage)'!UED119*$E$15</f>
        <v>0</v>
      </c>
      <c r="UEE119" s="1145">
        <f>'2d) Planwerte (Anlage)'!UEE119*$E$15</f>
        <v>0</v>
      </c>
      <c r="UEF119" s="1145">
        <f>'2d) Planwerte (Anlage)'!UEF119*$E$15</f>
        <v>0</v>
      </c>
      <c r="UEG119" s="1145">
        <f>'2d) Planwerte (Anlage)'!UEG119*$E$15</f>
        <v>0</v>
      </c>
      <c r="UEH119" s="1145">
        <f>'2d) Planwerte (Anlage)'!UEH119*$E$15</f>
        <v>0</v>
      </c>
      <c r="UEI119" s="1145">
        <f>'2d) Planwerte (Anlage)'!UEI119*$E$15</f>
        <v>0</v>
      </c>
      <c r="UEJ119" s="1145">
        <f>'2d) Planwerte (Anlage)'!UEJ119*$E$15</f>
        <v>0</v>
      </c>
      <c r="UEK119" s="1145">
        <f>'2d) Planwerte (Anlage)'!UEK119*$E$15</f>
        <v>0</v>
      </c>
      <c r="UEL119" s="1145">
        <f>'2d) Planwerte (Anlage)'!UEL119*$E$15</f>
        <v>0</v>
      </c>
      <c r="UEM119" s="1145">
        <f>'2d) Planwerte (Anlage)'!UEM119*$E$15</f>
        <v>0</v>
      </c>
      <c r="UEN119" s="1145">
        <f>'2d) Planwerte (Anlage)'!UEN119*$E$15</f>
        <v>0</v>
      </c>
      <c r="UEO119" s="1145">
        <f>'2d) Planwerte (Anlage)'!UEO119*$E$15</f>
        <v>0</v>
      </c>
      <c r="UEP119" s="1145">
        <f>'2d) Planwerte (Anlage)'!UEP119*$E$15</f>
        <v>0</v>
      </c>
      <c r="UEQ119" s="1145">
        <f>'2d) Planwerte (Anlage)'!UEQ119*$E$15</f>
        <v>0</v>
      </c>
      <c r="UER119" s="1145">
        <f>'2d) Planwerte (Anlage)'!UER119*$E$15</f>
        <v>0</v>
      </c>
      <c r="UES119" s="1145">
        <f>'2d) Planwerte (Anlage)'!UES119*$E$15</f>
        <v>0</v>
      </c>
      <c r="UET119" s="1145">
        <f>'2d) Planwerte (Anlage)'!UET119*$E$15</f>
        <v>0</v>
      </c>
      <c r="UEU119" s="1145">
        <f>'2d) Planwerte (Anlage)'!UEU119*$E$15</f>
        <v>0</v>
      </c>
      <c r="UEV119" s="1145">
        <f>'2d) Planwerte (Anlage)'!UEV119*$E$15</f>
        <v>0</v>
      </c>
      <c r="UEW119" s="1145">
        <f>'2d) Planwerte (Anlage)'!UEW119*$E$15</f>
        <v>0</v>
      </c>
      <c r="UEX119" s="1145">
        <f>'2d) Planwerte (Anlage)'!UEX119*$E$15</f>
        <v>0</v>
      </c>
      <c r="UEY119" s="1145">
        <f>'2d) Planwerte (Anlage)'!UEY119*$E$15</f>
        <v>0</v>
      </c>
      <c r="UEZ119" s="1145">
        <f>'2d) Planwerte (Anlage)'!UEZ119*$E$15</f>
        <v>0</v>
      </c>
      <c r="UFA119" s="1145">
        <f>'2d) Planwerte (Anlage)'!UFA119*$E$15</f>
        <v>0</v>
      </c>
      <c r="UFB119" s="1145">
        <f>'2d) Planwerte (Anlage)'!UFB119*$E$15</f>
        <v>0</v>
      </c>
      <c r="UFC119" s="1145">
        <f>'2d) Planwerte (Anlage)'!UFC119*$E$15</f>
        <v>0</v>
      </c>
      <c r="UFD119" s="1145">
        <f>'2d) Planwerte (Anlage)'!UFD119*$E$15</f>
        <v>0</v>
      </c>
      <c r="UFE119" s="1145">
        <f>'2d) Planwerte (Anlage)'!UFE119*$E$15</f>
        <v>0</v>
      </c>
      <c r="UFF119" s="1145">
        <f>'2d) Planwerte (Anlage)'!UFF119*$E$15</f>
        <v>0</v>
      </c>
      <c r="UFG119" s="1145">
        <f>'2d) Planwerte (Anlage)'!UFG119*$E$15</f>
        <v>0</v>
      </c>
      <c r="UFH119" s="1145">
        <f>'2d) Planwerte (Anlage)'!UFH119*$E$15</f>
        <v>0</v>
      </c>
      <c r="UFI119" s="1145">
        <f>'2d) Planwerte (Anlage)'!UFI119*$E$15</f>
        <v>0</v>
      </c>
      <c r="UFJ119" s="1145">
        <f>'2d) Planwerte (Anlage)'!UFJ119*$E$15</f>
        <v>0</v>
      </c>
      <c r="UFK119" s="1145">
        <f>'2d) Planwerte (Anlage)'!UFK119*$E$15</f>
        <v>0</v>
      </c>
      <c r="UFL119" s="1145">
        <f>'2d) Planwerte (Anlage)'!UFL119*$E$15</f>
        <v>0</v>
      </c>
      <c r="UFM119" s="1145">
        <f>'2d) Planwerte (Anlage)'!UFM119*$E$15</f>
        <v>0</v>
      </c>
      <c r="UFN119" s="1145">
        <f>'2d) Planwerte (Anlage)'!UFN119*$E$15</f>
        <v>0</v>
      </c>
      <c r="UFO119" s="1145">
        <f>'2d) Planwerte (Anlage)'!UFO119*$E$15</f>
        <v>0</v>
      </c>
      <c r="UFP119" s="1145">
        <f>'2d) Planwerte (Anlage)'!UFP119*$E$15</f>
        <v>0</v>
      </c>
      <c r="UFQ119" s="1145">
        <f>'2d) Planwerte (Anlage)'!UFQ119*$E$15</f>
        <v>0</v>
      </c>
      <c r="UFR119" s="1145">
        <f>'2d) Planwerte (Anlage)'!UFR119*$E$15</f>
        <v>0</v>
      </c>
      <c r="UFS119" s="1145">
        <f>'2d) Planwerte (Anlage)'!UFS119*$E$15</f>
        <v>0</v>
      </c>
      <c r="UFT119" s="1145">
        <f>'2d) Planwerte (Anlage)'!UFT119*$E$15</f>
        <v>0</v>
      </c>
      <c r="UFU119" s="1145">
        <f>'2d) Planwerte (Anlage)'!UFU119*$E$15</f>
        <v>0</v>
      </c>
      <c r="UFV119" s="1145">
        <f>'2d) Planwerte (Anlage)'!UFV119*$E$15</f>
        <v>0</v>
      </c>
      <c r="UFW119" s="1145">
        <f>'2d) Planwerte (Anlage)'!UFW119*$E$15</f>
        <v>0</v>
      </c>
      <c r="UFX119" s="1145">
        <f>'2d) Planwerte (Anlage)'!UFX119*$E$15</f>
        <v>0</v>
      </c>
      <c r="UFY119" s="1145">
        <f>'2d) Planwerte (Anlage)'!UFY119*$E$15</f>
        <v>0</v>
      </c>
      <c r="UFZ119" s="1145">
        <f>'2d) Planwerte (Anlage)'!UFZ119*$E$15</f>
        <v>0</v>
      </c>
      <c r="UGA119" s="1145">
        <f>'2d) Planwerte (Anlage)'!UGA119*$E$15</f>
        <v>0</v>
      </c>
      <c r="UGB119" s="1145">
        <f>'2d) Planwerte (Anlage)'!UGB119*$E$15</f>
        <v>0</v>
      </c>
      <c r="UGC119" s="1145">
        <f>'2d) Planwerte (Anlage)'!UGC119*$E$15</f>
        <v>0</v>
      </c>
      <c r="UGD119" s="1145">
        <f>'2d) Planwerte (Anlage)'!UGD119*$E$15</f>
        <v>0</v>
      </c>
      <c r="UGE119" s="1145">
        <f>'2d) Planwerte (Anlage)'!UGE119*$E$15</f>
        <v>0</v>
      </c>
      <c r="UGF119" s="1145">
        <f>'2d) Planwerte (Anlage)'!UGF119*$E$15</f>
        <v>0</v>
      </c>
      <c r="UGG119" s="1145">
        <f>'2d) Planwerte (Anlage)'!UGG119*$E$15</f>
        <v>0</v>
      </c>
      <c r="UGH119" s="1145">
        <f>'2d) Planwerte (Anlage)'!UGH119*$E$15</f>
        <v>0</v>
      </c>
      <c r="UGI119" s="1145">
        <f>'2d) Planwerte (Anlage)'!UGI119*$E$15</f>
        <v>0</v>
      </c>
      <c r="UGJ119" s="1145">
        <f>'2d) Planwerte (Anlage)'!UGJ119*$E$15</f>
        <v>0</v>
      </c>
      <c r="UGK119" s="1145">
        <f>'2d) Planwerte (Anlage)'!UGK119*$E$15</f>
        <v>0</v>
      </c>
      <c r="UGL119" s="1145">
        <f>'2d) Planwerte (Anlage)'!UGL119*$E$15</f>
        <v>0</v>
      </c>
      <c r="UGM119" s="1145">
        <f>'2d) Planwerte (Anlage)'!UGM119*$E$15</f>
        <v>0</v>
      </c>
      <c r="UGN119" s="1145">
        <f>'2d) Planwerte (Anlage)'!UGN119*$E$15</f>
        <v>0</v>
      </c>
      <c r="UGO119" s="1145">
        <f>'2d) Planwerte (Anlage)'!UGO119*$E$15</f>
        <v>0</v>
      </c>
      <c r="UGP119" s="1145">
        <f>'2d) Planwerte (Anlage)'!UGP119*$E$15</f>
        <v>0</v>
      </c>
      <c r="UGQ119" s="1145">
        <f>'2d) Planwerte (Anlage)'!UGQ119*$E$15</f>
        <v>0</v>
      </c>
      <c r="UGR119" s="1145">
        <f>'2d) Planwerte (Anlage)'!UGR119*$E$15</f>
        <v>0</v>
      </c>
      <c r="UGS119" s="1145">
        <f>'2d) Planwerte (Anlage)'!UGS119*$E$15</f>
        <v>0</v>
      </c>
      <c r="UGT119" s="1145">
        <f>'2d) Planwerte (Anlage)'!UGT119*$E$15</f>
        <v>0</v>
      </c>
      <c r="UGU119" s="1145">
        <f>'2d) Planwerte (Anlage)'!UGU119*$E$15</f>
        <v>0</v>
      </c>
      <c r="UGV119" s="1145">
        <f>'2d) Planwerte (Anlage)'!UGV119*$E$15</f>
        <v>0</v>
      </c>
      <c r="UGW119" s="1145">
        <f>'2d) Planwerte (Anlage)'!UGW119*$E$15</f>
        <v>0</v>
      </c>
      <c r="UGX119" s="1145">
        <f>'2d) Planwerte (Anlage)'!UGX119*$E$15</f>
        <v>0</v>
      </c>
      <c r="UGY119" s="1145">
        <f>'2d) Planwerte (Anlage)'!UGY119*$E$15</f>
        <v>0</v>
      </c>
      <c r="UGZ119" s="1145">
        <f>'2d) Planwerte (Anlage)'!UGZ119*$E$15</f>
        <v>0</v>
      </c>
      <c r="UHA119" s="1145">
        <f>'2d) Planwerte (Anlage)'!UHA119*$E$15</f>
        <v>0</v>
      </c>
      <c r="UHB119" s="1145">
        <f>'2d) Planwerte (Anlage)'!UHB119*$E$15</f>
        <v>0</v>
      </c>
      <c r="UHC119" s="1145">
        <f>'2d) Planwerte (Anlage)'!UHC119*$E$15</f>
        <v>0</v>
      </c>
      <c r="UHD119" s="1145">
        <f>'2d) Planwerte (Anlage)'!UHD119*$E$15</f>
        <v>0</v>
      </c>
      <c r="UHE119" s="1145">
        <f>'2d) Planwerte (Anlage)'!UHE119*$E$15</f>
        <v>0</v>
      </c>
      <c r="UHF119" s="1145">
        <f>'2d) Planwerte (Anlage)'!UHF119*$E$15</f>
        <v>0</v>
      </c>
      <c r="UHG119" s="1145">
        <f>'2d) Planwerte (Anlage)'!UHG119*$E$15</f>
        <v>0</v>
      </c>
      <c r="UHH119" s="1145">
        <f>'2d) Planwerte (Anlage)'!UHH119*$E$15</f>
        <v>0</v>
      </c>
      <c r="UHI119" s="1145">
        <f>'2d) Planwerte (Anlage)'!UHI119*$E$15</f>
        <v>0</v>
      </c>
      <c r="UHJ119" s="1145">
        <f>'2d) Planwerte (Anlage)'!UHJ119*$E$15</f>
        <v>0</v>
      </c>
      <c r="UHK119" s="1145">
        <f>'2d) Planwerte (Anlage)'!UHK119*$E$15</f>
        <v>0</v>
      </c>
      <c r="UHL119" s="1145">
        <f>'2d) Planwerte (Anlage)'!UHL119*$E$15</f>
        <v>0</v>
      </c>
      <c r="UHM119" s="1145">
        <f>'2d) Planwerte (Anlage)'!UHM119*$E$15</f>
        <v>0</v>
      </c>
      <c r="UHN119" s="1145">
        <f>'2d) Planwerte (Anlage)'!UHN119*$E$15</f>
        <v>0</v>
      </c>
      <c r="UHO119" s="1145">
        <f>'2d) Planwerte (Anlage)'!UHO119*$E$15</f>
        <v>0</v>
      </c>
      <c r="UHP119" s="1145">
        <f>'2d) Planwerte (Anlage)'!UHP119*$E$15</f>
        <v>0</v>
      </c>
      <c r="UHQ119" s="1145">
        <f>'2d) Planwerte (Anlage)'!UHQ119*$E$15</f>
        <v>0</v>
      </c>
      <c r="UHR119" s="1145">
        <f>'2d) Planwerte (Anlage)'!UHR119*$E$15</f>
        <v>0</v>
      </c>
      <c r="UHS119" s="1145">
        <f>'2d) Planwerte (Anlage)'!UHS119*$E$15</f>
        <v>0</v>
      </c>
      <c r="UHT119" s="1145">
        <f>'2d) Planwerte (Anlage)'!UHT119*$E$15</f>
        <v>0</v>
      </c>
      <c r="UHU119" s="1145">
        <f>'2d) Planwerte (Anlage)'!UHU119*$E$15</f>
        <v>0</v>
      </c>
      <c r="UHV119" s="1145">
        <f>'2d) Planwerte (Anlage)'!UHV119*$E$15</f>
        <v>0</v>
      </c>
      <c r="UHW119" s="1145">
        <f>'2d) Planwerte (Anlage)'!UHW119*$E$15</f>
        <v>0</v>
      </c>
      <c r="UHX119" s="1145">
        <f>'2d) Planwerte (Anlage)'!UHX119*$E$15</f>
        <v>0</v>
      </c>
      <c r="UHY119" s="1145">
        <f>'2d) Planwerte (Anlage)'!UHY119*$E$15</f>
        <v>0</v>
      </c>
      <c r="UHZ119" s="1145">
        <f>'2d) Planwerte (Anlage)'!UHZ119*$E$15</f>
        <v>0</v>
      </c>
      <c r="UIA119" s="1145">
        <f>'2d) Planwerte (Anlage)'!UIA119*$E$15</f>
        <v>0</v>
      </c>
      <c r="UIB119" s="1145">
        <f>'2d) Planwerte (Anlage)'!UIB119*$E$15</f>
        <v>0</v>
      </c>
      <c r="UIC119" s="1145">
        <f>'2d) Planwerte (Anlage)'!UIC119*$E$15</f>
        <v>0</v>
      </c>
      <c r="UID119" s="1145">
        <f>'2d) Planwerte (Anlage)'!UID119*$E$15</f>
        <v>0</v>
      </c>
      <c r="UIE119" s="1145">
        <f>'2d) Planwerte (Anlage)'!UIE119*$E$15</f>
        <v>0</v>
      </c>
      <c r="UIF119" s="1145">
        <f>'2d) Planwerte (Anlage)'!UIF119*$E$15</f>
        <v>0</v>
      </c>
      <c r="UIG119" s="1145">
        <f>'2d) Planwerte (Anlage)'!UIG119*$E$15</f>
        <v>0</v>
      </c>
      <c r="UIH119" s="1145">
        <f>'2d) Planwerte (Anlage)'!UIH119*$E$15</f>
        <v>0</v>
      </c>
      <c r="UII119" s="1145">
        <f>'2d) Planwerte (Anlage)'!UII119*$E$15</f>
        <v>0</v>
      </c>
      <c r="UIJ119" s="1145">
        <f>'2d) Planwerte (Anlage)'!UIJ119*$E$15</f>
        <v>0</v>
      </c>
      <c r="UIK119" s="1145">
        <f>'2d) Planwerte (Anlage)'!UIK119*$E$15</f>
        <v>0</v>
      </c>
      <c r="UIL119" s="1145">
        <f>'2d) Planwerte (Anlage)'!UIL119*$E$15</f>
        <v>0</v>
      </c>
      <c r="UIM119" s="1145">
        <f>'2d) Planwerte (Anlage)'!UIM119*$E$15</f>
        <v>0</v>
      </c>
      <c r="UIN119" s="1145">
        <f>'2d) Planwerte (Anlage)'!UIN119*$E$15</f>
        <v>0</v>
      </c>
      <c r="UIO119" s="1145">
        <f>'2d) Planwerte (Anlage)'!UIO119*$E$15</f>
        <v>0</v>
      </c>
      <c r="UIP119" s="1145">
        <f>'2d) Planwerte (Anlage)'!UIP119*$E$15</f>
        <v>0</v>
      </c>
      <c r="UIQ119" s="1145">
        <f>'2d) Planwerte (Anlage)'!UIQ119*$E$15</f>
        <v>0</v>
      </c>
      <c r="UIR119" s="1145">
        <f>'2d) Planwerte (Anlage)'!UIR119*$E$15</f>
        <v>0</v>
      </c>
      <c r="UIS119" s="1145">
        <f>'2d) Planwerte (Anlage)'!UIS119*$E$15</f>
        <v>0</v>
      </c>
      <c r="UIT119" s="1145">
        <f>'2d) Planwerte (Anlage)'!UIT119*$E$15</f>
        <v>0</v>
      </c>
      <c r="UIU119" s="1145">
        <f>'2d) Planwerte (Anlage)'!UIU119*$E$15</f>
        <v>0</v>
      </c>
      <c r="UIV119" s="1145">
        <f>'2d) Planwerte (Anlage)'!UIV119*$E$15</f>
        <v>0</v>
      </c>
      <c r="UIW119" s="1145">
        <f>'2d) Planwerte (Anlage)'!UIW119*$E$15</f>
        <v>0</v>
      </c>
      <c r="UIX119" s="1145">
        <f>'2d) Planwerte (Anlage)'!UIX119*$E$15</f>
        <v>0</v>
      </c>
      <c r="UIY119" s="1145">
        <f>'2d) Planwerte (Anlage)'!UIY119*$E$15</f>
        <v>0</v>
      </c>
      <c r="UIZ119" s="1145">
        <f>'2d) Planwerte (Anlage)'!UIZ119*$E$15</f>
        <v>0</v>
      </c>
      <c r="UJA119" s="1145">
        <f>'2d) Planwerte (Anlage)'!UJA119*$E$15</f>
        <v>0</v>
      </c>
      <c r="UJB119" s="1145">
        <f>'2d) Planwerte (Anlage)'!UJB119*$E$15</f>
        <v>0</v>
      </c>
      <c r="UJC119" s="1145">
        <f>'2d) Planwerte (Anlage)'!UJC119*$E$15</f>
        <v>0</v>
      </c>
      <c r="UJD119" s="1145">
        <f>'2d) Planwerte (Anlage)'!UJD119*$E$15</f>
        <v>0</v>
      </c>
      <c r="UJE119" s="1145">
        <f>'2d) Planwerte (Anlage)'!UJE119*$E$15</f>
        <v>0</v>
      </c>
      <c r="UJF119" s="1145">
        <f>'2d) Planwerte (Anlage)'!UJF119*$E$15</f>
        <v>0</v>
      </c>
      <c r="UJG119" s="1145">
        <f>'2d) Planwerte (Anlage)'!UJG119*$E$15</f>
        <v>0</v>
      </c>
      <c r="UJH119" s="1145">
        <f>'2d) Planwerte (Anlage)'!UJH119*$E$15</f>
        <v>0</v>
      </c>
      <c r="UJI119" s="1145">
        <f>'2d) Planwerte (Anlage)'!UJI119*$E$15</f>
        <v>0</v>
      </c>
      <c r="UJJ119" s="1145">
        <f>'2d) Planwerte (Anlage)'!UJJ119*$E$15</f>
        <v>0</v>
      </c>
      <c r="UJK119" s="1145">
        <f>'2d) Planwerte (Anlage)'!UJK119*$E$15</f>
        <v>0</v>
      </c>
      <c r="UJL119" s="1145">
        <f>'2d) Planwerte (Anlage)'!UJL119*$E$15</f>
        <v>0</v>
      </c>
      <c r="UJM119" s="1145">
        <f>'2d) Planwerte (Anlage)'!UJM119*$E$15</f>
        <v>0</v>
      </c>
      <c r="UJN119" s="1145">
        <f>'2d) Planwerte (Anlage)'!UJN119*$E$15</f>
        <v>0</v>
      </c>
      <c r="UJO119" s="1145">
        <f>'2d) Planwerte (Anlage)'!UJO119*$E$15</f>
        <v>0</v>
      </c>
      <c r="UJP119" s="1145">
        <f>'2d) Planwerte (Anlage)'!UJP119*$E$15</f>
        <v>0</v>
      </c>
      <c r="UJQ119" s="1145">
        <f>'2d) Planwerte (Anlage)'!UJQ119*$E$15</f>
        <v>0</v>
      </c>
      <c r="UJR119" s="1145">
        <f>'2d) Planwerte (Anlage)'!UJR119*$E$15</f>
        <v>0</v>
      </c>
      <c r="UJS119" s="1145">
        <f>'2d) Planwerte (Anlage)'!UJS119*$E$15</f>
        <v>0</v>
      </c>
      <c r="UJT119" s="1145">
        <f>'2d) Planwerte (Anlage)'!UJT119*$E$15</f>
        <v>0</v>
      </c>
      <c r="UJU119" s="1145">
        <f>'2d) Planwerte (Anlage)'!UJU119*$E$15</f>
        <v>0</v>
      </c>
      <c r="UJV119" s="1145">
        <f>'2d) Planwerte (Anlage)'!UJV119*$E$15</f>
        <v>0</v>
      </c>
      <c r="UJW119" s="1145">
        <f>'2d) Planwerte (Anlage)'!UJW119*$E$15</f>
        <v>0</v>
      </c>
      <c r="UJX119" s="1145">
        <f>'2d) Planwerte (Anlage)'!UJX119*$E$15</f>
        <v>0</v>
      </c>
      <c r="UJY119" s="1145">
        <f>'2d) Planwerte (Anlage)'!UJY119*$E$15</f>
        <v>0</v>
      </c>
      <c r="UJZ119" s="1145">
        <f>'2d) Planwerte (Anlage)'!UJZ119*$E$15</f>
        <v>0</v>
      </c>
      <c r="UKA119" s="1145">
        <f>'2d) Planwerte (Anlage)'!UKA119*$E$15</f>
        <v>0</v>
      </c>
      <c r="UKB119" s="1145">
        <f>'2d) Planwerte (Anlage)'!UKB119*$E$15</f>
        <v>0</v>
      </c>
      <c r="UKC119" s="1145">
        <f>'2d) Planwerte (Anlage)'!UKC119*$E$15</f>
        <v>0</v>
      </c>
      <c r="UKD119" s="1145">
        <f>'2d) Planwerte (Anlage)'!UKD119*$E$15</f>
        <v>0</v>
      </c>
      <c r="UKE119" s="1145">
        <f>'2d) Planwerte (Anlage)'!UKE119*$E$15</f>
        <v>0</v>
      </c>
      <c r="UKF119" s="1145">
        <f>'2d) Planwerte (Anlage)'!UKF119*$E$15</f>
        <v>0</v>
      </c>
      <c r="UKG119" s="1145">
        <f>'2d) Planwerte (Anlage)'!UKG119*$E$15</f>
        <v>0</v>
      </c>
      <c r="UKH119" s="1145">
        <f>'2d) Planwerte (Anlage)'!UKH119*$E$15</f>
        <v>0</v>
      </c>
      <c r="UKI119" s="1145">
        <f>'2d) Planwerte (Anlage)'!UKI119*$E$15</f>
        <v>0</v>
      </c>
      <c r="UKJ119" s="1145">
        <f>'2d) Planwerte (Anlage)'!UKJ119*$E$15</f>
        <v>0</v>
      </c>
      <c r="UKK119" s="1145">
        <f>'2d) Planwerte (Anlage)'!UKK119*$E$15</f>
        <v>0</v>
      </c>
      <c r="UKL119" s="1145">
        <f>'2d) Planwerte (Anlage)'!UKL119*$E$15</f>
        <v>0</v>
      </c>
      <c r="UKM119" s="1145">
        <f>'2d) Planwerte (Anlage)'!UKM119*$E$15</f>
        <v>0</v>
      </c>
      <c r="UKN119" s="1145">
        <f>'2d) Planwerte (Anlage)'!UKN119*$E$15</f>
        <v>0</v>
      </c>
      <c r="UKO119" s="1145">
        <f>'2d) Planwerte (Anlage)'!UKO119*$E$15</f>
        <v>0</v>
      </c>
      <c r="UKP119" s="1145">
        <f>'2d) Planwerte (Anlage)'!UKP119*$E$15</f>
        <v>0</v>
      </c>
      <c r="UKQ119" s="1145">
        <f>'2d) Planwerte (Anlage)'!UKQ119*$E$15</f>
        <v>0</v>
      </c>
      <c r="UKR119" s="1145">
        <f>'2d) Planwerte (Anlage)'!UKR119*$E$15</f>
        <v>0</v>
      </c>
      <c r="UKS119" s="1145">
        <f>'2d) Planwerte (Anlage)'!UKS119*$E$15</f>
        <v>0</v>
      </c>
      <c r="UKT119" s="1145">
        <f>'2d) Planwerte (Anlage)'!UKT119*$E$15</f>
        <v>0</v>
      </c>
      <c r="UKU119" s="1145">
        <f>'2d) Planwerte (Anlage)'!UKU119*$E$15</f>
        <v>0</v>
      </c>
      <c r="UKV119" s="1145">
        <f>'2d) Planwerte (Anlage)'!UKV119*$E$15</f>
        <v>0</v>
      </c>
      <c r="UKW119" s="1145">
        <f>'2d) Planwerte (Anlage)'!UKW119*$E$15</f>
        <v>0</v>
      </c>
      <c r="UKX119" s="1145">
        <f>'2d) Planwerte (Anlage)'!UKX119*$E$15</f>
        <v>0</v>
      </c>
      <c r="UKY119" s="1145">
        <f>'2d) Planwerte (Anlage)'!UKY119*$E$15</f>
        <v>0</v>
      </c>
      <c r="UKZ119" s="1145">
        <f>'2d) Planwerte (Anlage)'!UKZ119*$E$15</f>
        <v>0</v>
      </c>
      <c r="ULA119" s="1145">
        <f>'2d) Planwerte (Anlage)'!ULA119*$E$15</f>
        <v>0</v>
      </c>
      <c r="ULB119" s="1145">
        <f>'2d) Planwerte (Anlage)'!ULB119*$E$15</f>
        <v>0</v>
      </c>
      <c r="ULC119" s="1145">
        <f>'2d) Planwerte (Anlage)'!ULC119*$E$15</f>
        <v>0</v>
      </c>
      <c r="ULD119" s="1145">
        <f>'2d) Planwerte (Anlage)'!ULD119*$E$15</f>
        <v>0</v>
      </c>
      <c r="ULE119" s="1145">
        <f>'2d) Planwerte (Anlage)'!ULE119*$E$15</f>
        <v>0</v>
      </c>
      <c r="ULF119" s="1145">
        <f>'2d) Planwerte (Anlage)'!ULF119*$E$15</f>
        <v>0</v>
      </c>
      <c r="ULG119" s="1145">
        <f>'2d) Planwerte (Anlage)'!ULG119*$E$15</f>
        <v>0</v>
      </c>
      <c r="ULH119" s="1145">
        <f>'2d) Planwerte (Anlage)'!ULH119*$E$15</f>
        <v>0</v>
      </c>
      <c r="ULI119" s="1145">
        <f>'2d) Planwerte (Anlage)'!ULI119*$E$15</f>
        <v>0</v>
      </c>
      <c r="ULJ119" s="1145">
        <f>'2d) Planwerte (Anlage)'!ULJ119*$E$15</f>
        <v>0</v>
      </c>
      <c r="ULK119" s="1145">
        <f>'2d) Planwerte (Anlage)'!ULK119*$E$15</f>
        <v>0</v>
      </c>
      <c r="ULL119" s="1145">
        <f>'2d) Planwerte (Anlage)'!ULL119*$E$15</f>
        <v>0</v>
      </c>
      <c r="ULM119" s="1145">
        <f>'2d) Planwerte (Anlage)'!ULM119*$E$15</f>
        <v>0</v>
      </c>
      <c r="ULN119" s="1145">
        <f>'2d) Planwerte (Anlage)'!ULN119*$E$15</f>
        <v>0</v>
      </c>
      <c r="ULO119" s="1145">
        <f>'2d) Planwerte (Anlage)'!ULO119*$E$15</f>
        <v>0</v>
      </c>
      <c r="ULP119" s="1145">
        <f>'2d) Planwerte (Anlage)'!ULP119*$E$15</f>
        <v>0</v>
      </c>
      <c r="ULQ119" s="1145">
        <f>'2d) Planwerte (Anlage)'!ULQ119*$E$15</f>
        <v>0</v>
      </c>
      <c r="ULR119" s="1145">
        <f>'2d) Planwerte (Anlage)'!ULR119*$E$15</f>
        <v>0</v>
      </c>
      <c r="ULS119" s="1145">
        <f>'2d) Planwerte (Anlage)'!ULS119*$E$15</f>
        <v>0</v>
      </c>
      <c r="ULT119" s="1145">
        <f>'2d) Planwerte (Anlage)'!ULT119*$E$15</f>
        <v>0</v>
      </c>
      <c r="ULU119" s="1145">
        <f>'2d) Planwerte (Anlage)'!ULU119*$E$15</f>
        <v>0</v>
      </c>
      <c r="ULV119" s="1145">
        <f>'2d) Planwerte (Anlage)'!ULV119*$E$15</f>
        <v>0</v>
      </c>
      <c r="ULW119" s="1145">
        <f>'2d) Planwerte (Anlage)'!ULW119*$E$15</f>
        <v>0</v>
      </c>
      <c r="ULX119" s="1145">
        <f>'2d) Planwerte (Anlage)'!ULX119*$E$15</f>
        <v>0</v>
      </c>
      <c r="ULY119" s="1145">
        <f>'2d) Planwerte (Anlage)'!ULY119*$E$15</f>
        <v>0</v>
      </c>
      <c r="ULZ119" s="1145">
        <f>'2d) Planwerte (Anlage)'!ULZ119*$E$15</f>
        <v>0</v>
      </c>
      <c r="UMA119" s="1145">
        <f>'2d) Planwerte (Anlage)'!UMA119*$E$15</f>
        <v>0</v>
      </c>
      <c r="UMB119" s="1145">
        <f>'2d) Planwerte (Anlage)'!UMB119*$E$15</f>
        <v>0</v>
      </c>
      <c r="UMC119" s="1145">
        <f>'2d) Planwerte (Anlage)'!UMC119*$E$15</f>
        <v>0</v>
      </c>
      <c r="UMD119" s="1145">
        <f>'2d) Planwerte (Anlage)'!UMD119*$E$15</f>
        <v>0</v>
      </c>
      <c r="UME119" s="1145">
        <f>'2d) Planwerte (Anlage)'!UME119*$E$15</f>
        <v>0</v>
      </c>
      <c r="UMF119" s="1145">
        <f>'2d) Planwerte (Anlage)'!UMF119*$E$15</f>
        <v>0</v>
      </c>
      <c r="UMG119" s="1145">
        <f>'2d) Planwerte (Anlage)'!UMG119*$E$15</f>
        <v>0</v>
      </c>
      <c r="UMH119" s="1145">
        <f>'2d) Planwerte (Anlage)'!UMH119*$E$15</f>
        <v>0</v>
      </c>
      <c r="UMI119" s="1145">
        <f>'2d) Planwerte (Anlage)'!UMI119*$E$15</f>
        <v>0</v>
      </c>
      <c r="UMJ119" s="1145">
        <f>'2d) Planwerte (Anlage)'!UMJ119*$E$15</f>
        <v>0</v>
      </c>
      <c r="UMK119" s="1145">
        <f>'2d) Planwerte (Anlage)'!UMK119*$E$15</f>
        <v>0</v>
      </c>
      <c r="UML119" s="1145">
        <f>'2d) Planwerte (Anlage)'!UML119*$E$15</f>
        <v>0</v>
      </c>
      <c r="UMM119" s="1145">
        <f>'2d) Planwerte (Anlage)'!UMM119*$E$15</f>
        <v>0</v>
      </c>
      <c r="UMN119" s="1145">
        <f>'2d) Planwerte (Anlage)'!UMN119*$E$15</f>
        <v>0</v>
      </c>
      <c r="UMO119" s="1145">
        <f>'2d) Planwerte (Anlage)'!UMO119*$E$15</f>
        <v>0</v>
      </c>
      <c r="UMP119" s="1145">
        <f>'2d) Planwerte (Anlage)'!UMP119*$E$15</f>
        <v>0</v>
      </c>
      <c r="UMQ119" s="1145">
        <f>'2d) Planwerte (Anlage)'!UMQ119*$E$15</f>
        <v>0</v>
      </c>
      <c r="UMR119" s="1145">
        <f>'2d) Planwerte (Anlage)'!UMR119*$E$15</f>
        <v>0</v>
      </c>
      <c r="UMS119" s="1145">
        <f>'2d) Planwerte (Anlage)'!UMS119*$E$15</f>
        <v>0</v>
      </c>
      <c r="UMT119" s="1145">
        <f>'2d) Planwerte (Anlage)'!UMT119*$E$15</f>
        <v>0</v>
      </c>
      <c r="UMU119" s="1145">
        <f>'2d) Planwerte (Anlage)'!UMU119*$E$15</f>
        <v>0</v>
      </c>
      <c r="UMV119" s="1145">
        <f>'2d) Planwerte (Anlage)'!UMV119*$E$15</f>
        <v>0</v>
      </c>
      <c r="UMW119" s="1145">
        <f>'2d) Planwerte (Anlage)'!UMW119*$E$15</f>
        <v>0</v>
      </c>
      <c r="UMX119" s="1145">
        <f>'2d) Planwerte (Anlage)'!UMX119*$E$15</f>
        <v>0</v>
      </c>
      <c r="UMY119" s="1145">
        <f>'2d) Planwerte (Anlage)'!UMY119*$E$15</f>
        <v>0</v>
      </c>
      <c r="UMZ119" s="1145">
        <f>'2d) Planwerte (Anlage)'!UMZ119*$E$15</f>
        <v>0</v>
      </c>
      <c r="UNA119" s="1145">
        <f>'2d) Planwerte (Anlage)'!UNA119*$E$15</f>
        <v>0</v>
      </c>
      <c r="UNB119" s="1145">
        <f>'2d) Planwerte (Anlage)'!UNB119*$E$15</f>
        <v>0</v>
      </c>
      <c r="UNC119" s="1145">
        <f>'2d) Planwerte (Anlage)'!UNC119*$E$15</f>
        <v>0</v>
      </c>
      <c r="UND119" s="1145">
        <f>'2d) Planwerte (Anlage)'!UND119*$E$15</f>
        <v>0</v>
      </c>
      <c r="UNE119" s="1145">
        <f>'2d) Planwerte (Anlage)'!UNE119*$E$15</f>
        <v>0</v>
      </c>
      <c r="UNF119" s="1145">
        <f>'2d) Planwerte (Anlage)'!UNF119*$E$15</f>
        <v>0</v>
      </c>
      <c r="UNG119" s="1145">
        <f>'2d) Planwerte (Anlage)'!UNG119*$E$15</f>
        <v>0</v>
      </c>
      <c r="UNH119" s="1145">
        <f>'2d) Planwerte (Anlage)'!UNH119*$E$15</f>
        <v>0</v>
      </c>
      <c r="UNI119" s="1145">
        <f>'2d) Planwerte (Anlage)'!UNI119*$E$15</f>
        <v>0</v>
      </c>
      <c r="UNJ119" s="1145">
        <f>'2d) Planwerte (Anlage)'!UNJ119*$E$15</f>
        <v>0</v>
      </c>
      <c r="UNK119" s="1145">
        <f>'2d) Planwerte (Anlage)'!UNK119*$E$15</f>
        <v>0</v>
      </c>
      <c r="UNL119" s="1145">
        <f>'2d) Planwerte (Anlage)'!UNL119*$E$15</f>
        <v>0</v>
      </c>
      <c r="UNM119" s="1145">
        <f>'2d) Planwerte (Anlage)'!UNM119*$E$15</f>
        <v>0</v>
      </c>
      <c r="UNN119" s="1145">
        <f>'2d) Planwerte (Anlage)'!UNN119*$E$15</f>
        <v>0</v>
      </c>
      <c r="UNO119" s="1145">
        <f>'2d) Planwerte (Anlage)'!UNO119*$E$15</f>
        <v>0</v>
      </c>
      <c r="UNP119" s="1145">
        <f>'2d) Planwerte (Anlage)'!UNP119*$E$15</f>
        <v>0</v>
      </c>
      <c r="UNQ119" s="1145">
        <f>'2d) Planwerte (Anlage)'!UNQ119*$E$15</f>
        <v>0</v>
      </c>
      <c r="UNR119" s="1145">
        <f>'2d) Planwerte (Anlage)'!UNR119*$E$15</f>
        <v>0</v>
      </c>
      <c r="UNS119" s="1145">
        <f>'2d) Planwerte (Anlage)'!UNS119*$E$15</f>
        <v>0</v>
      </c>
      <c r="UNT119" s="1145">
        <f>'2d) Planwerte (Anlage)'!UNT119*$E$15</f>
        <v>0</v>
      </c>
      <c r="UNU119" s="1145">
        <f>'2d) Planwerte (Anlage)'!UNU119*$E$15</f>
        <v>0</v>
      </c>
      <c r="UNV119" s="1145">
        <f>'2d) Planwerte (Anlage)'!UNV119*$E$15</f>
        <v>0</v>
      </c>
      <c r="UNW119" s="1145">
        <f>'2d) Planwerte (Anlage)'!UNW119*$E$15</f>
        <v>0</v>
      </c>
      <c r="UNX119" s="1145">
        <f>'2d) Planwerte (Anlage)'!UNX119*$E$15</f>
        <v>0</v>
      </c>
      <c r="UNY119" s="1145">
        <f>'2d) Planwerte (Anlage)'!UNY119*$E$15</f>
        <v>0</v>
      </c>
      <c r="UNZ119" s="1145">
        <f>'2d) Planwerte (Anlage)'!UNZ119*$E$15</f>
        <v>0</v>
      </c>
      <c r="UOA119" s="1145">
        <f>'2d) Planwerte (Anlage)'!UOA119*$E$15</f>
        <v>0</v>
      </c>
      <c r="UOB119" s="1145">
        <f>'2d) Planwerte (Anlage)'!UOB119*$E$15</f>
        <v>0</v>
      </c>
      <c r="UOC119" s="1145">
        <f>'2d) Planwerte (Anlage)'!UOC119*$E$15</f>
        <v>0</v>
      </c>
      <c r="UOD119" s="1145">
        <f>'2d) Planwerte (Anlage)'!UOD119*$E$15</f>
        <v>0</v>
      </c>
      <c r="UOE119" s="1145">
        <f>'2d) Planwerte (Anlage)'!UOE119*$E$15</f>
        <v>0</v>
      </c>
      <c r="UOF119" s="1145">
        <f>'2d) Planwerte (Anlage)'!UOF119*$E$15</f>
        <v>0</v>
      </c>
      <c r="UOG119" s="1145">
        <f>'2d) Planwerte (Anlage)'!UOG119*$E$15</f>
        <v>0</v>
      </c>
      <c r="UOH119" s="1145">
        <f>'2d) Planwerte (Anlage)'!UOH119*$E$15</f>
        <v>0</v>
      </c>
      <c r="UOI119" s="1145">
        <f>'2d) Planwerte (Anlage)'!UOI119*$E$15</f>
        <v>0</v>
      </c>
      <c r="UOJ119" s="1145">
        <f>'2d) Planwerte (Anlage)'!UOJ119*$E$15</f>
        <v>0</v>
      </c>
      <c r="UOK119" s="1145">
        <f>'2d) Planwerte (Anlage)'!UOK119*$E$15</f>
        <v>0</v>
      </c>
      <c r="UOL119" s="1145">
        <f>'2d) Planwerte (Anlage)'!UOL119*$E$15</f>
        <v>0</v>
      </c>
      <c r="UOM119" s="1145">
        <f>'2d) Planwerte (Anlage)'!UOM119*$E$15</f>
        <v>0</v>
      </c>
      <c r="UON119" s="1145">
        <f>'2d) Planwerte (Anlage)'!UON119*$E$15</f>
        <v>0</v>
      </c>
      <c r="UOO119" s="1145">
        <f>'2d) Planwerte (Anlage)'!UOO119*$E$15</f>
        <v>0</v>
      </c>
      <c r="UOP119" s="1145">
        <f>'2d) Planwerte (Anlage)'!UOP119*$E$15</f>
        <v>0</v>
      </c>
      <c r="UOQ119" s="1145">
        <f>'2d) Planwerte (Anlage)'!UOQ119*$E$15</f>
        <v>0</v>
      </c>
      <c r="UOR119" s="1145">
        <f>'2d) Planwerte (Anlage)'!UOR119*$E$15</f>
        <v>0</v>
      </c>
      <c r="UOS119" s="1145">
        <f>'2d) Planwerte (Anlage)'!UOS119*$E$15</f>
        <v>0</v>
      </c>
      <c r="UOT119" s="1145">
        <f>'2d) Planwerte (Anlage)'!UOT119*$E$15</f>
        <v>0</v>
      </c>
      <c r="UOU119" s="1145">
        <f>'2d) Planwerte (Anlage)'!UOU119*$E$15</f>
        <v>0</v>
      </c>
      <c r="UOV119" s="1145">
        <f>'2d) Planwerte (Anlage)'!UOV119*$E$15</f>
        <v>0</v>
      </c>
      <c r="UOW119" s="1145">
        <f>'2d) Planwerte (Anlage)'!UOW119*$E$15</f>
        <v>0</v>
      </c>
      <c r="UOX119" s="1145">
        <f>'2d) Planwerte (Anlage)'!UOX119*$E$15</f>
        <v>0</v>
      </c>
      <c r="UOY119" s="1145">
        <f>'2d) Planwerte (Anlage)'!UOY119*$E$15</f>
        <v>0</v>
      </c>
      <c r="UOZ119" s="1145">
        <f>'2d) Planwerte (Anlage)'!UOZ119*$E$15</f>
        <v>0</v>
      </c>
      <c r="UPA119" s="1145">
        <f>'2d) Planwerte (Anlage)'!UPA119*$E$15</f>
        <v>0</v>
      </c>
      <c r="UPB119" s="1145">
        <f>'2d) Planwerte (Anlage)'!UPB119*$E$15</f>
        <v>0</v>
      </c>
      <c r="UPC119" s="1145">
        <f>'2d) Planwerte (Anlage)'!UPC119*$E$15</f>
        <v>0</v>
      </c>
      <c r="UPD119" s="1145">
        <f>'2d) Planwerte (Anlage)'!UPD119*$E$15</f>
        <v>0</v>
      </c>
      <c r="UPE119" s="1145">
        <f>'2d) Planwerte (Anlage)'!UPE119*$E$15</f>
        <v>0</v>
      </c>
      <c r="UPF119" s="1145">
        <f>'2d) Planwerte (Anlage)'!UPF119*$E$15</f>
        <v>0</v>
      </c>
      <c r="UPG119" s="1145">
        <f>'2d) Planwerte (Anlage)'!UPG119*$E$15</f>
        <v>0</v>
      </c>
      <c r="UPH119" s="1145">
        <f>'2d) Planwerte (Anlage)'!UPH119*$E$15</f>
        <v>0</v>
      </c>
      <c r="UPI119" s="1145">
        <f>'2d) Planwerte (Anlage)'!UPI119*$E$15</f>
        <v>0</v>
      </c>
      <c r="UPJ119" s="1145">
        <f>'2d) Planwerte (Anlage)'!UPJ119*$E$15</f>
        <v>0</v>
      </c>
      <c r="UPK119" s="1145">
        <f>'2d) Planwerte (Anlage)'!UPK119*$E$15</f>
        <v>0</v>
      </c>
      <c r="UPL119" s="1145">
        <f>'2d) Planwerte (Anlage)'!UPL119*$E$15</f>
        <v>0</v>
      </c>
      <c r="UPM119" s="1145">
        <f>'2d) Planwerte (Anlage)'!UPM119*$E$15</f>
        <v>0</v>
      </c>
      <c r="UPN119" s="1145">
        <f>'2d) Planwerte (Anlage)'!UPN119*$E$15</f>
        <v>0</v>
      </c>
      <c r="UPO119" s="1145">
        <f>'2d) Planwerte (Anlage)'!UPO119*$E$15</f>
        <v>0</v>
      </c>
      <c r="UPP119" s="1145">
        <f>'2d) Planwerte (Anlage)'!UPP119*$E$15</f>
        <v>0</v>
      </c>
      <c r="UPQ119" s="1145">
        <f>'2d) Planwerte (Anlage)'!UPQ119*$E$15</f>
        <v>0</v>
      </c>
      <c r="UPR119" s="1145">
        <f>'2d) Planwerte (Anlage)'!UPR119*$E$15</f>
        <v>0</v>
      </c>
      <c r="UPS119" s="1145">
        <f>'2d) Planwerte (Anlage)'!UPS119*$E$15</f>
        <v>0</v>
      </c>
      <c r="UPT119" s="1145">
        <f>'2d) Planwerte (Anlage)'!UPT119*$E$15</f>
        <v>0</v>
      </c>
      <c r="UPU119" s="1145">
        <f>'2d) Planwerte (Anlage)'!UPU119*$E$15</f>
        <v>0</v>
      </c>
      <c r="UPV119" s="1145">
        <f>'2d) Planwerte (Anlage)'!UPV119*$E$15</f>
        <v>0</v>
      </c>
      <c r="UPW119" s="1145">
        <f>'2d) Planwerte (Anlage)'!UPW119*$E$15</f>
        <v>0</v>
      </c>
      <c r="UPX119" s="1145">
        <f>'2d) Planwerte (Anlage)'!UPX119*$E$15</f>
        <v>0</v>
      </c>
      <c r="UPY119" s="1145">
        <f>'2d) Planwerte (Anlage)'!UPY119*$E$15</f>
        <v>0</v>
      </c>
      <c r="UPZ119" s="1145">
        <f>'2d) Planwerte (Anlage)'!UPZ119*$E$15</f>
        <v>0</v>
      </c>
      <c r="UQA119" s="1145">
        <f>'2d) Planwerte (Anlage)'!UQA119*$E$15</f>
        <v>0</v>
      </c>
      <c r="UQB119" s="1145">
        <f>'2d) Planwerte (Anlage)'!UQB119*$E$15</f>
        <v>0</v>
      </c>
      <c r="UQC119" s="1145">
        <f>'2d) Planwerte (Anlage)'!UQC119*$E$15</f>
        <v>0</v>
      </c>
      <c r="UQD119" s="1145">
        <f>'2d) Planwerte (Anlage)'!UQD119*$E$15</f>
        <v>0</v>
      </c>
      <c r="UQE119" s="1145">
        <f>'2d) Planwerte (Anlage)'!UQE119*$E$15</f>
        <v>0</v>
      </c>
      <c r="UQF119" s="1145">
        <f>'2d) Planwerte (Anlage)'!UQF119*$E$15</f>
        <v>0</v>
      </c>
      <c r="UQG119" s="1145">
        <f>'2d) Planwerte (Anlage)'!UQG119*$E$15</f>
        <v>0</v>
      </c>
      <c r="UQH119" s="1145">
        <f>'2d) Planwerte (Anlage)'!UQH119*$E$15</f>
        <v>0</v>
      </c>
      <c r="UQI119" s="1145">
        <f>'2d) Planwerte (Anlage)'!UQI119*$E$15</f>
        <v>0</v>
      </c>
      <c r="UQJ119" s="1145">
        <f>'2d) Planwerte (Anlage)'!UQJ119*$E$15</f>
        <v>0</v>
      </c>
      <c r="UQK119" s="1145">
        <f>'2d) Planwerte (Anlage)'!UQK119*$E$15</f>
        <v>0</v>
      </c>
      <c r="UQL119" s="1145">
        <f>'2d) Planwerte (Anlage)'!UQL119*$E$15</f>
        <v>0</v>
      </c>
      <c r="UQM119" s="1145">
        <f>'2d) Planwerte (Anlage)'!UQM119*$E$15</f>
        <v>0</v>
      </c>
      <c r="UQN119" s="1145">
        <f>'2d) Planwerte (Anlage)'!UQN119*$E$15</f>
        <v>0</v>
      </c>
      <c r="UQO119" s="1145">
        <f>'2d) Planwerte (Anlage)'!UQO119*$E$15</f>
        <v>0</v>
      </c>
      <c r="UQP119" s="1145">
        <f>'2d) Planwerte (Anlage)'!UQP119*$E$15</f>
        <v>0</v>
      </c>
      <c r="UQQ119" s="1145">
        <f>'2d) Planwerte (Anlage)'!UQQ119*$E$15</f>
        <v>0</v>
      </c>
      <c r="UQR119" s="1145">
        <f>'2d) Planwerte (Anlage)'!UQR119*$E$15</f>
        <v>0</v>
      </c>
      <c r="UQS119" s="1145">
        <f>'2d) Planwerte (Anlage)'!UQS119*$E$15</f>
        <v>0</v>
      </c>
      <c r="UQT119" s="1145">
        <f>'2d) Planwerte (Anlage)'!UQT119*$E$15</f>
        <v>0</v>
      </c>
      <c r="UQU119" s="1145">
        <f>'2d) Planwerte (Anlage)'!UQU119*$E$15</f>
        <v>0</v>
      </c>
      <c r="UQV119" s="1145">
        <f>'2d) Planwerte (Anlage)'!UQV119*$E$15</f>
        <v>0</v>
      </c>
      <c r="UQW119" s="1145">
        <f>'2d) Planwerte (Anlage)'!UQW119*$E$15</f>
        <v>0</v>
      </c>
      <c r="UQX119" s="1145">
        <f>'2d) Planwerte (Anlage)'!UQX119*$E$15</f>
        <v>0</v>
      </c>
      <c r="UQY119" s="1145">
        <f>'2d) Planwerte (Anlage)'!UQY119*$E$15</f>
        <v>0</v>
      </c>
      <c r="UQZ119" s="1145">
        <f>'2d) Planwerte (Anlage)'!UQZ119*$E$15</f>
        <v>0</v>
      </c>
      <c r="URA119" s="1145">
        <f>'2d) Planwerte (Anlage)'!URA119*$E$15</f>
        <v>0</v>
      </c>
      <c r="URB119" s="1145">
        <f>'2d) Planwerte (Anlage)'!URB119*$E$15</f>
        <v>0</v>
      </c>
      <c r="URC119" s="1145">
        <f>'2d) Planwerte (Anlage)'!URC119*$E$15</f>
        <v>0</v>
      </c>
      <c r="URD119" s="1145">
        <f>'2d) Planwerte (Anlage)'!URD119*$E$15</f>
        <v>0</v>
      </c>
      <c r="URE119" s="1145">
        <f>'2d) Planwerte (Anlage)'!URE119*$E$15</f>
        <v>0</v>
      </c>
      <c r="URF119" s="1145">
        <f>'2d) Planwerte (Anlage)'!URF119*$E$15</f>
        <v>0</v>
      </c>
      <c r="URG119" s="1145">
        <f>'2d) Planwerte (Anlage)'!URG119*$E$15</f>
        <v>0</v>
      </c>
      <c r="URH119" s="1145">
        <f>'2d) Planwerte (Anlage)'!URH119*$E$15</f>
        <v>0</v>
      </c>
      <c r="URI119" s="1145">
        <f>'2d) Planwerte (Anlage)'!URI119*$E$15</f>
        <v>0</v>
      </c>
      <c r="URJ119" s="1145">
        <f>'2d) Planwerte (Anlage)'!URJ119*$E$15</f>
        <v>0</v>
      </c>
      <c r="URK119" s="1145">
        <f>'2d) Planwerte (Anlage)'!URK119*$E$15</f>
        <v>0</v>
      </c>
      <c r="URL119" s="1145">
        <f>'2d) Planwerte (Anlage)'!URL119*$E$15</f>
        <v>0</v>
      </c>
      <c r="URM119" s="1145">
        <f>'2d) Planwerte (Anlage)'!URM119*$E$15</f>
        <v>0</v>
      </c>
      <c r="URN119" s="1145">
        <f>'2d) Planwerte (Anlage)'!URN119*$E$15</f>
        <v>0</v>
      </c>
      <c r="URO119" s="1145">
        <f>'2d) Planwerte (Anlage)'!URO119*$E$15</f>
        <v>0</v>
      </c>
      <c r="URP119" s="1145">
        <f>'2d) Planwerte (Anlage)'!URP119*$E$15</f>
        <v>0</v>
      </c>
      <c r="URQ119" s="1145">
        <f>'2d) Planwerte (Anlage)'!URQ119*$E$15</f>
        <v>0</v>
      </c>
      <c r="URR119" s="1145">
        <f>'2d) Planwerte (Anlage)'!URR119*$E$15</f>
        <v>0</v>
      </c>
      <c r="URS119" s="1145">
        <f>'2d) Planwerte (Anlage)'!URS119*$E$15</f>
        <v>0</v>
      </c>
      <c r="URT119" s="1145">
        <f>'2d) Planwerte (Anlage)'!URT119*$E$15</f>
        <v>0</v>
      </c>
      <c r="URU119" s="1145">
        <f>'2d) Planwerte (Anlage)'!URU119*$E$15</f>
        <v>0</v>
      </c>
      <c r="URV119" s="1145">
        <f>'2d) Planwerte (Anlage)'!URV119*$E$15</f>
        <v>0</v>
      </c>
      <c r="URW119" s="1145">
        <f>'2d) Planwerte (Anlage)'!URW119*$E$15</f>
        <v>0</v>
      </c>
      <c r="URX119" s="1145">
        <f>'2d) Planwerte (Anlage)'!URX119*$E$15</f>
        <v>0</v>
      </c>
      <c r="URY119" s="1145">
        <f>'2d) Planwerte (Anlage)'!URY119*$E$15</f>
        <v>0</v>
      </c>
      <c r="URZ119" s="1145">
        <f>'2d) Planwerte (Anlage)'!URZ119*$E$15</f>
        <v>0</v>
      </c>
      <c r="USA119" s="1145">
        <f>'2d) Planwerte (Anlage)'!USA119*$E$15</f>
        <v>0</v>
      </c>
      <c r="USB119" s="1145">
        <f>'2d) Planwerte (Anlage)'!USB119*$E$15</f>
        <v>0</v>
      </c>
      <c r="USC119" s="1145">
        <f>'2d) Planwerte (Anlage)'!USC119*$E$15</f>
        <v>0</v>
      </c>
      <c r="USD119" s="1145">
        <f>'2d) Planwerte (Anlage)'!USD119*$E$15</f>
        <v>0</v>
      </c>
      <c r="USE119" s="1145">
        <f>'2d) Planwerte (Anlage)'!USE119*$E$15</f>
        <v>0</v>
      </c>
      <c r="USF119" s="1145">
        <f>'2d) Planwerte (Anlage)'!USF119*$E$15</f>
        <v>0</v>
      </c>
      <c r="USG119" s="1145">
        <f>'2d) Planwerte (Anlage)'!USG119*$E$15</f>
        <v>0</v>
      </c>
      <c r="USH119" s="1145">
        <f>'2d) Planwerte (Anlage)'!USH119*$E$15</f>
        <v>0</v>
      </c>
      <c r="USI119" s="1145">
        <f>'2d) Planwerte (Anlage)'!USI119*$E$15</f>
        <v>0</v>
      </c>
      <c r="USJ119" s="1145">
        <f>'2d) Planwerte (Anlage)'!USJ119*$E$15</f>
        <v>0</v>
      </c>
      <c r="USK119" s="1145">
        <f>'2d) Planwerte (Anlage)'!USK119*$E$15</f>
        <v>0</v>
      </c>
      <c r="USL119" s="1145">
        <f>'2d) Planwerte (Anlage)'!USL119*$E$15</f>
        <v>0</v>
      </c>
      <c r="USM119" s="1145">
        <f>'2d) Planwerte (Anlage)'!USM119*$E$15</f>
        <v>0</v>
      </c>
      <c r="USN119" s="1145">
        <f>'2d) Planwerte (Anlage)'!USN119*$E$15</f>
        <v>0</v>
      </c>
      <c r="USO119" s="1145">
        <f>'2d) Planwerte (Anlage)'!USO119*$E$15</f>
        <v>0</v>
      </c>
      <c r="USP119" s="1145">
        <f>'2d) Planwerte (Anlage)'!USP119*$E$15</f>
        <v>0</v>
      </c>
      <c r="USQ119" s="1145">
        <f>'2d) Planwerte (Anlage)'!USQ119*$E$15</f>
        <v>0</v>
      </c>
      <c r="USR119" s="1145">
        <f>'2d) Planwerte (Anlage)'!USR119*$E$15</f>
        <v>0</v>
      </c>
      <c r="USS119" s="1145">
        <f>'2d) Planwerte (Anlage)'!USS119*$E$15</f>
        <v>0</v>
      </c>
      <c r="UST119" s="1145">
        <f>'2d) Planwerte (Anlage)'!UST119*$E$15</f>
        <v>0</v>
      </c>
      <c r="USU119" s="1145">
        <f>'2d) Planwerte (Anlage)'!USU119*$E$15</f>
        <v>0</v>
      </c>
      <c r="USV119" s="1145">
        <f>'2d) Planwerte (Anlage)'!USV119*$E$15</f>
        <v>0</v>
      </c>
      <c r="USW119" s="1145">
        <f>'2d) Planwerte (Anlage)'!USW119*$E$15</f>
        <v>0</v>
      </c>
      <c r="USX119" s="1145">
        <f>'2d) Planwerte (Anlage)'!USX119*$E$15</f>
        <v>0</v>
      </c>
      <c r="USY119" s="1145">
        <f>'2d) Planwerte (Anlage)'!USY119*$E$15</f>
        <v>0</v>
      </c>
      <c r="USZ119" s="1145">
        <f>'2d) Planwerte (Anlage)'!USZ119*$E$15</f>
        <v>0</v>
      </c>
      <c r="UTA119" s="1145">
        <f>'2d) Planwerte (Anlage)'!UTA119*$E$15</f>
        <v>0</v>
      </c>
      <c r="UTB119" s="1145">
        <f>'2d) Planwerte (Anlage)'!UTB119*$E$15</f>
        <v>0</v>
      </c>
      <c r="UTC119" s="1145">
        <f>'2d) Planwerte (Anlage)'!UTC119*$E$15</f>
        <v>0</v>
      </c>
      <c r="UTD119" s="1145">
        <f>'2d) Planwerte (Anlage)'!UTD119*$E$15</f>
        <v>0</v>
      </c>
      <c r="UTE119" s="1145">
        <f>'2d) Planwerte (Anlage)'!UTE119*$E$15</f>
        <v>0</v>
      </c>
      <c r="UTF119" s="1145">
        <f>'2d) Planwerte (Anlage)'!UTF119*$E$15</f>
        <v>0</v>
      </c>
      <c r="UTG119" s="1145">
        <f>'2d) Planwerte (Anlage)'!UTG119*$E$15</f>
        <v>0</v>
      </c>
      <c r="UTH119" s="1145">
        <f>'2d) Planwerte (Anlage)'!UTH119*$E$15</f>
        <v>0</v>
      </c>
      <c r="UTI119" s="1145">
        <f>'2d) Planwerte (Anlage)'!UTI119*$E$15</f>
        <v>0</v>
      </c>
      <c r="UTJ119" s="1145">
        <f>'2d) Planwerte (Anlage)'!UTJ119*$E$15</f>
        <v>0</v>
      </c>
      <c r="UTK119" s="1145">
        <f>'2d) Planwerte (Anlage)'!UTK119*$E$15</f>
        <v>0</v>
      </c>
      <c r="UTL119" s="1145">
        <f>'2d) Planwerte (Anlage)'!UTL119*$E$15</f>
        <v>0</v>
      </c>
      <c r="UTM119" s="1145">
        <f>'2d) Planwerte (Anlage)'!UTM119*$E$15</f>
        <v>0</v>
      </c>
      <c r="UTN119" s="1145">
        <f>'2d) Planwerte (Anlage)'!UTN119*$E$15</f>
        <v>0</v>
      </c>
      <c r="UTO119" s="1145">
        <f>'2d) Planwerte (Anlage)'!UTO119*$E$15</f>
        <v>0</v>
      </c>
      <c r="UTP119" s="1145">
        <f>'2d) Planwerte (Anlage)'!UTP119*$E$15</f>
        <v>0</v>
      </c>
      <c r="UTQ119" s="1145">
        <f>'2d) Planwerte (Anlage)'!UTQ119*$E$15</f>
        <v>0</v>
      </c>
      <c r="UTR119" s="1145">
        <f>'2d) Planwerte (Anlage)'!UTR119*$E$15</f>
        <v>0</v>
      </c>
      <c r="UTS119" s="1145">
        <f>'2d) Planwerte (Anlage)'!UTS119*$E$15</f>
        <v>0</v>
      </c>
      <c r="UTT119" s="1145">
        <f>'2d) Planwerte (Anlage)'!UTT119*$E$15</f>
        <v>0</v>
      </c>
      <c r="UTU119" s="1145">
        <f>'2d) Planwerte (Anlage)'!UTU119*$E$15</f>
        <v>0</v>
      </c>
      <c r="UTV119" s="1145">
        <f>'2d) Planwerte (Anlage)'!UTV119*$E$15</f>
        <v>0</v>
      </c>
      <c r="UTW119" s="1145">
        <f>'2d) Planwerte (Anlage)'!UTW119*$E$15</f>
        <v>0</v>
      </c>
      <c r="UTX119" s="1145">
        <f>'2d) Planwerte (Anlage)'!UTX119*$E$15</f>
        <v>0</v>
      </c>
      <c r="UTY119" s="1145">
        <f>'2d) Planwerte (Anlage)'!UTY119*$E$15</f>
        <v>0</v>
      </c>
      <c r="UTZ119" s="1145">
        <f>'2d) Planwerte (Anlage)'!UTZ119*$E$15</f>
        <v>0</v>
      </c>
      <c r="UUA119" s="1145">
        <f>'2d) Planwerte (Anlage)'!UUA119*$E$15</f>
        <v>0</v>
      </c>
      <c r="UUB119" s="1145">
        <f>'2d) Planwerte (Anlage)'!UUB119*$E$15</f>
        <v>0</v>
      </c>
      <c r="UUC119" s="1145">
        <f>'2d) Planwerte (Anlage)'!UUC119*$E$15</f>
        <v>0</v>
      </c>
      <c r="UUD119" s="1145">
        <f>'2d) Planwerte (Anlage)'!UUD119*$E$15</f>
        <v>0</v>
      </c>
      <c r="UUE119" s="1145">
        <f>'2d) Planwerte (Anlage)'!UUE119*$E$15</f>
        <v>0</v>
      </c>
      <c r="UUF119" s="1145">
        <f>'2d) Planwerte (Anlage)'!UUF119*$E$15</f>
        <v>0</v>
      </c>
      <c r="UUG119" s="1145">
        <f>'2d) Planwerte (Anlage)'!UUG119*$E$15</f>
        <v>0</v>
      </c>
      <c r="UUH119" s="1145">
        <f>'2d) Planwerte (Anlage)'!UUH119*$E$15</f>
        <v>0</v>
      </c>
      <c r="UUI119" s="1145">
        <f>'2d) Planwerte (Anlage)'!UUI119*$E$15</f>
        <v>0</v>
      </c>
      <c r="UUJ119" s="1145">
        <f>'2d) Planwerte (Anlage)'!UUJ119*$E$15</f>
        <v>0</v>
      </c>
      <c r="UUK119" s="1145">
        <f>'2d) Planwerte (Anlage)'!UUK119*$E$15</f>
        <v>0</v>
      </c>
      <c r="UUL119" s="1145">
        <f>'2d) Planwerte (Anlage)'!UUL119*$E$15</f>
        <v>0</v>
      </c>
      <c r="UUM119" s="1145">
        <f>'2d) Planwerte (Anlage)'!UUM119*$E$15</f>
        <v>0</v>
      </c>
      <c r="UUN119" s="1145">
        <f>'2d) Planwerte (Anlage)'!UUN119*$E$15</f>
        <v>0</v>
      </c>
      <c r="UUO119" s="1145">
        <f>'2d) Planwerte (Anlage)'!UUO119*$E$15</f>
        <v>0</v>
      </c>
      <c r="UUP119" s="1145">
        <f>'2d) Planwerte (Anlage)'!UUP119*$E$15</f>
        <v>0</v>
      </c>
      <c r="UUQ119" s="1145">
        <f>'2d) Planwerte (Anlage)'!UUQ119*$E$15</f>
        <v>0</v>
      </c>
      <c r="UUR119" s="1145">
        <f>'2d) Planwerte (Anlage)'!UUR119*$E$15</f>
        <v>0</v>
      </c>
      <c r="UUS119" s="1145">
        <f>'2d) Planwerte (Anlage)'!UUS119*$E$15</f>
        <v>0</v>
      </c>
      <c r="UUT119" s="1145">
        <f>'2d) Planwerte (Anlage)'!UUT119*$E$15</f>
        <v>0</v>
      </c>
      <c r="UUU119" s="1145">
        <f>'2d) Planwerte (Anlage)'!UUU119*$E$15</f>
        <v>0</v>
      </c>
      <c r="UUV119" s="1145">
        <f>'2d) Planwerte (Anlage)'!UUV119*$E$15</f>
        <v>0</v>
      </c>
      <c r="UUW119" s="1145">
        <f>'2d) Planwerte (Anlage)'!UUW119*$E$15</f>
        <v>0</v>
      </c>
      <c r="UUX119" s="1145">
        <f>'2d) Planwerte (Anlage)'!UUX119*$E$15</f>
        <v>0</v>
      </c>
      <c r="UUY119" s="1145">
        <f>'2d) Planwerte (Anlage)'!UUY119*$E$15</f>
        <v>0</v>
      </c>
      <c r="UUZ119" s="1145">
        <f>'2d) Planwerte (Anlage)'!UUZ119*$E$15</f>
        <v>0</v>
      </c>
      <c r="UVA119" s="1145">
        <f>'2d) Planwerte (Anlage)'!UVA119*$E$15</f>
        <v>0</v>
      </c>
      <c r="UVB119" s="1145">
        <f>'2d) Planwerte (Anlage)'!UVB119*$E$15</f>
        <v>0</v>
      </c>
      <c r="UVC119" s="1145">
        <f>'2d) Planwerte (Anlage)'!UVC119*$E$15</f>
        <v>0</v>
      </c>
      <c r="UVD119" s="1145">
        <f>'2d) Planwerte (Anlage)'!UVD119*$E$15</f>
        <v>0</v>
      </c>
      <c r="UVE119" s="1145">
        <f>'2d) Planwerte (Anlage)'!UVE119*$E$15</f>
        <v>0</v>
      </c>
      <c r="UVF119" s="1145">
        <f>'2d) Planwerte (Anlage)'!UVF119*$E$15</f>
        <v>0</v>
      </c>
      <c r="UVG119" s="1145">
        <f>'2d) Planwerte (Anlage)'!UVG119*$E$15</f>
        <v>0</v>
      </c>
      <c r="UVH119" s="1145">
        <f>'2d) Planwerte (Anlage)'!UVH119*$E$15</f>
        <v>0</v>
      </c>
      <c r="UVI119" s="1145">
        <f>'2d) Planwerte (Anlage)'!UVI119*$E$15</f>
        <v>0</v>
      </c>
      <c r="UVJ119" s="1145">
        <f>'2d) Planwerte (Anlage)'!UVJ119*$E$15</f>
        <v>0</v>
      </c>
      <c r="UVK119" s="1145">
        <f>'2d) Planwerte (Anlage)'!UVK119*$E$15</f>
        <v>0</v>
      </c>
      <c r="UVL119" s="1145">
        <f>'2d) Planwerte (Anlage)'!UVL119*$E$15</f>
        <v>0</v>
      </c>
      <c r="UVM119" s="1145">
        <f>'2d) Planwerte (Anlage)'!UVM119*$E$15</f>
        <v>0</v>
      </c>
      <c r="UVN119" s="1145">
        <f>'2d) Planwerte (Anlage)'!UVN119*$E$15</f>
        <v>0</v>
      </c>
      <c r="UVO119" s="1145">
        <f>'2d) Planwerte (Anlage)'!UVO119*$E$15</f>
        <v>0</v>
      </c>
      <c r="UVP119" s="1145">
        <f>'2d) Planwerte (Anlage)'!UVP119*$E$15</f>
        <v>0</v>
      </c>
      <c r="UVQ119" s="1145">
        <f>'2d) Planwerte (Anlage)'!UVQ119*$E$15</f>
        <v>0</v>
      </c>
      <c r="UVR119" s="1145">
        <f>'2d) Planwerte (Anlage)'!UVR119*$E$15</f>
        <v>0</v>
      </c>
      <c r="UVS119" s="1145">
        <f>'2d) Planwerte (Anlage)'!UVS119*$E$15</f>
        <v>0</v>
      </c>
      <c r="UVT119" s="1145">
        <f>'2d) Planwerte (Anlage)'!UVT119*$E$15</f>
        <v>0</v>
      </c>
      <c r="UVU119" s="1145">
        <f>'2d) Planwerte (Anlage)'!UVU119*$E$15</f>
        <v>0</v>
      </c>
      <c r="UVV119" s="1145">
        <f>'2d) Planwerte (Anlage)'!UVV119*$E$15</f>
        <v>0</v>
      </c>
      <c r="UVW119" s="1145">
        <f>'2d) Planwerte (Anlage)'!UVW119*$E$15</f>
        <v>0</v>
      </c>
      <c r="UVX119" s="1145">
        <f>'2d) Planwerte (Anlage)'!UVX119*$E$15</f>
        <v>0</v>
      </c>
      <c r="UVY119" s="1145">
        <f>'2d) Planwerte (Anlage)'!UVY119*$E$15</f>
        <v>0</v>
      </c>
      <c r="UVZ119" s="1145">
        <f>'2d) Planwerte (Anlage)'!UVZ119*$E$15</f>
        <v>0</v>
      </c>
      <c r="UWA119" s="1145">
        <f>'2d) Planwerte (Anlage)'!UWA119*$E$15</f>
        <v>0</v>
      </c>
      <c r="UWB119" s="1145">
        <f>'2d) Planwerte (Anlage)'!UWB119*$E$15</f>
        <v>0</v>
      </c>
      <c r="UWC119" s="1145">
        <f>'2d) Planwerte (Anlage)'!UWC119*$E$15</f>
        <v>0</v>
      </c>
      <c r="UWD119" s="1145">
        <f>'2d) Planwerte (Anlage)'!UWD119*$E$15</f>
        <v>0</v>
      </c>
      <c r="UWE119" s="1145">
        <f>'2d) Planwerte (Anlage)'!UWE119*$E$15</f>
        <v>0</v>
      </c>
      <c r="UWF119" s="1145">
        <f>'2d) Planwerte (Anlage)'!UWF119*$E$15</f>
        <v>0</v>
      </c>
      <c r="UWG119" s="1145">
        <f>'2d) Planwerte (Anlage)'!UWG119*$E$15</f>
        <v>0</v>
      </c>
      <c r="UWH119" s="1145">
        <f>'2d) Planwerte (Anlage)'!UWH119*$E$15</f>
        <v>0</v>
      </c>
      <c r="UWI119" s="1145">
        <f>'2d) Planwerte (Anlage)'!UWI119*$E$15</f>
        <v>0</v>
      </c>
      <c r="UWJ119" s="1145">
        <f>'2d) Planwerte (Anlage)'!UWJ119*$E$15</f>
        <v>0</v>
      </c>
      <c r="UWK119" s="1145">
        <f>'2d) Planwerte (Anlage)'!UWK119*$E$15</f>
        <v>0</v>
      </c>
      <c r="UWL119" s="1145">
        <f>'2d) Planwerte (Anlage)'!UWL119*$E$15</f>
        <v>0</v>
      </c>
      <c r="UWM119" s="1145">
        <f>'2d) Planwerte (Anlage)'!UWM119*$E$15</f>
        <v>0</v>
      </c>
      <c r="UWN119" s="1145">
        <f>'2d) Planwerte (Anlage)'!UWN119*$E$15</f>
        <v>0</v>
      </c>
      <c r="UWO119" s="1145">
        <f>'2d) Planwerte (Anlage)'!UWO119*$E$15</f>
        <v>0</v>
      </c>
      <c r="UWP119" s="1145">
        <f>'2d) Planwerte (Anlage)'!UWP119*$E$15</f>
        <v>0</v>
      </c>
      <c r="UWQ119" s="1145">
        <f>'2d) Planwerte (Anlage)'!UWQ119*$E$15</f>
        <v>0</v>
      </c>
      <c r="UWR119" s="1145">
        <f>'2d) Planwerte (Anlage)'!UWR119*$E$15</f>
        <v>0</v>
      </c>
      <c r="UWS119" s="1145">
        <f>'2d) Planwerte (Anlage)'!UWS119*$E$15</f>
        <v>0</v>
      </c>
      <c r="UWT119" s="1145">
        <f>'2d) Planwerte (Anlage)'!UWT119*$E$15</f>
        <v>0</v>
      </c>
      <c r="UWU119" s="1145">
        <f>'2d) Planwerte (Anlage)'!UWU119*$E$15</f>
        <v>0</v>
      </c>
      <c r="UWV119" s="1145">
        <f>'2d) Planwerte (Anlage)'!UWV119*$E$15</f>
        <v>0</v>
      </c>
      <c r="UWW119" s="1145">
        <f>'2d) Planwerte (Anlage)'!UWW119*$E$15</f>
        <v>0</v>
      </c>
      <c r="UWX119" s="1145">
        <f>'2d) Planwerte (Anlage)'!UWX119*$E$15</f>
        <v>0</v>
      </c>
      <c r="UWY119" s="1145">
        <f>'2d) Planwerte (Anlage)'!UWY119*$E$15</f>
        <v>0</v>
      </c>
      <c r="UWZ119" s="1145">
        <f>'2d) Planwerte (Anlage)'!UWZ119*$E$15</f>
        <v>0</v>
      </c>
      <c r="UXA119" s="1145">
        <f>'2d) Planwerte (Anlage)'!UXA119*$E$15</f>
        <v>0</v>
      </c>
      <c r="UXB119" s="1145">
        <f>'2d) Planwerte (Anlage)'!UXB119*$E$15</f>
        <v>0</v>
      </c>
      <c r="UXC119" s="1145">
        <f>'2d) Planwerte (Anlage)'!UXC119*$E$15</f>
        <v>0</v>
      </c>
      <c r="UXD119" s="1145">
        <f>'2d) Planwerte (Anlage)'!UXD119*$E$15</f>
        <v>0</v>
      </c>
      <c r="UXE119" s="1145">
        <f>'2d) Planwerte (Anlage)'!UXE119*$E$15</f>
        <v>0</v>
      </c>
      <c r="UXF119" s="1145">
        <f>'2d) Planwerte (Anlage)'!UXF119*$E$15</f>
        <v>0</v>
      </c>
      <c r="UXG119" s="1145">
        <f>'2d) Planwerte (Anlage)'!UXG119*$E$15</f>
        <v>0</v>
      </c>
      <c r="UXH119" s="1145">
        <f>'2d) Planwerte (Anlage)'!UXH119*$E$15</f>
        <v>0</v>
      </c>
      <c r="UXI119" s="1145">
        <f>'2d) Planwerte (Anlage)'!UXI119*$E$15</f>
        <v>0</v>
      </c>
      <c r="UXJ119" s="1145">
        <f>'2d) Planwerte (Anlage)'!UXJ119*$E$15</f>
        <v>0</v>
      </c>
      <c r="UXK119" s="1145">
        <f>'2d) Planwerte (Anlage)'!UXK119*$E$15</f>
        <v>0</v>
      </c>
      <c r="UXL119" s="1145">
        <f>'2d) Planwerte (Anlage)'!UXL119*$E$15</f>
        <v>0</v>
      </c>
      <c r="UXM119" s="1145">
        <f>'2d) Planwerte (Anlage)'!UXM119*$E$15</f>
        <v>0</v>
      </c>
      <c r="UXN119" s="1145">
        <f>'2d) Planwerte (Anlage)'!UXN119*$E$15</f>
        <v>0</v>
      </c>
      <c r="UXO119" s="1145">
        <f>'2d) Planwerte (Anlage)'!UXO119*$E$15</f>
        <v>0</v>
      </c>
      <c r="UXP119" s="1145">
        <f>'2d) Planwerte (Anlage)'!UXP119*$E$15</f>
        <v>0</v>
      </c>
      <c r="UXQ119" s="1145">
        <f>'2d) Planwerte (Anlage)'!UXQ119*$E$15</f>
        <v>0</v>
      </c>
      <c r="UXR119" s="1145">
        <f>'2d) Planwerte (Anlage)'!UXR119*$E$15</f>
        <v>0</v>
      </c>
      <c r="UXS119" s="1145">
        <f>'2d) Planwerte (Anlage)'!UXS119*$E$15</f>
        <v>0</v>
      </c>
      <c r="UXT119" s="1145">
        <f>'2d) Planwerte (Anlage)'!UXT119*$E$15</f>
        <v>0</v>
      </c>
      <c r="UXU119" s="1145">
        <f>'2d) Planwerte (Anlage)'!UXU119*$E$15</f>
        <v>0</v>
      </c>
      <c r="UXV119" s="1145">
        <f>'2d) Planwerte (Anlage)'!UXV119*$E$15</f>
        <v>0</v>
      </c>
      <c r="UXW119" s="1145">
        <f>'2d) Planwerte (Anlage)'!UXW119*$E$15</f>
        <v>0</v>
      </c>
      <c r="UXX119" s="1145">
        <f>'2d) Planwerte (Anlage)'!UXX119*$E$15</f>
        <v>0</v>
      </c>
      <c r="UXY119" s="1145">
        <f>'2d) Planwerte (Anlage)'!UXY119*$E$15</f>
        <v>0</v>
      </c>
      <c r="UXZ119" s="1145">
        <f>'2d) Planwerte (Anlage)'!UXZ119*$E$15</f>
        <v>0</v>
      </c>
      <c r="UYA119" s="1145">
        <f>'2d) Planwerte (Anlage)'!UYA119*$E$15</f>
        <v>0</v>
      </c>
      <c r="UYB119" s="1145">
        <f>'2d) Planwerte (Anlage)'!UYB119*$E$15</f>
        <v>0</v>
      </c>
      <c r="UYC119" s="1145">
        <f>'2d) Planwerte (Anlage)'!UYC119*$E$15</f>
        <v>0</v>
      </c>
      <c r="UYD119" s="1145">
        <f>'2d) Planwerte (Anlage)'!UYD119*$E$15</f>
        <v>0</v>
      </c>
      <c r="UYE119" s="1145">
        <f>'2d) Planwerte (Anlage)'!UYE119*$E$15</f>
        <v>0</v>
      </c>
      <c r="UYF119" s="1145">
        <f>'2d) Planwerte (Anlage)'!UYF119*$E$15</f>
        <v>0</v>
      </c>
      <c r="UYG119" s="1145">
        <f>'2d) Planwerte (Anlage)'!UYG119*$E$15</f>
        <v>0</v>
      </c>
      <c r="UYH119" s="1145">
        <f>'2d) Planwerte (Anlage)'!UYH119*$E$15</f>
        <v>0</v>
      </c>
      <c r="UYI119" s="1145">
        <f>'2d) Planwerte (Anlage)'!UYI119*$E$15</f>
        <v>0</v>
      </c>
      <c r="UYJ119" s="1145">
        <f>'2d) Planwerte (Anlage)'!UYJ119*$E$15</f>
        <v>0</v>
      </c>
      <c r="UYK119" s="1145">
        <f>'2d) Planwerte (Anlage)'!UYK119*$E$15</f>
        <v>0</v>
      </c>
      <c r="UYL119" s="1145">
        <f>'2d) Planwerte (Anlage)'!UYL119*$E$15</f>
        <v>0</v>
      </c>
      <c r="UYM119" s="1145">
        <f>'2d) Planwerte (Anlage)'!UYM119*$E$15</f>
        <v>0</v>
      </c>
      <c r="UYN119" s="1145">
        <f>'2d) Planwerte (Anlage)'!UYN119*$E$15</f>
        <v>0</v>
      </c>
      <c r="UYO119" s="1145">
        <f>'2d) Planwerte (Anlage)'!UYO119*$E$15</f>
        <v>0</v>
      </c>
      <c r="UYP119" s="1145">
        <f>'2d) Planwerte (Anlage)'!UYP119*$E$15</f>
        <v>0</v>
      </c>
      <c r="UYQ119" s="1145">
        <f>'2d) Planwerte (Anlage)'!UYQ119*$E$15</f>
        <v>0</v>
      </c>
      <c r="UYR119" s="1145">
        <f>'2d) Planwerte (Anlage)'!UYR119*$E$15</f>
        <v>0</v>
      </c>
      <c r="UYS119" s="1145">
        <f>'2d) Planwerte (Anlage)'!UYS119*$E$15</f>
        <v>0</v>
      </c>
      <c r="UYT119" s="1145">
        <f>'2d) Planwerte (Anlage)'!UYT119*$E$15</f>
        <v>0</v>
      </c>
      <c r="UYU119" s="1145">
        <f>'2d) Planwerte (Anlage)'!UYU119*$E$15</f>
        <v>0</v>
      </c>
      <c r="UYV119" s="1145">
        <f>'2d) Planwerte (Anlage)'!UYV119*$E$15</f>
        <v>0</v>
      </c>
      <c r="UYW119" s="1145">
        <f>'2d) Planwerte (Anlage)'!UYW119*$E$15</f>
        <v>0</v>
      </c>
      <c r="UYX119" s="1145">
        <f>'2d) Planwerte (Anlage)'!UYX119*$E$15</f>
        <v>0</v>
      </c>
      <c r="UYY119" s="1145">
        <f>'2d) Planwerte (Anlage)'!UYY119*$E$15</f>
        <v>0</v>
      </c>
      <c r="UYZ119" s="1145">
        <f>'2d) Planwerte (Anlage)'!UYZ119*$E$15</f>
        <v>0</v>
      </c>
      <c r="UZA119" s="1145">
        <f>'2d) Planwerte (Anlage)'!UZA119*$E$15</f>
        <v>0</v>
      </c>
      <c r="UZB119" s="1145">
        <f>'2d) Planwerte (Anlage)'!UZB119*$E$15</f>
        <v>0</v>
      </c>
      <c r="UZC119" s="1145">
        <f>'2d) Planwerte (Anlage)'!UZC119*$E$15</f>
        <v>0</v>
      </c>
      <c r="UZD119" s="1145">
        <f>'2d) Planwerte (Anlage)'!UZD119*$E$15</f>
        <v>0</v>
      </c>
      <c r="UZE119" s="1145">
        <f>'2d) Planwerte (Anlage)'!UZE119*$E$15</f>
        <v>0</v>
      </c>
      <c r="UZF119" s="1145">
        <f>'2d) Planwerte (Anlage)'!UZF119*$E$15</f>
        <v>0</v>
      </c>
      <c r="UZG119" s="1145">
        <f>'2d) Planwerte (Anlage)'!UZG119*$E$15</f>
        <v>0</v>
      </c>
      <c r="UZH119" s="1145">
        <f>'2d) Planwerte (Anlage)'!UZH119*$E$15</f>
        <v>0</v>
      </c>
      <c r="UZI119" s="1145">
        <f>'2d) Planwerte (Anlage)'!UZI119*$E$15</f>
        <v>0</v>
      </c>
      <c r="UZJ119" s="1145">
        <f>'2d) Planwerte (Anlage)'!UZJ119*$E$15</f>
        <v>0</v>
      </c>
      <c r="UZK119" s="1145">
        <f>'2d) Planwerte (Anlage)'!UZK119*$E$15</f>
        <v>0</v>
      </c>
      <c r="UZL119" s="1145">
        <f>'2d) Planwerte (Anlage)'!UZL119*$E$15</f>
        <v>0</v>
      </c>
      <c r="UZM119" s="1145">
        <f>'2d) Planwerte (Anlage)'!UZM119*$E$15</f>
        <v>0</v>
      </c>
      <c r="UZN119" s="1145">
        <f>'2d) Planwerte (Anlage)'!UZN119*$E$15</f>
        <v>0</v>
      </c>
      <c r="UZO119" s="1145">
        <f>'2d) Planwerte (Anlage)'!UZO119*$E$15</f>
        <v>0</v>
      </c>
      <c r="UZP119" s="1145">
        <f>'2d) Planwerte (Anlage)'!UZP119*$E$15</f>
        <v>0</v>
      </c>
      <c r="UZQ119" s="1145">
        <f>'2d) Planwerte (Anlage)'!UZQ119*$E$15</f>
        <v>0</v>
      </c>
      <c r="UZR119" s="1145">
        <f>'2d) Planwerte (Anlage)'!UZR119*$E$15</f>
        <v>0</v>
      </c>
      <c r="UZS119" s="1145">
        <f>'2d) Planwerte (Anlage)'!UZS119*$E$15</f>
        <v>0</v>
      </c>
      <c r="UZT119" s="1145">
        <f>'2d) Planwerte (Anlage)'!UZT119*$E$15</f>
        <v>0</v>
      </c>
      <c r="UZU119" s="1145">
        <f>'2d) Planwerte (Anlage)'!UZU119*$E$15</f>
        <v>0</v>
      </c>
      <c r="UZV119" s="1145">
        <f>'2d) Planwerte (Anlage)'!UZV119*$E$15</f>
        <v>0</v>
      </c>
      <c r="UZW119" s="1145">
        <f>'2d) Planwerte (Anlage)'!UZW119*$E$15</f>
        <v>0</v>
      </c>
      <c r="UZX119" s="1145">
        <f>'2d) Planwerte (Anlage)'!UZX119*$E$15</f>
        <v>0</v>
      </c>
      <c r="UZY119" s="1145">
        <f>'2d) Planwerte (Anlage)'!UZY119*$E$15</f>
        <v>0</v>
      </c>
      <c r="UZZ119" s="1145">
        <f>'2d) Planwerte (Anlage)'!UZZ119*$E$15</f>
        <v>0</v>
      </c>
      <c r="VAA119" s="1145">
        <f>'2d) Planwerte (Anlage)'!VAA119*$E$15</f>
        <v>0</v>
      </c>
      <c r="VAB119" s="1145">
        <f>'2d) Planwerte (Anlage)'!VAB119*$E$15</f>
        <v>0</v>
      </c>
      <c r="VAC119" s="1145">
        <f>'2d) Planwerte (Anlage)'!VAC119*$E$15</f>
        <v>0</v>
      </c>
      <c r="VAD119" s="1145">
        <f>'2d) Planwerte (Anlage)'!VAD119*$E$15</f>
        <v>0</v>
      </c>
      <c r="VAE119" s="1145">
        <f>'2d) Planwerte (Anlage)'!VAE119*$E$15</f>
        <v>0</v>
      </c>
      <c r="VAF119" s="1145">
        <f>'2d) Planwerte (Anlage)'!VAF119*$E$15</f>
        <v>0</v>
      </c>
      <c r="VAG119" s="1145">
        <f>'2d) Planwerte (Anlage)'!VAG119*$E$15</f>
        <v>0</v>
      </c>
      <c r="VAH119" s="1145">
        <f>'2d) Planwerte (Anlage)'!VAH119*$E$15</f>
        <v>0</v>
      </c>
      <c r="VAI119" s="1145">
        <f>'2d) Planwerte (Anlage)'!VAI119*$E$15</f>
        <v>0</v>
      </c>
      <c r="VAJ119" s="1145">
        <f>'2d) Planwerte (Anlage)'!VAJ119*$E$15</f>
        <v>0</v>
      </c>
      <c r="VAK119" s="1145">
        <f>'2d) Planwerte (Anlage)'!VAK119*$E$15</f>
        <v>0</v>
      </c>
      <c r="VAL119" s="1145">
        <f>'2d) Planwerte (Anlage)'!VAL119*$E$15</f>
        <v>0</v>
      </c>
      <c r="VAM119" s="1145">
        <f>'2d) Planwerte (Anlage)'!VAM119*$E$15</f>
        <v>0</v>
      </c>
      <c r="VAN119" s="1145">
        <f>'2d) Planwerte (Anlage)'!VAN119*$E$15</f>
        <v>0</v>
      </c>
      <c r="VAO119" s="1145">
        <f>'2d) Planwerte (Anlage)'!VAO119*$E$15</f>
        <v>0</v>
      </c>
      <c r="VAP119" s="1145">
        <f>'2d) Planwerte (Anlage)'!VAP119*$E$15</f>
        <v>0</v>
      </c>
      <c r="VAQ119" s="1145">
        <f>'2d) Planwerte (Anlage)'!VAQ119*$E$15</f>
        <v>0</v>
      </c>
      <c r="VAR119" s="1145">
        <f>'2d) Planwerte (Anlage)'!VAR119*$E$15</f>
        <v>0</v>
      </c>
      <c r="VAS119" s="1145">
        <f>'2d) Planwerte (Anlage)'!VAS119*$E$15</f>
        <v>0</v>
      </c>
      <c r="VAT119" s="1145">
        <f>'2d) Planwerte (Anlage)'!VAT119*$E$15</f>
        <v>0</v>
      </c>
      <c r="VAU119" s="1145">
        <f>'2d) Planwerte (Anlage)'!VAU119*$E$15</f>
        <v>0</v>
      </c>
      <c r="VAV119" s="1145">
        <f>'2d) Planwerte (Anlage)'!VAV119*$E$15</f>
        <v>0</v>
      </c>
      <c r="VAW119" s="1145">
        <f>'2d) Planwerte (Anlage)'!VAW119*$E$15</f>
        <v>0</v>
      </c>
      <c r="VAX119" s="1145">
        <f>'2d) Planwerte (Anlage)'!VAX119*$E$15</f>
        <v>0</v>
      </c>
      <c r="VAY119" s="1145">
        <f>'2d) Planwerte (Anlage)'!VAY119*$E$15</f>
        <v>0</v>
      </c>
      <c r="VAZ119" s="1145">
        <f>'2d) Planwerte (Anlage)'!VAZ119*$E$15</f>
        <v>0</v>
      </c>
      <c r="VBA119" s="1145">
        <f>'2d) Planwerte (Anlage)'!VBA119*$E$15</f>
        <v>0</v>
      </c>
      <c r="VBB119" s="1145">
        <f>'2d) Planwerte (Anlage)'!VBB119*$E$15</f>
        <v>0</v>
      </c>
      <c r="VBC119" s="1145">
        <f>'2d) Planwerte (Anlage)'!VBC119*$E$15</f>
        <v>0</v>
      </c>
      <c r="VBD119" s="1145">
        <f>'2d) Planwerte (Anlage)'!VBD119*$E$15</f>
        <v>0</v>
      </c>
      <c r="VBE119" s="1145">
        <f>'2d) Planwerte (Anlage)'!VBE119*$E$15</f>
        <v>0</v>
      </c>
      <c r="VBF119" s="1145">
        <f>'2d) Planwerte (Anlage)'!VBF119*$E$15</f>
        <v>0</v>
      </c>
      <c r="VBG119" s="1145">
        <f>'2d) Planwerte (Anlage)'!VBG119*$E$15</f>
        <v>0</v>
      </c>
      <c r="VBH119" s="1145">
        <f>'2d) Planwerte (Anlage)'!VBH119*$E$15</f>
        <v>0</v>
      </c>
      <c r="VBI119" s="1145">
        <f>'2d) Planwerte (Anlage)'!VBI119*$E$15</f>
        <v>0</v>
      </c>
      <c r="VBJ119" s="1145">
        <f>'2d) Planwerte (Anlage)'!VBJ119*$E$15</f>
        <v>0</v>
      </c>
      <c r="VBK119" s="1145">
        <f>'2d) Planwerte (Anlage)'!VBK119*$E$15</f>
        <v>0</v>
      </c>
      <c r="VBL119" s="1145">
        <f>'2d) Planwerte (Anlage)'!VBL119*$E$15</f>
        <v>0</v>
      </c>
      <c r="VBM119" s="1145">
        <f>'2d) Planwerte (Anlage)'!VBM119*$E$15</f>
        <v>0</v>
      </c>
      <c r="VBN119" s="1145">
        <f>'2d) Planwerte (Anlage)'!VBN119*$E$15</f>
        <v>0</v>
      </c>
      <c r="VBO119" s="1145">
        <f>'2d) Planwerte (Anlage)'!VBO119*$E$15</f>
        <v>0</v>
      </c>
      <c r="VBP119" s="1145">
        <f>'2d) Planwerte (Anlage)'!VBP119*$E$15</f>
        <v>0</v>
      </c>
      <c r="VBQ119" s="1145">
        <f>'2d) Planwerte (Anlage)'!VBQ119*$E$15</f>
        <v>0</v>
      </c>
      <c r="VBR119" s="1145">
        <f>'2d) Planwerte (Anlage)'!VBR119*$E$15</f>
        <v>0</v>
      </c>
      <c r="VBS119" s="1145">
        <f>'2d) Planwerte (Anlage)'!VBS119*$E$15</f>
        <v>0</v>
      </c>
      <c r="VBT119" s="1145">
        <f>'2d) Planwerte (Anlage)'!VBT119*$E$15</f>
        <v>0</v>
      </c>
      <c r="VBU119" s="1145">
        <f>'2d) Planwerte (Anlage)'!VBU119*$E$15</f>
        <v>0</v>
      </c>
      <c r="VBV119" s="1145">
        <f>'2d) Planwerte (Anlage)'!VBV119*$E$15</f>
        <v>0</v>
      </c>
      <c r="VBW119" s="1145">
        <f>'2d) Planwerte (Anlage)'!VBW119*$E$15</f>
        <v>0</v>
      </c>
      <c r="VBX119" s="1145">
        <f>'2d) Planwerte (Anlage)'!VBX119*$E$15</f>
        <v>0</v>
      </c>
      <c r="VBY119" s="1145">
        <f>'2d) Planwerte (Anlage)'!VBY119*$E$15</f>
        <v>0</v>
      </c>
      <c r="VBZ119" s="1145">
        <f>'2d) Planwerte (Anlage)'!VBZ119*$E$15</f>
        <v>0</v>
      </c>
      <c r="VCA119" s="1145">
        <f>'2d) Planwerte (Anlage)'!VCA119*$E$15</f>
        <v>0</v>
      </c>
      <c r="VCB119" s="1145">
        <f>'2d) Planwerte (Anlage)'!VCB119*$E$15</f>
        <v>0</v>
      </c>
      <c r="VCC119" s="1145">
        <f>'2d) Planwerte (Anlage)'!VCC119*$E$15</f>
        <v>0</v>
      </c>
      <c r="VCD119" s="1145">
        <f>'2d) Planwerte (Anlage)'!VCD119*$E$15</f>
        <v>0</v>
      </c>
      <c r="VCE119" s="1145">
        <f>'2d) Planwerte (Anlage)'!VCE119*$E$15</f>
        <v>0</v>
      </c>
      <c r="VCF119" s="1145">
        <f>'2d) Planwerte (Anlage)'!VCF119*$E$15</f>
        <v>0</v>
      </c>
      <c r="VCG119" s="1145">
        <f>'2d) Planwerte (Anlage)'!VCG119*$E$15</f>
        <v>0</v>
      </c>
      <c r="VCH119" s="1145">
        <f>'2d) Planwerte (Anlage)'!VCH119*$E$15</f>
        <v>0</v>
      </c>
      <c r="VCI119" s="1145">
        <f>'2d) Planwerte (Anlage)'!VCI119*$E$15</f>
        <v>0</v>
      </c>
      <c r="VCJ119" s="1145">
        <f>'2d) Planwerte (Anlage)'!VCJ119*$E$15</f>
        <v>0</v>
      </c>
      <c r="VCK119" s="1145">
        <f>'2d) Planwerte (Anlage)'!VCK119*$E$15</f>
        <v>0</v>
      </c>
      <c r="VCL119" s="1145">
        <f>'2d) Planwerte (Anlage)'!VCL119*$E$15</f>
        <v>0</v>
      </c>
      <c r="VCM119" s="1145">
        <f>'2d) Planwerte (Anlage)'!VCM119*$E$15</f>
        <v>0</v>
      </c>
      <c r="VCN119" s="1145">
        <f>'2d) Planwerte (Anlage)'!VCN119*$E$15</f>
        <v>0</v>
      </c>
      <c r="VCO119" s="1145">
        <f>'2d) Planwerte (Anlage)'!VCO119*$E$15</f>
        <v>0</v>
      </c>
      <c r="VCP119" s="1145">
        <f>'2d) Planwerte (Anlage)'!VCP119*$E$15</f>
        <v>0</v>
      </c>
      <c r="VCQ119" s="1145">
        <f>'2d) Planwerte (Anlage)'!VCQ119*$E$15</f>
        <v>0</v>
      </c>
      <c r="VCR119" s="1145">
        <f>'2d) Planwerte (Anlage)'!VCR119*$E$15</f>
        <v>0</v>
      </c>
      <c r="VCS119" s="1145">
        <f>'2d) Planwerte (Anlage)'!VCS119*$E$15</f>
        <v>0</v>
      </c>
      <c r="VCT119" s="1145">
        <f>'2d) Planwerte (Anlage)'!VCT119*$E$15</f>
        <v>0</v>
      </c>
      <c r="VCU119" s="1145">
        <f>'2d) Planwerte (Anlage)'!VCU119*$E$15</f>
        <v>0</v>
      </c>
      <c r="VCV119" s="1145">
        <f>'2d) Planwerte (Anlage)'!VCV119*$E$15</f>
        <v>0</v>
      </c>
      <c r="VCW119" s="1145">
        <f>'2d) Planwerte (Anlage)'!VCW119*$E$15</f>
        <v>0</v>
      </c>
      <c r="VCX119" s="1145">
        <f>'2d) Planwerte (Anlage)'!VCX119*$E$15</f>
        <v>0</v>
      </c>
      <c r="VCY119" s="1145">
        <f>'2d) Planwerte (Anlage)'!VCY119*$E$15</f>
        <v>0</v>
      </c>
      <c r="VCZ119" s="1145">
        <f>'2d) Planwerte (Anlage)'!VCZ119*$E$15</f>
        <v>0</v>
      </c>
      <c r="VDA119" s="1145">
        <f>'2d) Planwerte (Anlage)'!VDA119*$E$15</f>
        <v>0</v>
      </c>
      <c r="VDB119" s="1145">
        <f>'2d) Planwerte (Anlage)'!VDB119*$E$15</f>
        <v>0</v>
      </c>
      <c r="VDC119" s="1145">
        <f>'2d) Planwerte (Anlage)'!VDC119*$E$15</f>
        <v>0</v>
      </c>
      <c r="VDD119" s="1145">
        <f>'2d) Planwerte (Anlage)'!VDD119*$E$15</f>
        <v>0</v>
      </c>
      <c r="VDE119" s="1145">
        <f>'2d) Planwerte (Anlage)'!VDE119*$E$15</f>
        <v>0</v>
      </c>
      <c r="VDF119" s="1145">
        <f>'2d) Planwerte (Anlage)'!VDF119*$E$15</f>
        <v>0</v>
      </c>
      <c r="VDG119" s="1145">
        <f>'2d) Planwerte (Anlage)'!VDG119*$E$15</f>
        <v>0</v>
      </c>
      <c r="VDH119" s="1145">
        <f>'2d) Planwerte (Anlage)'!VDH119*$E$15</f>
        <v>0</v>
      </c>
      <c r="VDI119" s="1145">
        <f>'2d) Planwerte (Anlage)'!VDI119*$E$15</f>
        <v>0</v>
      </c>
      <c r="VDJ119" s="1145">
        <f>'2d) Planwerte (Anlage)'!VDJ119*$E$15</f>
        <v>0</v>
      </c>
      <c r="VDK119" s="1145">
        <f>'2d) Planwerte (Anlage)'!VDK119*$E$15</f>
        <v>0</v>
      </c>
      <c r="VDL119" s="1145">
        <f>'2d) Planwerte (Anlage)'!VDL119*$E$15</f>
        <v>0</v>
      </c>
      <c r="VDM119" s="1145">
        <f>'2d) Planwerte (Anlage)'!VDM119*$E$15</f>
        <v>0</v>
      </c>
      <c r="VDN119" s="1145">
        <f>'2d) Planwerte (Anlage)'!VDN119*$E$15</f>
        <v>0</v>
      </c>
      <c r="VDO119" s="1145">
        <f>'2d) Planwerte (Anlage)'!VDO119*$E$15</f>
        <v>0</v>
      </c>
      <c r="VDP119" s="1145">
        <f>'2d) Planwerte (Anlage)'!VDP119*$E$15</f>
        <v>0</v>
      </c>
      <c r="VDQ119" s="1145">
        <f>'2d) Planwerte (Anlage)'!VDQ119*$E$15</f>
        <v>0</v>
      </c>
      <c r="VDR119" s="1145">
        <f>'2d) Planwerte (Anlage)'!VDR119*$E$15</f>
        <v>0</v>
      </c>
      <c r="VDS119" s="1145">
        <f>'2d) Planwerte (Anlage)'!VDS119*$E$15</f>
        <v>0</v>
      </c>
      <c r="VDT119" s="1145">
        <f>'2d) Planwerte (Anlage)'!VDT119*$E$15</f>
        <v>0</v>
      </c>
      <c r="VDU119" s="1145">
        <f>'2d) Planwerte (Anlage)'!VDU119*$E$15</f>
        <v>0</v>
      </c>
      <c r="VDV119" s="1145">
        <f>'2d) Planwerte (Anlage)'!VDV119*$E$15</f>
        <v>0</v>
      </c>
      <c r="VDW119" s="1145">
        <f>'2d) Planwerte (Anlage)'!VDW119*$E$15</f>
        <v>0</v>
      </c>
      <c r="VDX119" s="1145">
        <f>'2d) Planwerte (Anlage)'!VDX119*$E$15</f>
        <v>0</v>
      </c>
      <c r="VDY119" s="1145">
        <f>'2d) Planwerte (Anlage)'!VDY119*$E$15</f>
        <v>0</v>
      </c>
      <c r="VDZ119" s="1145">
        <f>'2d) Planwerte (Anlage)'!VDZ119*$E$15</f>
        <v>0</v>
      </c>
      <c r="VEA119" s="1145">
        <f>'2d) Planwerte (Anlage)'!VEA119*$E$15</f>
        <v>0</v>
      </c>
      <c r="VEB119" s="1145">
        <f>'2d) Planwerte (Anlage)'!VEB119*$E$15</f>
        <v>0</v>
      </c>
      <c r="VEC119" s="1145">
        <f>'2d) Planwerte (Anlage)'!VEC119*$E$15</f>
        <v>0</v>
      </c>
      <c r="VED119" s="1145">
        <f>'2d) Planwerte (Anlage)'!VED119*$E$15</f>
        <v>0</v>
      </c>
      <c r="VEE119" s="1145">
        <f>'2d) Planwerte (Anlage)'!VEE119*$E$15</f>
        <v>0</v>
      </c>
      <c r="VEF119" s="1145">
        <f>'2d) Planwerte (Anlage)'!VEF119*$E$15</f>
        <v>0</v>
      </c>
      <c r="VEG119" s="1145">
        <f>'2d) Planwerte (Anlage)'!VEG119*$E$15</f>
        <v>0</v>
      </c>
      <c r="VEH119" s="1145">
        <f>'2d) Planwerte (Anlage)'!VEH119*$E$15</f>
        <v>0</v>
      </c>
      <c r="VEI119" s="1145">
        <f>'2d) Planwerte (Anlage)'!VEI119*$E$15</f>
        <v>0</v>
      </c>
      <c r="VEJ119" s="1145">
        <f>'2d) Planwerte (Anlage)'!VEJ119*$E$15</f>
        <v>0</v>
      </c>
      <c r="VEK119" s="1145">
        <f>'2d) Planwerte (Anlage)'!VEK119*$E$15</f>
        <v>0</v>
      </c>
      <c r="VEL119" s="1145">
        <f>'2d) Planwerte (Anlage)'!VEL119*$E$15</f>
        <v>0</v>
      </c>
      <c r="VEM119" s="1145">
        <f>'2d) Planwerte (Anlage)'!VEM119*$E$15</f>
        <v>0</v>
      </c>
      <c r="VEN119" s="1145">
        <f>'2d) Planwerte (Anlage)'!VEN119*$E$15</f>
        <v>0</v>
      </c>
      <c r="VEO119" s="1145">
        <f>'2d) Planwerte (Anlage)'!VEO119*$E$15</f>
        <v>0</v>
      </c>
      <c r="VEP119" s="1145">
        <f>'2d) Planwerte (Anlage)'!VEP119*$E$15</f>
        <v>0</v>
      </c>
      <c r="VEQ119" s="1145">
        <f>'2d) Planwerte (Anlage)'!VEQ119*$E$15</f>
        <v>0</v>
      </c>
      <c r="VER119" s="1145">
        <f>'2d) Planwerte (Anlage)'!VER119*$E$15</f>
        <v>0</v>
      </c>
      <c r="VES119" s="1145">
        <f>'2d) Planwerte (Anlage)'!VES119*$E$15</f>
        <v>0</v>
      </c>
      <c r="VET119" s="1145">
        <f>'2d) Planwerte (Anlage)'!VET119*$E$15</f>
        <v>0</v>
      </c>
      <c r="VEU119" s="1145">
        <f>'2d) Planwerte (Anlage)'!VEU119*$E$15</f>
        <v>0</v>
      </c>
      <c r="VEV119" s="1145">
        <f>'2d) Planwerte (Anlage)'!VEV119*$E$15</f>
        <v>0</v>
      </c>
      <c r="VEW119" s="1145">
        <f>'2d) Planwerte (Anlage)'!VEW119*$E$15</f>
        <v>0</v>
      </c>
      <c r="VEX119" s="1145">
        <f>'2d) Planwerte (Anlage)'!VEX119*$E$15</f>
        <v>0</v>
      </c>
      <c r="VEY119" s="1145">
        <f>'2d) Planwerte (Anlage)'!VEY119*$E$15</f>
        <v>0</v>
      </c>
      <c r="VEZ119" s="1145">
        <f>'2d) Planwerte (Anlage)'!VEZ119*$E$15</f>
        <v>0</v>
      </c>
      <c r="VFA119" s="1145">
        <f>'2d) Planwerte (Anlage)'!VFA119*$E$15</f>
        <v>0</v>
      </c>
      <c r="VFB119" s="1145">
        <f>'2d) Planwerte (Anlage)'!VFB119*$E$15</f>
        <v>0</v>
      </c>
      <c r="VFC119" s="1145">
        <f>'2d) Planwerte (Anlage)'!VFC119*$E$15</f>
        <v>0</v>
      </c>
      <c r="VFD119" s="1145">
        <f>'2d) Planwerte (Anlage)'!VFD119*$E$15</f>
        <v>0</v>
      </c>
      <c r="VFE119" s="1145">
        <f>'2d) Planwerte (Anlage)'!VFE119*$E$15</f>
        <v>0</v>
      </c>
      <c r="VFF119" s="1145">
        <f>'2d) Planwerte (Anlage)'!VFF119*$E$15</f>
        <v>0</v>
      </c>
      <c r="VFG119" s="1145">
        <f>'2d) Planwerte (Anlage)'!VFG119*$E$15</f>
        <v>0</v>
      </c>
      <c r="VFH119" s="1145">
        <f>'2d) Planwerte (Anlage)'!VFH119*$E$15</f>
        <v>0</v>
      </c>
      <c r="VFI119" s="1145">
        <f>'2d) Planwerte (Anlage)'!VFI119*$E$15</f>
        <v>0</v>
      </c>
      <c r="VFJ119" s="1145">
        <f>'2d) Planwerte (Anlage)'!VFJ119*$E$15</f>
        <v>0</v>
      </c>
      <c r="VFK119" s="1145">
        <f>'2d) Planwerte (Anlage)'!VFK119*$E$15</f>
        <v>0</v>
      </c>
      <c r="VFL119" s="1145">
        <f>'2d) Planwerte (Anlage)'!VFL119*$E$15</f>
        <v>0</v>
      </c>
      <c r="VFM119" s="1145">
        <f>'2d) Planwerte (Anlage)'!VFM119*$E$15</f>
        <v>0</v>
      </c>
      <c r="VFN119" s="1145">
        <f>'2d) Planwerte (Anlage)'!VFN119*$E$15</f>
        <v>0</v>
      </c>
      <c r="VFO119" s="1145">
        <f>'2d) Planwerte (Anlage)'!VFO119*$E$15</f>
        <v>0</v>
      </c>
      <c r="VFP119" s="1145">
        <f>'2d) Planwerte (Anlage)'!VFP119*$E$15</f>
        <v>0</v>
      </c>
      <c r="VFQ119" s="1145">
        <f>'2d) Planwerte (Anlage)'!VFQ119*$E$15</f>
        <v>0</v>
      </c>
      <c r="VFR119" s="1145">
        <f>'2d) Planwerte (Anlage)'!VFR119*$E$15</f>
        <v>0</v>
      </c>
      <c r="VFS119" s="1145">
        <f>'2d) Planwerte (Anlage)'!VFS119*$E$15</f>
        <v>0</v>
      </c>
      <c r="VFT119" s="1145">
        <f>'2d) Planwerte (Anlage)'!VFT119*$E$15</f>
        <v>0</v>
      </c>
      <c r="VFU119" s="1145">
        <f>'2d) Planwerte (Anlage)'!VFU119*$E$15</f>
        <v>0</v>
      </c>
      <c r="VFV119" s="1145">
        <f>'2d) Planwerte (Anlage)'!VFV119*$E$15</f>
        <v>0</v>
      </c>
      <c r="VFW119" s="1145">
        <f>'2d) Planwerte (Anlage)'!VFW119*$E$15</f>
        <v>0</v>
      </c>
      <c r="VFX119" s="1145">
        <f>'2d) Planwerte (Anlage)'!VFX119*$E$15</f>
        <v>0</v>
      </c>
      <c r="VFY119" s="1145">
        <f>'2d) Planwerte (Anlage)'!VFY119*$E$15</f>
        <v>0</v>
      </c>
      <c r="VFZ119" s="1145">
        <f>'2d) Planwerte (Anlage)'!VFZ119*$E$15</f>
        <v>0</v>
      </c>
      <c r="VGA119" s="1145">
        <f>'2d) Planwerte (Anlage)'!VGA119*$E$15</f>
        <v>0</v>
      </c>
      <c r="VGB119" s="1145">
        <f>'2d) Planwerte (Anlage)'!VGB119*$E$15</f>
        <v>0</v>
      </c>
      <c r="VGC119" s="1145">
        <f>'2d) Planwerte (Anlage)'!VGC119*$E$15</f>
        <v>0</v>
      </c>
      <c r="VGD119" s="1145">
        <f>'2d) Planwerte (Anlage)'!VGD119*$E$15</f>
        <v>0</v>
      </c>
      <c r="VGE119" s="1145">
        <f>'2d) Planwerte (Anlage)'!VGE119*$E$15</f>
        <v>0</v>
      </c>
      <c r="VGF119" s="1145">
        <f>'2d) Planwerte (Anlage)'!VGF119*$E$15</f>
        <v>0</v>
      </c>
      <c r="VGG119" s="1145">
        <f>'2d) Planwerte (Anlage)'!VGG119*$E$15</f>
        <v>0</v>
      </c>
      <c r="VGH119" s="1145">
        <f>'2d) Planwerte (Anlage)'!VGH119*$E$15</f>
        <v>0</v>
      </c>
      <c r="VGI119" s="1145">
        <f>'2d) Planwerte (Anlage)'!VGI119*$E$15</f>
        <v>0</v>
      </c>
      <c r="VGJ119" s="1145">
        <f>'2d) Planwerte (Anlage)'!VGJ119*$E$15</f>
        <v>0</v>
      </c>
      <c r="VGK119" s="1145">
        <f>'2d) Planwerte (Anlage)'!VGK119*$E$15</f>
        <v>0</v>
      </c>
      <c r="VGL119" s="1145">
        <f>'2d) Planwerte (Anlage)'!VGL119*$E$15</f>
        <v>0</v>
      </c>
      <c r="VGM119" s="1145">
        <f>'2d) Planwerte (Anlage)'!VGM119*$E$15</f>
        <v>0</v>
      </c>
      <c r="VGN119" s="1145">
        <f>'2d) Planwerte (Anlage)'!VGN119*$E$15</f>
        <v>0</v>
      </c>
      <c r="VGO119" s="1145">
        <f>'2d) Planwerte (Anlage)'!VGO119*$E$15</f>
        <v>0</v>
      </c>
      <c r="VGP119" s="1145">
        <f>'2d) Planwerte (Anlage)'!VGP119*$E$15</f>
        <v>0</v>
      </c>
      <c r="VGQ119" s="1145">
        <f>'2d) Planwerte (Anlage)'!VGQ119*$E$15</f>
        <v>0</v>
      </c>
      <c r="VGR119" s="1145">
        <f>'2d) Planwerte (Anlage)'!VGR119*$E$15</f>
        <v>0</v>
      </c>
      <c r="VGS119" s="1145">
        <f>'2d) Planwerte (Anlage)'!VGS119*$E$15</f>
        <v>0</v>
      </c>
      <c r="VGT119" s="1145">
        <f>'2d) Planwerte (Anlage)'!VGT119*$E$15</f>
        <v>0</v>
      </c>
      <c r="VGU119" s="1145">
        <f>'2d) Planwerte (Anlage)'!VGU119*$E$15</f>
        <v>0</v>
      </c>
      <c r="VGV119" s="1145">
        <f>'2d) Planwerte (Anlage)'!VGV119*$E$15</f>
        <v>0</v>
      </c>
      <c r="VGW119" s="1145">
        <f>'2d) Planwerte (Anlage)'!VGW119*$E$15</f>
        <v>0</v>
      </c>
      <c r="VGX119" s="1145">
        <f>'2d) Planwerte (Anlage)'!VGX119*$E$15</f>
        <v>0</v>
      </c>
      <c r="VGY119" s="1145">
        <f>'2d) Planwerte (Anlage)'!VGY119*$E$15</f>
        <v>0</v>
      </c>
      <c r="VGZ119" s="1145">
        <f>'2d) Planwerte (Anlage)'!VGZ119*$E$15</f>
        <v>0</v>
      </c>
      <c r="VHA119" s="1145">
        <f>'2d) Planwerte (Anlage)'!VHA119*$E$15</f>
        <v>0</v>
      </c>
      <c r="VHB119" s="1145">
        <f>'2d) Planwerte (Anlage)'!VHB119*$E$15</f>
        <v>0</v>
      </c>
      <c r="VHC119" s="1145">
        <f>'2d) Planwerte (Anlage)'!VHC119*$E$15</f>
        <v>0</v>
      </c>
      <c r="VHD119" s="1145">
        <f>'2d) Planwerte (Anlage)'!VHD119*$E$15</f>
        <v>0</v>
      </c>
      <c r="VHE119" s="1145">
        <f>'2d) Planwerte (Anlage)'!VHE119*$E$15</f>
        <v>0</v>
      </c>
      <c r="VHF119" s="1145">
        <f>'2d) Planwerte (Anlage)'!VHF119*$E$15</f>
        <v>0</v>
      </c>
      <c r="VHG119" s="1145">
        <f>'2d) Planwerte (Anlage)'!VHG119*$E$15</f>
        <v>0</v>
      </c>
      <c r="VHH119" s="1145">
        <f>'2d) Planwerte (Anlage)'!VHH119*$E$15</f>
        <v>0</v>
      </c>
      <c r="VHI119" s="1145">
        <f>'2d) Planwerte (Anlage)'!VHI119*$E$15</f>
        <v>0</v>
      </c>
      <c r="VHJ119" s="1145">
        <f>'2d) Planwerte (Anlage)'!VHJ119*$E$15</f>
        <v>0</v>
      </c>
      <c r="VHK119" s="1145">
        <f>'2d) Planwerte (Anlage)'!VHK119*$E$15</f>
        <v>0</v>
      </c>
      <c r="VHL119" s="1145">
        <f>'2d) Planwerte (Anlage)'!VHL119*$E$15</f>
        <v>0</v>
      </c>
      <c r="VHM119" s="1145">
        <f>'2d) Planwerte (Anlage)'!VHM119*$E$15</f>
        <v>0</v>
      </c>
      <c r="VHN119" s="1145">
        <f>'2d) Planwerte (Anlage)'!VHN119*$E$15</f>
        <v>0</v>
      </c>
      <c r="VHO119" s="1145">
        <f>'2d) Planwerte (Anlage)'!VHO119*$E$15</f>
        <v>0</v>
      </c>
      <c r="VHP119" s="1145">
        <f>'2d) Planwerte (Anlage)'!VHP119*$E$15</f>
        <v>0</v>
      </c>
      <c r="VHQ119" s="1145">
        <f>'2d) Planwerte (Anlage)'!VHQ119*$E$15</f>
        <v>0</v>
      </c>
      <c r="VHR119" s="1145">
        <f>'2d) Planwerte (Anlage)'!VHR119*$E$15</f>
        <v>0</v>
      </c>
      <c r="VHS119" s="1145">
        <f>'2d) Planwerte (Anlage)'!VHS119*$E$15</f>
        <v>0</v>
      </c>
      <c r="VHT119" s="1145">
        <f>'2d) Planwerte (Anlage)'!VHT119*$E$15</f>
        <v>0</v>
      </c>
      <c r="VHU119" s="1145">
        <f>'2d) Planwerte (Anlage)'!VHU119*$E$15</f>
        <v>0</v>
      </c>
      <c r="VHV119" s="1145">
        <f>'2d) Planwerte (Anlage)'!VHV119*$E$15</f>
        <v>0</v>
      </c>
      <c r="VHW119" s="1145">
        <f>'2d) Planwerte (Anlage)'!VHW119*$E$15</f>
        <v>0</v>
      </c>
      <c r="VHX119" s="1145">
        <f>'2d) Planwerte (Anlage)'!VHX119*$E$15</f>
        <v>0</v>
      </c>
      <c r="VHY119" s="1145">
        <f>'2d) Planwerte (Anlage)'!VHY119*$E$15</f>
        <v>0</v>
      </c>
      <c r="VHZ119" s="1145">
        <f>'2d) Planwerte (Anlage)'!VHZ119*$E$15</f>
        <v>0</v>
      </c>
      <c r="VIA119" s="1145">
        <f>'2d) Planwerte (Anlage)'!VIA119*$E$15</f>
        <v>0</v>
      </c>
      <c r="VIB119" s="1145">
        <f>'2d) Planwerte (Anlage)'!VIB119*$E$15</f>
        <v>0</v>
      </c>
      <c r="VIC119" s="1145">
        <f>'2d) Planwerte (Anlage)'!VIC119*$E$15</f>
        <v>0</v>
      </c>
      <c r="VID119" s="1145">
        <f>'2d) Planwerte (Anlage)'!VID119*$E$15</f>
        <v>0</v>
      </c>
      <c r="VIE119" s="1145">
        <f>'2d) Planwerte (Anlage)'!VIE119*$E$15</f>
        <v>0</v>
      </c>
      <c r="VIF119" s="1145">
        <f>'2d) Planwerte (Anlage)'!VIF119*$E$15</f>
        <v>0</v>
      </c>
      <c r="VIG119" s="1145">
        <f>'2d) Planwerte (Anlage)'!VIG119*$E$15</f>
        <v>0</v>
      </c>
      <c r="VIH119" s="1145">
        <f>'2d) Planwerte (Anlage)'!VIH119*$E$15</f>
        <v>0</v>
      </c>
      <c r="VII119" s="1145">
        <f>'2d) Planwerte (Anlage)'!VII119*$E$15</f>
        <v>0</v>
      </c>
      <c r="VIJ119" s="1145">
        <f>'2d) Planwerte (Anlage)'!VIJ119*$E$15</f>
        <v>0</v>
      </c>
      <c r="VIK119" s="1145">
        <f>'2d) Planwerte (Anlage)'!VIK119*$E$15</f>
        <v>0</v>
      </c>
      <c r="VIL119" s="1145">
        <f>'2d) Planwerte (Anlage)'!VIL119*$E$15</f>
        <v>0</v>
      </c>
      <c r="VIM119" s="1145">
        <f>'2d) Planwerte (Anlage)'!VIM119*$E$15</f>
        <v>0</v>
      </c>
      <c r="VIN119" s="1145">
        <f>'2d) Planwerte (Anlage)'!VIN119*$E$15</f>
        <v>0</v>
      </c>
      <c r="VIO119" s="1145">
        <f>'2d) Planwerte (Anlage)'!VIO119*$E$15</f>
        <v>0</v>
      </c>
      <c r="VIP119" s="1145">
        <f>'2d) Planwerte (Anlage)'!VIP119*$E$15</f>
        <v>0</v>
      </c>
      <c r="VIQ119" s="1145">
        <f>'2d) Planwerte (Anlage)'!VIQ119*$E$15</f>
        <v>0</v>
      </c>
      <c r="VIR119" s="1145">
        <f>'2d) Planwerte (Anlage)'!VIR119*$E$15</f>
        <v>0</v>
      </c>
      <c r="VIS119" s="1145">
        <f>'2d) Planwerte (Anlage)'!VIS119*$E$15</f>
        <v>0</v>
      </c>
      <c r="VIT119" s="1145">
        <f>'2d) Planwerte (Anlage)'!VIT119*$E$15</f>
        <v>0</v>
      </c>
      <c r="VIU119" s="1145">
        <f>'2d) Planwerte (Anlage)'!VIU119*$E$15</f>
        <v>0</v>
      </c>
      <c r="VIV119" s="1145">
        <f>'2d) Planwerte (Anlage)'!VIV119*$E$15</f>
        <v>0</v>
      </c>
      <c r="VIW119" s="1145">
        <f>'2d) Planwerte (Anlage)'!VIW119*$E$15</f>
        <v>0</v>
      </c>
      <c r="VIX119" s="1145">
        <f>'2d) Planwerte (Anlage)'!VIX119*$E$15</f>
        <v>0</v>
      </c>
      <c r="VIY119" s="1145">
        <f>'2d) Planwerte (Anlage)'!VIY119*$E$15</f>
        <v>0</v>
      </c>
      <c r="VIZ119" s="1145">
        <f>'2d) Planwerte (Anlage)'!VIZ119*$E$15</f>
        <v>0</v>
      </c>
      <c r="VJA119" s="1145">
        <f>'2d) Planwerte (Anlage)'!VJA119*$E$15</f>
        <v>0</v>
      </c>
      <c r="VJB119" s="1145">
        <f>'2d) Planwerte (Anlage)'!VJB119*$E$15</f>
        <v>0</v>
      </c>
      <c r="VJC119" s="1145">
        <f>'2d) Planwerte (Anlage)'!VJC119*$E$15</f>
        <v>0</v>
      </c>
      <c r="VJD119" s="1145">
        <f>'2d) Planwerte (Anlage)'!VJD119*$E$15</f>
        <v>0</v>
      </c>
      <c r="VJE119" s="1145">
        <f>'2d) Planwerte (Anlage)'!VJE119*$E$15</f>
        <v>0</v>
      </c>
      <c r="VJF119" s="1145">
        <f>'2d) Planwerte (Anlage)'!VJF119*$E$15</f>
        <v>0</v>
      </c>
      <c r="VJG119" s="1145">
        <f>'2d) Planwerte (Anlage)'!VJG119*$E$15</f>
        <v>0</v>
      </c>
      <c r="VJH119" s="1145">
        <f>'2d) Planwerte (Anlage)'!VJH119*$E$15</f>
        <v>0</v>
      </c>
      <c r="VJI119" s="1145">
        <f>'2d) Planwerte (Anlage)'!VJI119*$E$15</f>
        <v>0</v>
      </c>
      <c r="VJJ119" s="1145">
        <f>'2d) Planwerte (Anlage)'!VJJ119*$E$15</f>
        <v>0</v>
      </c>
      <c r="VJK119" s="1145">
        <f>'2d) Planwerte (Anlage)'!VJK119*$E$15</f>
        <v>0</v>
      </c>
      <c r="VJL119" s="1145">
        <f>'2d) Planwerte (Anlage)'!VJL119*$E$15</f>
        <v>0</v>
      </c>
      <c r="VJM119" s="1145">
        <f>'2d) Planwerte (Anlage)'!VJM119*$E$15</f>
        <v>0</v>
      </c>
      <c r="VJN119" s="1145">
        <f>'2d) Planwerte (Anlage)'!VJN119*$E$15</f>
        <v>0</v>
      </c>
      <c r="VJO119" s="1145">
        <f>'2d) Planwerte (Anlage)'!VJO119*$E$15</f>
        <v>0</v>
      </c>
      <c r="VJP119" s="1145">
        <f>'2d) Planwerte (Anlage)'!VJP119*$E$15</f>
        <v>0</v>
      </c>
      <c r="VJQ119" s="1145">
        <f>'2d) Planwerte (Anlage)'!VJQ119*$E$15</f>
        <v>0</v>
      </c>
      <c r="VJR119" s="1145">
        <f>'2d) Planwerte (Anlage)'!VJR119*$E$15</f>
        <v>0</v>
      </c>
      <c r="VJS119" s="1145">
        <f>'2d) Planwerte (Anlage)'!VJS119*$E$15</f>
        <v>0</v>
      </c>
      <c r="VJT119" s="1145">
        <f>'2d) Planwerte (Anlage)'!VJT119*$E$15</f>
        <v>0</v>
      </c>
      <c r="VJU119" s="1145">
        <f>'2d) Planwerte (Anlage)'!VJU119*$E$15</f>
        <v>0</v>
      </c>
      <c r="VJV119" s="1145">
        <f>'2d) Planwerte (Anlage)'!VJV119*$E$15</f>
        <v>0</v>
      </c>
      <c r="VJW119" s="1145">
        <f>'2d) Planwerte (Anlage)'!VJW119*$E$15</f>
        <v>0</v>
      </c>
      <c r="VJX119" s="1145">
        <f>'2d) Planwerte (Anlage)'!VJX119*$E$15</f>
        <v>0</v>
      </c>
      <c r="VJY119" s="1145">
        <f>'2d) Planwerte (Anlage)'!VJY119*$E$15</f>
        <v>0</v>
      </c>
      <c r="VJZ119" s="1145">
        <f>'2d) Planwerte (Anlage)'!VJZ119*$E$15</f>
        <v>0</v>
      </c>
      <c r="VKA119" s="1145">
        <f>'2d) Planwerte (Anlage)'!VKA119*$E$15</f>
        <v>0</v>
      </c>
      <c r="VKB119" s="1145">
        <f>'2d) Planwerte (Anlage)'!VKB119*$E$15</f>
        <v>0</v>
      </c>
      <c r="VKC119" s="1145">
        <f>'2d) Planwerte (Anlage)'!VKC119*$E$15</f>
        <v>0</v>
      </c>
      <c r="VKD119" s="1145">
        <f>'2d) Planwerte (Anlage)'!VKD119*$E$15</f>
        <v>0</v>
      </c>
      <c r="VKE119" s="1145">
        <f>'2d) Planwerte (Anlage)'!VKE119*$E$15</f>
        <v>0</v>
      </c>
      <c r="VKF119" s="1145">
        <f>'2d) Planwerte (Anlage)'!VKF119*$E$15</f>
        <v>0</v>
      </c>
      <c r="VKG119" s="1145">
        <f>'2d) Planwerte (Anlage)'!VKG119*$E$15</f>
        <v>0</v>
      </c>
      <c r="VKH119" s="1145">
        <f>'2d) Planwerte (Anlage)'!VKH119*$E$15</f>
        <v>0</v>
      </c>
      <c r="VKI119" s="1145">
        <f>'2d) Planwerte (Anlage)'!VKI119*$E$15</f>
        <v>0</v>
      </c>
      <c r="VKJ119" s="1145">
        <f>'2d) Planwerte (Anlage)'!VKJ119*$E$15</f>
        <v>0</v>
      </c>
      <c r="VKK119" s="1145">
        <f>'2d) Planwerte (Anlage)'!VKK119*$E$15</f>
        <v>0</v>
      </c>
      <c r="VKL119" s="1145">
        <f>'2d) Planwerte (Anlage)'!VKL119*$E$15</f>
        <v>0</v>
      </c>
      <c r="VKM119" s="1145">
        <f>'2d) Planwerte (Anlage)'!VKM119*$E$15</f>
        <v>0</v>
      </c>
      <c r="VKN119" s="1145">
        <f>'2d) Planwerte (Anlage)'!VKN119*$E$15</f>
        <v>0</v>
      </c>
      <c r="VKO119" s="1145">
        <f>'2d) Planwerte (Anlage)'!VKO119*$E$15</f>
        <v>0</v>
      </c>
      <c r="VKP119" s="1145">
        <f>'2d) Planwerte (Anlage)'!VKP119*$E$15</f>
        <v>0</v>
      </c>
      <c r="VKQ119" s="1145">
        <f>'2d) Planwerte (Anlage)'!VKQ119*$E$15</f>
        <v>0</v>
      </c>
      <c r="VKR119" s="1145">
        <f>'2d) Planwerte (Anlage)'!VKR119*$E$15</f>
        <v>0</v>
      </c>
      <c r="VKS119" s="1145">
        <f>'2d) Planwerte (Anlage)'!VKS119*$E$15</f>
        <v>0</v>
      </c>
      <c r="VKT119" s="1145">
        <f>'2d) Planwerte (Anlage)'!VKT119*$E$15</f>
        <v>0</v>
      </c>
      <c r="VKU119" s="1145">
        <f>'2d) Planwerte (Anlage)'!VKU119*$E$15</f>
        <v>0</v>
      </c>
      <c r="VKV119" s="1145">
        <f>'2d) Planwerte (Anlage)'!VKV119*$E$15</f>
        <v>0</v>
      </c>
      <c r="VKW119" s="1145">
        <f>'2d) Planwerte (Anlage)'!VKW119*$E$15</f>
        <v>0</v>
      </c>
      <c r="VKX119" s="1145">
        <f>'2d) Planwerte (Anlage)'!VKX119*$E$15</f>
        <v>0</v>
      </c>
      <c r="VKY119" s="1145">
        <f>'2d) Planwerte (Anlage)'!VKY119*$E$15</f>
        <v>0</v>
      </c>
      <c r="VKZ119" s="1145">
        <f>'2d) Planwerte (Anlage)'!VKZ119*$E$15</f>
        <v>0</v>
      </c>
      <c r="VLA119" s="1145">
        <f>'2d) Planwerte (Anlage)'!VLA119*$E$15</f>
        <v>0</v>
      </c>
      <c r="VLB119" s="1145">
        <f>'2d) Planwerte (Anlage)'!VLB119*$E$15</f>
        <v>0</v>
      </c>
      <c r="VLC119" s="1145">
        <f>'2d) Planwerte (Anlage)'!VLC119*$E$15</f>
        <v>0</v>
      </c>
      <c r="VLD119" s="1145">
        <f>'2d) Planwerte (Anlage)'!VLD119*$E$15</f>
        <v>0</v>
      </c>
      <c r="VLE119" s="1145">
        <f>'2d) Planwerte (Anlage)'!VLE119*$E$15</f>
        <v>0</v>
      </c>
      <c r="VLF119" s="1145">
        <f>'2d) Planwerte (Anlage)'!VLF119*$E$15</f>
        <v>0</v>
      </c>
      <c r="VLG119" s="1145">
        <f>'2d) Planwerte (Anlage)'!VLG119*$E$15</f>
        <v>0</v>
      </c>
      <c r="VLH119" s="1145">
        <f>'2d) Planwerte (Anlage)'!VLH119*$E$15</f>
        <v>0</v>
      </c>
      <c r="VLI119" s="1145">
        <f>'2d) Planwerte (Anlage)'!VLI119*$E$15</f>
        <v>0</v>
      </c>
      <c r="VLJ119" s="1145">
        <f>'2d) Planwerte (Anlage)'!VLJ119*$E$15</f>
        <v>0</v>
      </c>
      <c r="VLK119" s="1145">
        <f>'2d) Planwerte (Anlage)'!VLK119*$E$15</f>
        <v>0</v>
      </c>
      <c r="VLL119" s="1145">
        <f>'2d) Planwerte (Anlage)'!VLL119*$E$15</f>
        <v>0</v>
      </c>
      <c r="VLM119" s="1145">
        <f>'2d) Planwerte (Anlage)'!VLM119*$E$15</f>
        <v>0</v>
      </c>
      <c r="VLN119" s="1145">
        <f>'2d) Planwerte (Anlage)'!VLN119*$E$15</f>
        <v>0</v>
      </c>
      <c r="VLO119" s="1145">
        <f>'2d) Planwerte (Anlage)'!VLO119*$E$15</f>
        <v>0</v>
      </c>
      <c r="VLP119" s="1145">
        <f>'2d) Planwerte (Anlage)'!VLP119*$E$15</f>
        <v>0</v>
      </c>
      <c r="VLQ119" s="1145">
        <f>'2d) Planwerte (Anlage)'!VLQ119*$E$15</f>
        <v>0</v>
      </c>
      <c r="VLR119" s="1145">
        <f>'2d) Planwerte (Anlage)'!VLR119*$E$15</f>
        <v>0</v>
      </c>
      <c r="VLS119" s="1145">
        <f>'2d) Planwerte (Anlage)'!VLS119*$E$15</f>
        <v>0</v>
      </c>
      <c r="VLT119" s="1145">
        <f>'2d) Planwerte (Anlage)'!VLT119*$E$15</f>
        <v>0</v>
      </c>
      <c r="VLU119" s="1145">
        <f>'2d) Planwerte (Anlage)'!VLU119*$E$15</f>
        <v>0</v>
      </c>
      <c r="VLV119" s="1145">
        <f>'2d) Planwerte (Anlage)'!VLV119*$E$15</f>
        <v>0</v>
      </c>
      <c r="VLW119" s="1145">
        <f>'2d) Planwerte (Anlage)'!VLW119*$E$15</f>
        <v>0</v>
      </c>
      <c r="VLX119" s="1145">
        <f>'2d) Planwerte (Anlage)'!VLX119*$E$15</f>
        <v>0</v>
      </c>
      <c r="VLY119" s="1145">
        <f>'2d) Planwerte (Anlage)'!VLY119*$E$15</f>
        <v>0</v>
      </c>
      <c r="VLZ119" s="1145">
        <f>'2d) Planwerte (Anlage)'!VLZ119*$E$15</f>
        <v>0</v>
      </c>
      <c r="VMA119" s="1145">
        <f>'2d) Planwerte (Anlage)'!VMA119*$E$15</f>
        <v>0</v>
      </c>
      <c r="VMB119" s="1145">
        <f>'2d) Planwerte (Anlage)'!VMB119*$E$15</f>
        <v>0</v>
      </c>
      <c r="VMC119" s="1145">
        <f>'2d) Planwerte (Anlage)'!VMC119*$E$15</f>
        <v>0</v>
      </c>
      <c r="VMD119" s="1145">
        <f>'2d) Planwerte (Anlage)'!VMD119*$E$15</f>
        <v>0</v>
      </c>
      <c r="VME119" s="1145">
        <f>'2d) Planwerte (Anlage)'!VME119*$E$15</f>
        <v>0</v>
      </c>
      <c r="VMF119" s="1145">
        <f>'2d) Planwerte (Anlage)'!VMF119*$E$15</f>
        <v>0</v>
      </c>
      <c r="VMG119" s="1145">
        <f>'2d) Planwerte (Anlage)'!VMG119*$E$15</f>
        <v>0</v>
      </c>
      <c r="VMH119" s="1145">
        <f>'2d) Planwerte (Anlage)'!VMH119*$E$15</f>
        <v>0</v>
      </c>
      <c r="VMI119" s="1145">
        <f>'2d) Planwerte (Anlage)'!VMI119*$E$15</f>
        <v>0</v>
      </c>
      <c r="VMJ119" s="1145">
        <f>'2d) Planwerte (Anlage)'!VMJ119*$E$15</f>
        <v>0</v>
      </c>
      <c r="VMK119" s="1145">
        <f>'2d) Planwerte (Anlage)'!VMK119*$E$15</f>
        <v>0</v>
      </c>
      <c r="VML119" s="1145">
        <f>'2d) Planwerte (Anlage)'!VML119*$E$15</f>
        <v>0</v>
      </c>
      <c r="VMM119" s="1145">
        <f>'2d) Planwerte (Anlage)'!VMM119*$E$15</f>
        <v>0</v>
      </c>
      <c r="VMN119" s="1145">
        <f>'2d) Planwerte (Anlage)'!VMN119*$E$15</f>
        <v>0</v>
      </c>
      <c r="VMO119" s="1145">
        <f>'2d) Planwerte (Anlage)'!VMO119*$E$15</f>
        <v>0</v>
      </c>
      <c r="VMP119" s="1145">
        <f>'2d) Planwerte (Anlage)'!VMP119*$E$15</f>
        <v>0</v>
      </c>
      <c r="VMQ119" s="1145">
        <f>'2d) Planwerte (Anlage)'!VMQ119*$E$15</f>
        <v>0</v>
      </c>
      <c r="VMR119" s="1145">
        <f>'2d) Planwerte (Anlage)'!VMR119*$E$15</f>
        <v>0</v>
      </c>
      <c r="VMS119" s="1145">
        <f>'2d) Planwerte (Anlage)'!VMS119*$E$15</f>
        <v>0</v>
      </c>
      <c r="VMT119" s="1145">
        <f>'2d) Planwerte (Anlage)'!VMT119*$E$15</f>
        <v>0</v>
      </c>
      <c r="VMU119" s="1145">
        <f>'2d) Planwerte (Anlage)'!VMU119*$E$15</f>
        <v>0</v>
      </c>
      <c r="VMV119" s="1145">
        <f>'2d) Planwerte (Anlage)'!VMV119*$E$15</f>
        <v>0</v>
      </c>
      <c r="VMW119" s="1145">
        <f>'2d) Planwerte (Anlage)'!VMW119*$E$15</f>
        <v>0</v>
      </c>
      <c r="VMX119" s="1145">
        <f>'2d) Planwerte (Anlage)'!VMX119*$E$15</f>
        <v>0</v>
      </c>
      <c r="VMY119" s="1145">
        <f>'2d) Planwerte (Anlage)'!VMY119*$E$15</f>
        <v>0</v>
      </c>
      <c r="VMZ119" s="1145">
        <f>'2d) Planwerte (Anlage)'!VMZ119*$E$15</f>
        <v>0</v>
      </c>
      <c r="VNA119" s="1145">
        <f>'2d) Planwerte (Anlage)'!VNA119*$E$15</f>
        <v>0</v>
      </c>
      <c r="VNB119" s="1145">
        <f>'2d) Planwerte (Anlage)'!VNB119*$E$15</f>
        <v>0</v>
      </c>
      <c r="VNC119" s="1145">
        <f>'2d) Planwerte (Anlage)'!VNC119*$E$15</f>
        <v>0</v>
      </c>
      <c r="VND119" s="1145">
        <f>'2d) Planwerte (Anlage)'!VND119*$E$15</f>
        <v>0</v>
      </c>
      <c r="VNE119" s="1145">
        <f>'2d) Planwerte (Anlage)'!VNE119*$E$15</f>
        <v>0</v>
      </c>
      <c r="VNF119" s="1145">
        <f>'2d) Planwerte (Anlage)'!VNF119*$E$15</f>
        <v>0</v>
      </c>
      <c r="VNG119" s="1145">
        <f>'2d) Planwerte (Anlage)'!VNG119*$E$15</f>
        <v>0</v>
      </c>
      <c r="VNH119" s="1145">
        <f>'2d) Planwerte (Anlage)'!VNH119*$E$15</f>
        <v>0</v>
      </c>
      <c r="VNI119" s="1145">
        <f>'2d) Planwerte (Anlage)'!VNI119*$E$15</f>
        <v>0</v>
      </c>
      <c r="VNJ119" s="1145">
        <f>'2d) Planwerte (Anlage)'!VNJ119*$E$15</f>
        <v>0</v>
      </c>
      <c r="VNK119" s="1145">
        <f>'2d) Planwerte (Anlage)'!VNK119*$E$15</f>
        <v>0</v>
      </c>
      <c r="VNL119" s="1145">
        <f>'2d) Planwerte (Anlage)'!VNL119*$E$15</f>
        <v>0</v>
      </c>
      <c r="VNM119" s="1145">
        <f>'2d) Planwerte (Anlage)'!VNM119*$E$15</f>
        <v>0</v>
      </c>
      <c r="VNN119" s="1145">
        <f>'2d) Planwerte (Anlage)'!VNN119*$E$15</f>
        <v>0</v>
      </c>
      <c r="VNO119" s="1145">
        <f>'2d) Planwerte (Anlage)'!VNO119*$E$15</f>
        <v>0</v>
      </c>
      <c r="VNP119" s="1145">
        <f>'2d) Planwerte (Anlage)'!VNP119*$E$15</f>
        <v>0</v>
      </c>
      <c r="VNQ119" s="1145">
        <f>'2d) Planwerte (Anlage)'!VNQ119*$E$15</f>
        <v>0</v>
      </c>
      <c r="VNR119" s="1145">
        <f>'2d) Planwerte (Anlage)'!VNR119*$E$15</f>
        <v>0</v>
      </c>
      <c r="VNS119" s="1145">
        <f>'2d) Planwerte (Anlage)'!VNS119*$E$15</f>
        <v>0</v>
      </c>
      <c r="VNT119" s="1145">
        <f>'2d) Planwerte (Anlage)'!VNT119*$E$15</f>
        <v>0</v>
      </c>
      <c r="VNU119" s="1145">
        <f>'2d) Planwerte (Anlage)'!VNU119*$E$15</f>
        <v>0</v>
      </c>
      <c r="VNV119" s="1145">
        <f>'2d) Planwerte (Anlage)'!VNV119*$E$15</f>
        <v>0</v>
      </c>
      <c r="VNW119" s="1145">
        <f>'2d) Planwerte (Anlage)'!VNW119*$E$15</f>
        <v>0</v>
      </c>
      <c r="VNX119" s="1145">
        <f>'2d) Planwerte (Anlage)'!VNX119*$E$15</f>
        <v>0</v>
      </c>
      <c r="VNY119" s="1145">
        <f>'2d) Planwerte (Anlage)'!VNY119*$E$15</f>
        <v>0</v>
      </c>
      <c r="VNZ119" s="1145">
        <f>'2d) Planwerte (Anlage)'!VNZ119*$E$15</f>
        <v>0</v>
      </c>
      <c r="VOA119" s="1145">
        <f>'2d) Planwerte (Anlage)'!VOA119*$E$15</f>
        <v>0</v>
      </c>
      <c r="VOB119" s="1145">
        <f>'2d) Planwerte (Anlage)'!VOB119*$E$15</f>
        <v>0</v>
      </c>
      <c r="VOC119" s="1145">
        <f>'2d) Planwerte (Anlage)'!VOC119*$E$15</f>
        <v>0</v>
      </c>
      <c r="VOD119" s="1145">
        <f>'2d) Planwerte (Anlage)'!VOD119*$E$15</f>
        <v>0</v>
      </c>
      <c r="VOE119" s="1145">
        <f>'2d) Planwerte (Anlage)'!VOE119*$E$15</f>
        <v>0</v>
      </c>
      <c r="VOF119" s="1145">
        <f>'2d) Planwerte (Anlage)'!VOF119*$E$15</f>
        <v>0</v>
      </c>
      <c r="VOG119" s="1145">
        <f>'2d) Planwerte (Anlage)'!VOG119*$E$15</f>
        <v>0</v>
      </c>
      <c r="VOH119" s="1145">
        <f>'2d) Planwerte (Anlage)'!VOH119*$E$15</f>
        <v>0</v>
      </c>
      <c r="VOI119" s="1145">
        <f>'2d) Planwerte (Anlage)'!VOI119*$E$15</f>
        <v>0</v>
      </c>
      <c r="VOJ119" s="1145">
        <f>'2d) Planwerte (Anlage)'!VOJ119*$E$15</f>
        <v>0</v>
      </c>
      <c r="VOK119" s="1145">
        <f>'2d) Planwerte (Anlage)'!VOK119*$E$15</f>
        <v>0</v>
      </c>
      <c r="VOL119" s="1145">
        <f>'2d) Planwerte (Anlage)'!VOL119*$E$15</f>
        <v>0</v>
      </c>
      <c r="VOM119" s="1145">
        <f>'2d) Planwerte (Anlage)'!VOM119*$E$15</f>
        <v>0</v>
      </c>
      <c r="VON119" s="1145">
        <f>'2d) Planwerte (Anlage)'!VON119*$E$15</f>
        <v>0</v>
      </c>
      <c r="VOO119" s="1145">
        <f>'2d) Planwerte (Anlage)'!VOO119*$E$15</f>
        <v>0</v>
      </c>
      <c r="VOP119" s="1145">
        <f>'2d) Planwerte (Anlage)'!VOP119*$E$15</f>
        <v>0</v>
      </c>
      <c r="VOQ119" s="1145">
        <f>'2d) Planwerte (Anlage)'!VOQ119*$E$15</f>
        <v>0</v>
      </c>
      <c r="VOR119" s="1145">
        <f>'2d) Planwerte (Anlage)'!VOR119*$E$15</f>
        <v>0</v>
      </c>
      <c r="VOS119" s="1145">
        <f>'2d) Planwerte (Anlage)'!VOS119*$E$15</f>
        <v>0</v>
      </c>
      <c r="VOT119" s="1145">
        <f>'2d) Planwerte (Anlage)'!VOT119*$E$15</f>
        <v>0</v>
      </c>
      <c r="VOU119" s="1145">
        <f>'2d) Planwerte (Anlage)'!VOU119*$E$15</f>
        <v>0</v>
      </c>
      <c r="VOV119" s="1145">
        <f>'2d) Planwerte (Anlage)'!VOV119*$E$15</f>
        <v>0</v>
      </c>
      <c r="VOW119" s="1145">
        <f>'2d) Planwerte (Anlage)'!VOW119*$E$15</f>
        <v>0</v>
      </c>
      <c r="VOX119" s="1145">
        <f>'2d) Planwerte (Anlage)'!VOX119*$E$15</f>
        <v>0</v>
      </c>
      <c r="VOY119" s="1145">
        <f>'2d) Planwerte (Anlage)'!VOY119*$E$15</f>
        <v>0</v>
      </c>
      <c r="VOZ119" s="1145">
        <f>'2d) Planwerte (Anlage)'!VOZ119*$E$15</f>
        <v>0</v>
      </c>
      <c r="VPA119" s="1145">
        <f>'2d) Planwerte (Anlage)'!VPA119*$E$15</f>
        <v>0</v>
      </c>
      <c r="VPB119" s="1145">
        <f>'2d) Planwerte (Anlage)'!VPB119*$E$15</f>
        <v>0</v>
      </c>
      <c r="VPC119" s="1145">
        <f>'2d) Planwerte (Anlage)'!VPC119*$E$15</f>
        <v>0</v>
      </c>
      <c r="VPD119" s="1145">
        <f>'2d) Planwerte (Anlage)'!VPD119*$E$15</f>
        <v>0</v>
      </c>
      <c r="VPE119" s="1145">
        <f>'2d) Planwerte (Anlage)'!VPE119*$E$15</f>
        <v>0</v>
      </c>
      <c r="VPF119" s="1145">
        <f>'2d) Planwerte (Anlage)'!VPF119*$E$15</f>
        <v>0</v>
      </c>
      <c r="VPG119" s="1145">
        <f>'2d) Planwerte (Anlage)'!VPG119*$E$15</f>
        <v>0</v>
      </c>
      <c r="VPH119" s="1145">
        <f>'2d) Planwerte (Anlage)'!VPH119*$E$15</f>
        <v>0</v>
      </c>
      <c r="VPI119" s="1145">
        <f>'2d) Planwerte (Anlage)'!VPI119*$E$15</f>
        <v>0</v>
      </c>
      <c r="VPJ119" s="1145">
        <f>'2d) Planwerte (Anlage)'!VPJ119*$E$15</f>
        <v>0</v>
      </c>
      <c r="VPK119" s="1145">
        <f>'2d) Planwerte (Anlage)'!VPK119*$E$15</f>
        <v>0</v>
      </c>
      <c r="VPL119" s="1145">
        <f>'2d) Planwerte (Anlage)'!VPL119*$E$15</f>
        <v>0</v>
      </c>
      <c r="VPM119" s="1145">
        <f>'2d) Planwerte (Anlage)'!VPM119*$E$15</f>
        <v>0</v>
      </c>
      <c r="VPN119" s="1145">
        <f>'2d) Planwerte (Anlage)'!VPN119*$E$15</f>
        <v>0</v>
      </c>
      <c r="VPO119" s="1145">
        <f>'2d) Planwerte (Anlage)'!VPO119*$E$15</f>
        <v>0</v>
      </c>
      <c r="VPP119" s="1145">
        <f>'2d) Planwerte (Anlage)'!VPP119*$E$15</f>
        <v>0</v>
      </c>
      <c r="VPQ119" s="1145">
        <f>'2d) Planwerte (Anlage)'!VPQ119*$E$15</f>
        <v>0</v>
      </c>
      <c r="VPR119" s="1145">
        <f>'2d) Planwerte (Anlage)'!VPR119*$E$15</f>
        <v>0</v>
      </c>
      <c r="VPS119" s="1145">
        <f>'2d) Planwerte (Anlage)'!VPS119*$E$15</f>
        <v>0</v>
      </c>
      <c r="VPT119" s="1145">
        <f>'2d) Planwerte (Anlage)'!VPT119*$E$15</f>
        <v>0</v>
      </c>
      <c r="VPU119" s="1145">
        <f>'2d) Planwerte (Anlage)'!VPU119*$E$15</f>
        <v>0</v>
      </c>
      <c r="VPV119" s="1145">
        <f>'2d) Planwerte (Anlage)'!VPV119*$E$15</f>
        <v>0</v>
      </c>
      <c r="VPW119" s="1145">
        <f>'2d) Planwerte (Anlage)'!VPW119*$E$15</f>
        <v>0</v>
      </c>
      <c r="VPX119" s="1145">
        <f>'2d) Planwerte (Anlage)'!VPX119*$E$15</f>
        <v>0</v>
      </c>
      <c r="VPY119" s="1145">
        <f>'2d) Planwerte (Anlage)'!VPY119*$E$15</f>
        <v>0</v>
      </c>
      <c r="VPZ119" s="1145">
        <f>'2d) Planwerte (Anlage)'!VPZ119*$E$15</f>
        <v>0</v>
      </c>
      <c r="VQA119" s="1145">
        <f>'2d) Planwerte (Anlage)'!VQA119*$E$15</f>
        <v>0</v>
      </c>
      <c r="VQB119" s="1145">
        <f>'2d) Planwerte (Anlage)'!VQB119*$E$15</f>
        <v>0</v>
      </c>
      <c r="VQC119" s="1145">
        <f>'2d) Planwerte (Anlage)'!VQC119*$E$15</f>
        <v>0</v>
      </c>
      <c r="VQD119" s="1145">
        <f>'2d) Planwerte (Anlage)'!VQD119*$E$15</f>
        <v>0</v>
      </c>
      <c r="VQE119" s="1145">
        <f>'2d) Planwerte (Anlage)'!VQE119*$E$15</f>
        <v>0</v>
      </c>
      <c r="VQF119" s="1145">
        <f>'2d) Planwerte (Anlage)'!VQF119*$E$15</f>
        <v>0</v>
      </c>
      <c r="VQG119" s="1145">
        <f>'2d) Planwerte (Anlage)'!VQG119*$E$15</f>
        <v>0</v>
      </c>
      <c r="VQH119" s="1145">
        <f>'2d) Planwerte (Anlage)'!VQH119*$E$15</f>
        <v>0</v>
      </c>
      <c r="VQI119" s="1145">
        <f>'2d) Planwerte (Anlage)'!VQI119*$E$15</f>
        <v>0</v>
      </c>
      <c r="VQJ119" s="1145">
        <f>'2d) Planwerte (Anlage)'!VQJ119*$E$15</f>
        <v>0</v>
      </c>
      <c r="VQK119" s="1145">
        <f>'2d) Planwerte (Anlage)'!VQK119*$E$15</f>
        <v>0</v>
      </c>
      <c r="VQL119" s="1145">
        <f>'2d) Planwerte (Anlage)'!VQL119*$E$15</f>
        <v>0</v>
      </c>
      <c r="VQM119" s="1145">
        <f>'2d) Planwerte (Anlage)'!VQM119*$E$15</f>
        <v>0</v>
      </c>
      <c r="VQN119" s="1145">
        <f>'2d) Planwerte (Anlage)'!VQN119*$E$15</f>
        <v>0</v>
      </c>
      <c r="VQO119" s="1145">
        <f>'2d) Planwerte (Anlage)'!VQO119*$E$15</f>
        <v>0</v>
      </c>
      <c r="VQP119" s="1145">
        <f>'2d) Planwerte (Anlage)'!VQP119*$E$15</f>
        <v>0</v>
      </c>
      <c r="VQQ119" s="1145">
        <f>'2d) Planwerte (Anlage)'!VQQ119*$E$15</f>
        <v>0</v>
      </c>
      <c r="VQR119" s="1145">
        <f>'2d) Planwerte (Anlage)'!VQR119*$E$15</f>
        <v>0</v>
      </c>
      <c r="VQS119" s="1145">
        <f>'2d) Planwerte (Anlage)'!VQS119*$E$15</f>
        <v>0</v>
      </c>
      <c r="VQT119" s="1145">
        <f>'2d) Planwerte (Anlage)'!VQT119*$E$15</f>
        <v>0</v>
      </c>
      <c r="VQU119" s="1145">
        <f>'2d) Planwerte (Anlage)'!VQU119*$E$15</f>
        <v>0</v>
      </c>
      <c r="VQV119" s="1145">
        <f>'2d) Planwerte (Anlage)'!VQV119*$E$15</f>
        <v>0</v>
      </c>
      <c r="VQW119" s="1145">
        <f>'2d) Planwerte (Anlage)'!VQW119*$E$15</f>
        <v>0</v>
      </c>
      <c r="VQX119" s="1145">
        <f>'2d) Planwerte (Anlage)'!VQX119*$E$15</f>
        <v>0</v>
      </c>
      <c r="VQY119" s="1145">
        <f>'2d) Planwerte (Anlage)'!VQY119*$E$15</f>
        <v>0</v>
      </c>
      <c r="VQZ119" s="1145">
        <f>'2d) Planwerte (Anlage)'!VQZ119*$E$15</f>
        <v>0</v>
      </c>
      <c r="VRA119" s="1145">
        <f>'2d) Planwerte (Anlage)'!VRA119*$E$15</f>
        <v>0</v>
      </c>
      <c r="VRB119" s="1145">
        <f>'2d) Planwerte (Anlage)'!VRB119*$E$15</f>
        <v>0</v>
      </c>
      <c r="VRC119" s="1145">
        <f>'2d) Planwerte (Anlage)'!VRC119*$E$15</f>
        <v>0</v>
      </c>
      <c r="VRD119" s="1145">
        <f>'2d) Planwerte (Anlage)'!VRD119*$E$15</f>
        <v>0</v>
      </c>
      <c r="VRE119" s="1145">
        <f>'2d) Planwerte (Anlage)'!VRE119*$E$15</f>
        <v>0</v>
      </c>
      <c r="VRF119" s="1145">
        <f>'2d) Planwerte (Anlage)'!VRF119*$E$15</f>
        <v>0</v>
      </c>
      <c r="VRG119" s="1145">
        <f>'2d) Planwerte (Anlage)'!VRG119*$E$15</f>
        <v>0</v>
      </c>
      <c r="VRH119" s="1145">
        <f>'2d) Planwerte (Anlage)'!VRH119*$E$15</f>
        <v>0</v>
      </c>
      <c r="VRI119" s="1145">
        <f>'2d) Planwerte (Anlage)'!VRI119*$E$15</f>
        <v>0</v>
      </c>
      <c r="VRJ119" s="1145">
        <f>'2d) Planwerte (Anlage)'!VRJ119*$E$15</f>
        <v>0</v>
      </c>
      <c r="VRK119" s="1145">
        <f>'2d) Planwerte (Anlage)'!VRK119*$E$15</f>
        <v>0</v>
      </c>
      <c r="VRL119" s="1145">
        <f>'2d) Planwerte (Anlage)'!VRL119*$E$15</f>
        <v>0</v>
      </c>
      <c r="VRM119" s="1145">
        <f>'2d) Planwerte (Anlage)'!VRM119*$E$15</f>
        <v>0</v>
      </c>
      <c r="VRN119" s="1145">
        <f>'2d) Planwerte (Anlage)'!VRN119*$E$15</f>
        <v>0</v>
      </c>
      <c r="VRO119" s="1145">
        <f>'2d) Planwerte (Anlage)'!VRO119*$E$15</f>
        <v>0</v>
      </c>
      <c r="VRP119" s="1145">
        <f>'2d) Planwerte (Anlage)'!VRP119*$E$15</f>
        <v>0</v>
      </c>
      <c r="VRQ119" s="1145">
        <f>'2d) Planwerte (Anlage)'!VRQ119*$E$15</f>
        <v>0</v>
      </c>
      <c r="VRR119" s="1145">
        <f>'2d) Planwerte (Anlage)'!VRR119*$E$15</f>
        <v>0</v>
      </c>
      <c r="VRS119" s="1145">
        <f>'2d) Planwerte (Anlage)'!VRS119*$E$15</f>
        <v>0</v>
      </c>
      <c r="VRT119" s="1145">
        <f>'2d) Planwerte (Anlage)'!VRT119*$E$15</f>
        <v>0</v>
      </c>
      <c r="VRU119" s="1145">
        <f>'2d) Planwerte (Anlage)'!VRU119*$E$15</f>
        <v>0</v>
      </c>
      <c r="VRV119" s="1145">
        <f>'2d) Planwerte (Anlage)'!VRV119*$E$15</f>
        <v>0</v>
      </c>
      <c r="VRW119" s="1145">
        <f>'2d) Planwerte (Anlage)'!VRW119*$E$15</f>
        <v>0</v>
      </c>
      <c r="VRX119" s="1145">
        <f>'2d) Planwerte (Anlage)'!VRX119*$E$15</f>
        <v>0</v>
      </c>
      <c r="VRY119" s="1145">
        <f>'2d) Planwerte (Anlage)'!VRY119*$E$15</f>
        <v>0</v>
      </c>
      <c r="VRZ119" s="1145">
        <f>'2d) Planwerte (Anlage)'!VRZ119*$E$15</f>
        <v>0</v>
      </c>
      <c r="VSA119" s="1145">
        <f>'2d) Planwerte (Anlage)'!VSA119*$E$15</f>
        <v>0</v>
      </c>
      <c r="VSB119" s="1145">
        <f>'2d) Planwerte (Anlage)'!VSB119*$E$15</f>
        <v>0</v>
      </c>
      <c r="VSC119" s="1145">
        <f>'2d) Planwerte (Anlage)'!VSC119*$E$15</f>
        <v>0</v>
      </c>
      <c r="VSD119" s="1145">
        <f>'2d) Planwerte (Anlage)'!VSD119*$E$15</f>
        <v>0</v>
      </c>
      <c r="VSE119" s="1145">
        <f>'2d) Planwerte (Anlage)'!VSE119*$E$15</f>
        <v>0</v>
      </c>
      <c r="VSF119" s="1145">
        <f>'2d) Planwerte (Anlage)'!VSF119*$E$15</f>
        <v>0</v>
      </c>
      <c r="VSG119" s="1145">
        <f>'2d) Planwerte (Anlage)'!VSG119*$E$15</f>
        <v>0</v>
      </c>
      <c r="VSH119" s="1145">
        <f>'2d) Planwerte (Anlage)'!VSH119*$E$15</f>
        <v>0</v>
      </c>
      <c r="VSI119" s="1145">
        <f>'2d) Planwerte (Anlage)'!VSI119*$E$15</f>
        <v>0</v>
      </c>
      <c r="VSJ119" s="1145">
        <f>'2d) Planwerte (Anlage)'!VSJ119*$E$15</f>
        <v>0</v>
      </c>
      <c r="VSK119" s="1145">
        <f>'2d) Planwerte (Anlage)'!VSK119*$E$15</f>
        <v>0</v>
      </c>
      <c r="VSL119" s="1145">
        <f>'2d) Planwerte (Anlage)'!VSL119*$E$15</f>
        <v>0</v>
      </c>
      <c r="VSM119" s="1145">
        <f>'2d) Planwerte (Anlage)'!VSM119*$E$15</f>
        <v>0</v>
      </c>
      <c r="VSN119" s="1145">
        <f>'2d) Planwerte (Anlage)'!VSN119*$E$15</f>
        <v>0</v>
      </c>
      <c r="VSO119" s="1145">
        <f>'2d) Planwerte (Anlage)'!VSO119*$E$15</f>
        <v>0</v>
      </c>
      <c r="VSP119" s="1145">
        <f>'2d) Planwerte (Anlage)'!VSP119*$E$15</f>
        <v>0</v>
      </c>
      <c r="VSQ119" s="1145">
        <f>'2d) Planwerte (Anlage)'!VSQ119*$E$15</f>
        <v>0</v>
      </c>
      <c r="VSR119" s="1145">
        <f>'2d) Planwerte (Anlage)'!VSR119*$E$15</f>
        <v>0</v>
      </c>
      <c r="VSS119" s="1145">
        <f>'2d) Planwerte (Anlage)'!VSS119*$E$15</f>
        <v>0</v>
      </c>
      <c r="VST119" s="1145">
        <f>'2d) Planwerte (Anlage)'!VST119*$E$15</f>
        <v>0</v>
      </c>
      <c r="VSU119" s="1145">
        <f>'2d) Planwerte (Anlage)'!VSU119*$E$15</f>
        <v>0</v>
      </c>
      <c r="VSV119" s="1145">
        <f>'2d) Planwerte (Anlage)'!VSV119*$E$15</f>
        <v>0</v>
      </c>
      <c r="VSW119" s="1145">
        <f>'2d) Planwerte (Anlage)'!VSW119*$E$15</f>
        <v>0</v>
      </c>
      <c r="VSX119" s="1145">
        <f>'2d) Planwerte (Anlage)'!VSX119*$E$15</f>
        <v>0</v>
      </c>
      <c r="VSY119" s="1145">
        <f>'2d) Planwerte (Anlage)'!VSY119*$E$15</f>
        <v>0</v>
      </c>
      <c r="VSZ119" s="1145">
        <f>'2d) Planwerte (Anlage)'!VSZ119*$E$15</f>
        <v>0</v>
      </c>
      <c r="VTA119" s="1145">
        <f>'2d) Planwerte (Anlage)'!VTA119*$E$15</f>
        <v>0</v>
      </c>
      <c r="VTB119" s="1145">
        <f>'2d) Planwerte (Anlage)'!VTB119*$E$15</f>
        <v>0</v>
      </c>
      <c r="VTC119" s="1145">
        <f>'2d) Planwerte (Anlage)'!VTC119*$E$15</f>
        <v>0</v>
      </c>
      <c r="VTD119" s="1145">
        <f>'2d) Planwerte (Anlage)'!VTD119*$E$15</f>
        <v>0</v>
      </c>
      <c r="VTE119" s="1145">
        <f>'2d) Planwerte (Anlage)'!VTE119*$E$15</f>
        <v>0</v>
      </c>
      <c r="VTF119" s="1145">
        <f>'2d) Planwerte (Anlage)'!VTF119*$E$15</f>
        <v>0</v>
      </c>
      <c r="VTG119" s="1145">
        <f>'2d) Planwerte (Anlage)'!VTG119*$E$15</f>
        <v>0</v>
      </c>
      <c r="VTH119" s="1145">
        <f>'2d) Planwerte (Anlage)'!VTH119*$E$15</f>
        <v>0</v>
      </c>
      <c r="VTI119" s="1145">
        <f>'2d) Planwerte (Anlage)'!VTI119*$E$15</f>
        <v>0</v>
      </c>
      <c r="VTJ119" s="1145">
        <f>'2d) Planwerte (Anlage)'!VTJ119*$E$15</f>
        <v>0</v>
      </c>
      <c r="VTK119" s="1145">
        <f>'2d) Planwerte (Anlage)'!VTK119*$E$15</f>
        <v>0</v>
      </c>
      <c r="VTL119" s="1145">
        <f>'2d) Planwerte (Anlage)'!VTL119*$E$15</f>
        <v>0</v>
      </c>
      <c r="VTM119" s="1145">
        <f>'2d) Planwerte (Anlage)'!VTM119*$E$15</f>
        <v>0</v>
      </c>
      <c r="VTN119" s="1145">
        <f>'2d) Planwerte (Anlage)'!VTN119*$E$15</f>
        <v>0</v>
      </c>
      <c r="VTO119" s="1145">
        <f>'2d) Planwerte (Anlage)'!VTO119*$E$15</f>
        <v>0</v>
      </c>
      <c r="VTP119" s="1145">
        <f>'2d) Planwerte (Anlage)'!VTP119*$E$15</f>
        <v>0</v>
      </c>
      <c r="VTQ119" s="1145">
        <f>'2d) Planwerte (Anlage)'!VTQ119*$E$15</f>
        <v>0</v>
      </c>
      <c r="VTR119" s="1145">
        <f>'2d) Planwerte (Anlage)'!VTR119*$E$15</f>
        <v>0</v>
      </c>
      <c r="VTS119" s="1145">
        <f>'2d) Planwerte (Anlage)'!VTS119*$E$15</f>
        <v>0</v>
      </c>
      <c r="VTT119" s="1145">
        <f>'2d) Planwerte (Anlage)'!VTT119*$E$15</f>
        <v>0</v>
      </c>
      <c r="VTU119" s="1145">
        <f>'2d) Planwerte (Anlage)'!VTU119*$E$15</f>
        <v>0</v>
      </c>
      <c r="VTV119" s="1145">
        <f>'2d) Planwerte (Anlage)'!VTV119*$E$15</f>
        <v>0</v>
      </c>
      <c r="VTW119" s="1145">
        <f>'2d) Planwerte (Anlage)'!VTW119*$E$15</f>
        <v>0</v>
      </c>
      <c r="VTX119" s="1145">
        <f>'2d) Planwerte (Anlage)'!VTX119*$E$15</f>
        <v>0</v>
      </c>
      <c r="VTY119" s="1145">
        <f>'2d) Planwerte (Anlage)'!VTY119*$E$15</f>
        <v>0</v>
      </c>
      <c r="VTZ119" s="1145">
        <f>'2d) Planwerte (Anlage)'!VTZ119*$E$15</f>
        <v>0</v>
      </c>
      <c r="VUA119" s="1145">
        <f>'2d) Planwerte (Anlage)'!VUA119*$E$15</f>
        <v>0</v>
      </c>
      <c r="VUB119" s="1145">
        <f>'2d) Planwerte (Anlage)'!VUB119*$E$15</f>
        <v>0</v>
      </c>
      <c r="VUC119" s="1145">
        <f>'2d) Planwerte (Anlage)'!VUC119*$E$15</f>
        <v>0</v>
      </c>
      <c r="VUD119" s="1145">
        <f>'2d) Planwerte (Anlage)'!VUD119*$E$15</f>
        <v>0</v>
      </c>
      <c r="VUE119" s="1145">
        <f>'2d) Planwerte (Anlage)'!VUE119*$E$15</f>
        <v>0</v>
      </c>
      <c r="VUF119" s="1145">
        <f>'2d) Planwerte (Anlage)'!VUF119*$E$15</f>
        <v>0</v>
      </c>
      <c r="VUG119" s="1145">
        <f>'2d) Planwerte (Anlage)'!VUG119*$E$15</f>
        <v>0</v>
      </c>
      <c r="VUH119" s="1145">
        <f>'2d) Planwerte (Anlage)'!VUH119*$E$15</f>
        <v>0</v>
      </c>
      <c r="VUI119" s="1145">
        <f>'2d) Planwerte (Anlage)'!VUI119*$E$15</f>
        <v>0</v>
      </c>
      <c r="VUJ119" s="1145">
        <f>'2d) Planwerte (Anlage)'!VUJ119*$E$15</f>
        <v>0</v>
      </c>
      <c r="VUK119" s="1145">
        <f>'2d) Planwerte (Anlage)'!VUK119*$E$15</f>
        <v>0</v>
      </c>
      <c r="VUL119" s="1145">
        <f>'2d) Planwerte (Anlage)'!VUL119*$E$15</f>
        <v>0</v>
      </c>
      <c r="VUM119" s="1145">
        <f>'2d) Planwerte (Anlage)'!VUM119*$E$15</f>
        <v>0</v>
      </c>
      <c r="VUN119" s="1145">
        <f>'2d) Planwerte (Anlage)'!VUN119*$E$15</f>
        <v>0</v>
      </c>
      <c r="VUO119" s="1145">
        <f>'2d) Planwerte (Anlage)'!VUO119*$E$15</f>
        <v>0</v>
      </c>
      <c r="VUP119" s="1145">
        <f>'2d) Planwerte (Anlage)'!VUP119*$E$15</f>
        <v>0</v>
      </c>
      <c r="VUQ119" s="1145">
        <f>'2d) Planwerte (Anlage)'!VUQ119*$E$15</f>
        <v>0</v>
      </c>
      <c r="VUR119" s="1145">
        <f>'2d) Planwerte (Anlage)'!VUR119*$E$15</f>
        <v>0</v>
      </c>
      <c r="VUS119" s="1145">
        <f>'2d) Planwerte (Anlage)'!VUS119*$E$15</f>
        <v>0</v>
      </c>
      <c r="VUT119" s="1145">
        <f>'2d) Planwerte (Anlage)'!VUT119*$E$15</f>
        <v>0</v>
      </c>
      <c r="VUU119" s="1145">
        <f>'2d) Planwerte (Anlage)'!VUU119*$E$15</f>
        <v>0</v>
      </c>
      <c r="VUV119" s="1145">
        <f>'2d) Planwerte (Anlage)'!VUV119*$E$15</f>
        <v>0</v>
      </c>
      <c r="VUW119" s="1145">
        <f>'2d) Planwerte (Anlage)'!VUW119*$E$15</f>
        <v>0</v>
      </c>
      <c r="VUX119" s="1145">
        <f>'2d) Planwerte (Anlage)'!VUX119*$E$15</f>
        <v>0</v>
      </c>
      <c r="VUY119" s="1145">
        <f>'2d) Planwerte (Anlage)'!VUY119*$E$15</f>
        <v>0</v>
      </c>
      <c r="VUZ119" s="1145">
        <f>'2d) Planwerte (Anlage)'!VUZ119*$E$15</f>
        <v>0</v>
      </c>
      <c r="VVA119" s="1145">
        <f>'2d) Planwerte (Anlage)'!VVA119*$E$15</f>
        <v>0</v>
      </c>
      <c r="VVB119" s="1145">
        <f>'2d) Planwerte (Anlage)'!VVB119*$E$15</f>
        <v>0</v>
      </c>
      <c r="VVC119" s="1145">
        <f>'2d) Planwerte (Anlage)'!VVC119*$E$15</f>
        <v>0</v>
      </c>
      <c r="VVD119" s="1145">
        <f>'2d) Planwerte (Anlage)'!VVD119*$E$15</f>
        <v>0</v>
      </c>
      <c r="VVE119" s="1145">
        <f>'2d) Planwerte (Anlage)'!VVE119*$E$15</f>
        <v>0</v>
      </c>
      <c r="VVF119" s="1145">
        <f>'2d) Planwerte (Anlage)'!VVF119*$E$15</f>
        <v>0</v>
      </c>
      <c r="VVG119" s="1145">
        <f>'2d) Planwerte (Anlage)'!VVG119*$E$15</f>
        <v>0</v>
      </c>
      <c r="VVH119" s="1145">
        <f>'2d) Planwerte (Anlage)'!VVH119*$E$15</f>
        <v>0</v>
      </c>
      <c r="VVI119" s="1145">
        <f>'2d) Planwerte (Anlage)'!VVI119*$E$15</f>
        <v>0</v>
      </c>
      <c r="VVJ119" s="1145">
        <f>'2d) Planwerte (Anlage)'!VVJ119*$E$15</f>
        <v>0</v>
      </c>
      <c r="VVK119" s="1145">
        <f>'2d) Planwerte (Anlage)'!VVK119*$E$15</f>
        <v>0</v>
      </c>
      <c r="VVL119" s="1145">
        <f>'2d) Planwerte (Anlage)'!VVL119*$E$15</f>
        <v>0</v>
      </c>
      <c r="VVM119" s="1145">
        <f>'2d) Planwerte (Anlage)'!VVM119*$E$15</f>
        <v>0</v>
      </c>
      <c r="VVN119" s="1145">
        <f>'2d) Planwerte (Anlage)'!VVN119*$E$15</f>
        <v>0</v>
      </c>
      <c r="VVO119" s="1145">
        <f>'2d) Planwerte (Anlage)'!VVO119*$E$15</f>
        <v>0</v>
      </c>
      <c r="VVP119" s="1145">
        <f>'2d) Planwerte (Anlage)'!VVP119*$E$15</f>
        <v>0</v>
      </c>
      <c r="VVQ119" s="1145">
        <f>'2d) Planwerte (Anlage)'!VVQ119*$E$15</f>
        <v>0</v>
      </c>
      <c r="VVR119" s="1145">
        <f>'2d) Planwerte (Anlage)'!VVR119*$E$15</f>
        <v>0</v>
      </c>
      <c r="VVS119" s="1145">
        <f>'2d) Planwerte (Anlage)'!VVS119*$E$15</f>
        <v>0</v>
      </c>
      <c r="VVT119" s="1145">
        <f>'2d) Planwerte (Anlage)'!VVT119*$E$15</f>
        <v>0</v>
      </c>
      <c r="VVU119" s="1145">
        <f>'2d) Planwerte (Anlage)'!VVU119*$E$15</f>
        <v>0</v>
      </c>
      <c r="VVV119" s="1145">
        <f>'2d) Planwerte (Anlage)'!VVV119*$E$15</f>
        <v>0</v>
      </c>
      <c r="VVW119" s="1145">
        <f>'2d) Planwerte (Anlage)'!VVW119*$E$15</f>
        <v>0</v>
      </c>
      <c r="VVX119" s="1145">
        <f>'2d) Planwerte (Anlage)'!VVX119*$E$15</f>
        <v>0</v>
      </c>
      <c r="VVY119" s="1145">
        <f>'2d) Planwerte (Anlage)'!VVY119*$E$15</f>
        <v>0</v>
      </c>
      <c r="VVZ119" s="1145">
        <f>'2d) Planwerte (Anlage)'!VVZ119*$E$15</f>
        <v>0</v>
      </c>
      <c r="VWA119" s="1145">
        <f>'2d) Planwerte (Anlage)'!VWA119*$E$15</f>
        <v>0</v>
      </c>
      <c r="VWB119" s="1145">
        <f>'2d) Planwerte (Anlage)'!VWB119*$E$15</f>
        <v>0</v>
      </c>
      <c r="VWC119" s="1145">
        <f>'2d) Planwerte (Anlage)'!VWC119*$E$15</f>
        <v>0</v>
      </c>
      <c r="VWD119" s="1145">
        <f>'2d) Planwerte (Anlage)'!VWD119*$E$15</f>
        <v>0</v>
      </c>
      <c r="VWE119" s="1145">
        <f>'2d) Planwerte (Anlage)'!VWE119*$E$15</f>
        <v>0</v>
      </c>
      <c r="VWF119" s="1145">
        <f>'2d) Planwerte (Anlage)'!VWF119*$E$15</f>
        <v>0</v>
      </c>
      <c r="VWG119" s="1145">
        <f>'2d) Planwerte (Anlage)'!VWG119*$E$15</f>
        <v>0</v>
      </c>
      <c r="VWH119" s="1145">
        <f>'2d) Planwerte (Anlage)'!VWH119*$E$15</f>
        <v>0</v>
      </c>
      <c r="VWI119" s="1145">
        <f>'2d) Planwerte (Anlage)'!VWI119*$E$15</f>
        <v>0</v>
      </c>
      <c r="VWJ119" s="1145">
        <f>'2d) Planwerte (Anlage)'!VWJ119*$E$15</f>
        <v>0</v>
      </c>
      <c r="VWK119" s="1145">
        <f>'2d) Planwerte (Anlage)'!VWK119*$E$15</f>
        <v>0</v>
      </c>
      <c r="VWL119" s="1145">
        <f>'2d) Planwerte (Anlage)'!VWL119*$E$15</f>
        <v>0</v>
      </c>
      <c r="VWM119" s="1145">
        <f>'2d) Planwerte (Anlage)'!VWM119*$E$15</f>
        <v>0</v>
      </c>
      <c r="VWN119" s="1145">
        <f>'2d) Planwerte (Anlage)'!VWN119*$E$15</f>
        <v>0</v>
      </c>
      <c r="VWO119" s="1145">
        <f>'2d) Planwerte (Anlage)'!VWO119*$E$15</f>
        <v>0</v>
      </c>
      <c r="VWP119" s="1145">
        <f>'2d) Planwerte (Anlage)'!VWP119*$E$15</f>
        <v>0</v>
      </c>
      <c r="VWQ119" s="1145">
        <f>'2d) Planwerte (Anlage)'!VWQ119*$E$15</f>
        <v>0</v>
      </c>
      <c r="VWR119" s="1145">
        <f>'2d) Planwerte (Anlage)'!VWR119*$E$15</f>
        <v>0</v>
      </c>
      <c r="VWS119" s="1145">
        <f>'2d) Planwerte (Anlage)'!VWS119*$E$15</f>
        <v>0</v>
      </c>
      <c r="VWT119" s="1145">
        <f>'2d) Planwerte (Anlage)'!VWT119*$E$15</f>
        <v>0</v>
      </c>
      <c r="VWU119" s="1145">
        <f>'2d) Planwerte (Anlage)'!VWU119*$E$15</f>
        <v>0</v>
      </c>
      <c r="VWV119" s="1145">
        <f>'2d) Planwerte (Anlage)'!VWV119*$E$15</f>
        <v>0</v>
      </c>
      <c r="VWW119" s="1145">
        <f>'2d) Planwerte (Anlage)'!VWW119*$E$15</f>
        <v>0</v>
      </c>
      <c r="VWX119" s="1145">
        <f>'2d) Planwerte (Anlage)'!VWX119*$E$15</f>
        <v>0</v>
      </c>
      <c r="VWY119" s="1145">
        <f>'2d) Planwerte (Anlage)'!VWY119*$E$15</f>
        <v>0</v>
      </c>
      <c r="VWZ119" s="1145">
        <f>'2d) Planwerte (Anlage)'!VWZ119*$E$15</f>
        <v>0</v>
      </c>
      <c r="VXA119" s="1145">
        <f>'2d) Planwerte (Anlage)'!VXA119*$E$15</f>
        <v>0</v>
      </c>
      <c r="VXB119" s="1145">
        <f>'2d) Planwerte (Anlage)'!VXB119*$E$15</f>
        <v>0</v>
      </c>
      <c r="VXC119" s="1145">
        <f>'2d) Planwerte (Anlage)'!VXC119*$E$15</f>
        <v>0</v>
      </c>
      <c r="VXD119" s="1145">
        <f>'2d) Planwerte (Anlage)'!VXD119*$E$15</f>
        <v>0</v>
      </c>
      <c r="VXE119" s="1145">
        <f>'2d) Planwerte (Anlage)'!VXE119*$E$15</f>
        <v>0</v>
      </c>
      <c r="VXF119" s="1145">
        <f>'2d) Planwerte (Anlage)'!VXF119*$E$15</f>
        <v>0</v>
      </c>
      <c r="VXG119" s="1145">
        <f>'2d) Planwerte (Anlage)'!VXG119*$E$15</f>
        <v>0</v>
      </c>
      <c r="VXH119" s="1145">
        <f>'2d) Planwerte (Anlage)'!VXH119*$E$15</f>
        <v>0</v>
      </c>
      <c r="VXI119" s="1145">
        <f>'2d) Planwerte (Anlage)'!VXI119*$E$15</f>
        <v>0</v>
      </c>
      <c r="VXJ119" s="1145">
        <f>'2d) Planwerte (Anlage)'!VXJ119*$E$15</f>
        <v>0</v>
      </c>
      <c r="VXK119" s="1145">
        <f>'2d) Planwerte (Anlage)'!VXK119*$E$15</f>
        <v>0</v>
      </c>
      <c r="VXL119" s="1145">
        <f>'2d) Planwerte (Anlage)'!VXL119*$E$15</f>
        <v>0</v>
      </c>
      <c r="VXM119" s="1145">
        <f>'2d) Planwerte (Anlage)'!VXM119*$E$15</f>
        <v>0</v>
      </c>
      <c r="VXN119" s="1145">
        <f>'2d) Planwerte (Anlage)'!VXN119*$E$15</f>
        <v>0</v>
      </c>
      <c r="VXO119" s="1145">
        <f>'2d) Planwerte (Anlage)'!VXO119*$E$15</f>
        <v>0</v>
      </c>
      <c r="VXP119" s="1145">
        <f>'2d) Planwerte (Anlage)'!VXP119*$E$15</f>
        <v>0</v>
      </c>
      <c r="VXQ119" s="1145">
        <f>'2d) Planwerte (Anlage)'!VXQ119*$E$15</f>
        <v>0</v>
      </c>
      <c r="VXR119" s="1145">
        <f>'2d) Planwerte (Anlage)'!VXR119*$E$15</f>
        <v>0</v>
      </c>
      <c r="VXS119" s="1145">
        <f>'2d) Planwerte (Anlage)'!VXS119*$E$15</f>
        <v>0</v>
      </c>
      <c r="VXT119" s="1145">
        <f>'2d) Planwerte (Anlage)'!VXT119*$E$15</f>
        <v>0</v>
      </c>
      <c r="VXU119" s="1145">
        <f>'2d) Planwerte (Anlage)'!VXU119*$E$15</f>
        <v>0</v>
      </c>
      <c r="VXV119" s="1145">
        <f>'2d) Planwerte (Anlage)'!VXV119*$E$15</f>
        <v>0</v>
      </c>
      <c r="VXW119" s="1145">
        <f>'2d) Planwerte (Anlage)'!VXW119*$E$15</f>
        <v>0</v>
      </c>
      <c r="VXX119" s="1145">
        <f>'2d) Planwerte (Anlage)'!VXX119*$E$15</f>
        <v>0</v>
      </c>
      <c r="VXY119" s="1145">
        <f>'2d) Planwerte (Anlage)'!VXY119*$E$15</f>
        <v>0</v>
      </c>
      <c r="VXZ119" s="1145">
        <f>'2d) Planwerte (Anlage)'!VXZ119*$E$15</f>
        <v>0</v>
      </c>
      <c r="VYA119" s="1145">
        <f>'2d) Planwerte (Anlage)'!VYA119*$E$15</f>
        <v>0</v>
      </c>
      <c r="VYB119" s="1145">
        <f>'2d) Planwerte (Anlage)'!VYB119*$E$15</f>
        <v>0</v>
      </c>
      <c r="VYC119" s="1145">
        <f>'2d) Planwerte (Anlage)'!VYC119*$E$15</f>
        <v>0</v>
      </c>
      <c r="VYD119" s="1145">
        <f>'2d) Planwerte (Anlage)'!VYD119*$E$15</f>
        <v>0</v>
      </c>
      <c r="VYE119" s="1145">
        <f>'2d) Planwerte (Anlage)'!VYE119*$E$15</f>
        <v>0</v>
      </c>
      <c r="VYF119" s="1145">
        <f>'2d) Planwerte (Anlage)'!VYF119*$E$15</f>
        <v>0</v>
      </c>
      <c r="VYG119" s="1145">
        <f>'2d) Planwerte (Anlage)'!VYG119*$E$15</f>
        <v>0</v>
      </c>
      <c r="VYH119" s="1145">
        <f>'2d) Planwerte (Anlage)'!VYH119*$E$15</f>
        <v>0</v>
      </c>
      <c r="VYI119" s="1145">
        <f>'2d) Planwerte (Anlage)'!VYI119*$E$15</f>
        <v>0</v>
      </c>
      <c r="VYJ119" s="1145">
        <f>'2d) Planwerte (Anlage)'!VYJ119*$E$15</f>
        <v>0</v>
      </c>
      <c r="VYK119" s="1145">
        <f>'2d) Planwerte (Anlage)'!VYK119*$E$15</f>
        <v>0</v>
      </c>
      <c r="VYL119" s="1145">
        <f>'2d) Planwerte (Anlage)'!VYL119*$E$15</f>
        <v>0</v>
      </c>
      <c r="VYM119" s="1145">
        <f>'2d) Planwerte (Anlage)'!VYM119*$E$15</f>
        <v>0</v>
      </c>
      <c r="VYN119" s="1145">
        <f>'2d) Planwerte (Anlage)'!VYN119*$E$15</f>
        <v>0</v>
      </c>
      <c r="VYO119" s="1145">
        <f>'2d) Planwerte (Anlage)'!VYO119*$E$15</f>
        <v>0</v>
      </c>
      <c r="VYP119" s="1145">
        <f>'2d) Planwerte (Anlage)'!VYP119*$E$15</f>
        <v>0</v>
      </c>
      <c r="VYQ119" s="1145">
        <f>'2d) Planwerte (Anlage)'!VYQ119*$E$15</f>
        <v>0</v>
      </c>
      <c r="VYR119" s="1145">
        <f>'2d) Planwerte (Anlage)'!VYR119*$E$15</f>
        <v>0</v>
      </c>
      <c r="VYS119" s="1145">
        <f>'2d) Planwerte (Anlage)'!VYS119*$E$15</f>
        <v>0</v>
      </c>
      <c r="VYT119" s="1145">
        <f>'2d) Planwerte (Anlage)'!VYT119*$E$15</f>
        <v>0</v>
      </c>
      <c r="VYU119" s="1145">
        <f>'2d) Planwerte (Anlage)'!VYU119*$E$15</f>
        <v>0</v>
      </c>
      <c r="VYV119" s="1145">
        <f>'2d) Planwerte (Anlage)'!VYV119*$E$15</f>
        <v>0</v>
      </c>
      <c r="VYW119" s="1145">
        <f>'2d) Planwerte (Anlage)'!VYW119*$E$15</f>
        <v>0</v>
      </c>
      <c r="VYX119" s="1145">
        <f>'2d) Planwerte (Anlage)'!VYX119*$E$15</f>
        <v>0</v>
      </c>
      <c r="VYY119" s="1145">
        <f>'2d) Planwerte (Anlage)'!VYY119*$E$15</f>
        <v>0</v>
      </c>
      <c r="VYZ119" s="1145">
        <f>'2d) Planwerte (Anlage)'!VYZ119*$E$15</f>
        <v>0</v>
      </c>
      <c r="VZA119" s="1145">
        <f>'2d) Planwerte (Anlage)'!VZA119*$E$15</f>
        <v>0</v>
      </c>
      <c r="VZB119" s="1145">
        <f>'2d) Planwerte (Anlage)'!VZB119*$E$15</f>
        <v>0</v>
      </c>
      <c r="VZC119" s="1145">
        <f>'2d) Planwerte (Anlage)'!VZC119*$E$15</f>
        <v>0</v>
      </c>
      <c r="VZD119" s="1145">
        <f>'2d) Planwerte (Anlage)'!VZD119*$E$15</f>
        <v>0</v>
      </c>
      <c r="VZE119" s="1145">
        <f>'2d) Planwerte (Anlage)'!VZE119*$E$15</f>
        <v>0</v>
      </c>
      <c r="VZF119" s="1145">
        <f>'2d) Planwerte (Anlage)'!VZF119*$E$15</f>
        <v>0</v>
      </c>
      <c r="VZG119" s="1145">
        <f>'2d) Planwerte (Anlage)'!VZG119*$E$15</f>
        <v>0</v>
      </c>
      <c r="VZH119" s="1145">
        <f>'2d) Planwerte (Anlage)'!VZH119*$E$15</f>
        <v>0</v>
      </c>
      <c r="VZI119" s="1145">
        <f>'2d) Planwerte (Anlage)'!VZI119*$E$15</f>
        <v>0</v>
      </c>
      <c r="VZJ119" s="1145">
        <f>'2d) Planwerte (Anlage)'!VZJ119*$E$15</f>
        <v>0</v>
      </c>
      <c r="VZK119" s="1145">
        <f>'2d) Planwerte (Anlage)'!VZK119*$E$15</f>
        <v>0</v>
      </c>
      <c r="VZL119" s="1145">
        <f>'2d) Planwerte (Anlage)'!VZL119*$E$15</f>
        <v>0</v>
      </c>
      <c r="VZM119" s="1145">
        <f>'2d) Planwerte (Anlage)'!VZM119*$E$15</f>
        <v>0</v>
      </c>
      <c r="VZN119" s="1145">
        <f>'2d) Planwerte (Anlage)'!VZN119*$E$15</f>
        <v>0</v>
      </c>
      <c r="VZO119" s="1145">
        <f>'2d) Planwerte (Anlage)'!VZO119*$E$15</f>
        <v>0</v>
      </c>
      <c r="VZP119" s="1145">
        <f>'2d) Planwerte (Anlage)'!VZP119*$E$15</f>
        <v>0</v>
      </c>
      <c r="VZQ119" s="1145">
        <f>'2d) Planwerte (Anlage)'!VZQ119*$E$15</f>
        <v>0</v>
      </c>
      <c r="VZR119" s="1145">
        <f>'2d) Planwerte (Anlage)'!VZR119*$E$15</f>
        <v>0</v>
      </c>
      <c r="VZS119" s="1145">
        <f>'2d) Planwerte (Anlage)'!VZS119*$E$15</f>
        <v>0</v>
      </c>
      <c r="VZT119" s="1145">
        <f>'2d) Planwerte (Anlage)'!VZT119*$E$15</f>
        <v>0</v>
      </c>
      <c r="VZU119" s="1145">
        <f>'2d) Planwerte (Anlage)'!VZU119*$E$15</f>
        <v>0</v>
      </c>
      <c r="VZV119" s="1145">
        <f>'2d) Planwerte (Anlage)'!VZV119*$E$15</f>
        <v>0</v>
      </c>
      <c r="VZW119" s="1145">
        <f>'2d) Planwerte (Anlage)'!VZW119*$E$15</f>
        <v>0</v>
      </c>
      <c r="VZX119" s="1145">
        <f>'2d) Planwerte (Anlage)'!VZX119*$E$15</f>
        <v>0</v>
      </c>
      <c r="VZY119" s="1145">
        <f>'2d) Planwerte (Anlage)'!VZY119*$E$15</f>
        <v>0</v>
      </c>
      <c r="VZZ119" s="1145">
        <f>'2d) Planwerte (Anlage)'!VZZ119*$E$15</f>
        <v>0</v>
      </c>
      <c r="WAA119" s="1145">
        <f>'2d) Planwerte (Anlage)'!WAA119*$E$15</f>
        <v>0</v>
      </c>
      <c r="WAB119" s="1145">
        <f>'2d) Planwerte (Anlage)'!WAB119*$E$15</f>
        <v>0</v>
      </c>
      <c r="WAC119" s="1145">
        <f>'2d) Planwerte (Anlage)'!WAC119*$E$15</f>
        <v>0</v>
      </c>
      <c r="WAD119" s="1145">
        <f>'2d) Planwerte (Anlage)'!WAD119*$E$15</f>
        <v>0</v>
      </c>
      <c r="WAE119" s="1145">
        <f>'2d) Planwerte (Anlage)'!WAE119*$E$15</f>
        <v>0</v>
      </c>
      <c r="WAF119" s="1145">
        <f>'2d) Planwerte (Anlage)'!WAF119*$E$15</f>
        <v>0</v>
      </c>
      <c r="WAG119" s="1145">
        <f>'2d) Planwerte (Anlage)'!WAG119*$E$15</f>
        <v>0</v>
      </c>
      <c r="WAH119" s="1145">
        <f>'2d) Planwerte (Anlage)'!WAH119*$E$15</f>
        <v>0</v>
      </c>
      <c r="WAI119" s="1145">
        <f>'2d) Planwerte (Anlage)'!WAI119*$E$15</f>
        <v>0</v>
      </c>
      <c r="WAJ119" s="1145">
        <f>'2d) Planwerte (Anlage)'!WAJ119*$E$15</f>
        <v>0</v>
      </c>
      <c r="WAK119" s="1145">
        <f>'2d) Planwerte (Anlage)'!WAK119*$E$15</f>
        <v>0</v>
      </c>
      <c r="WAL119" s="1145">
        <f>'2d) Planwerte (Anlage)'!WAL119*$E$15</f>
        <v>0</v>
      </c>
      <c r="WAM119" s="1145">
        <f>'2d) Planwerte (Anlage)'!WAM119*$E$15</f>
        <v>0</v>
      </c>
      <c r="WAN119" s="1145">
        <f>'2d) Planwerte (Anlage)'!WAN119*$E$15</f>
        <v>0</v>
      </c>
      <c r="WAO119" s="1145">
        <f>'2d) Planwerte (Anlage)'!WAO119*$E$15</f>
        <v>0</v>
      </c>
      <c r="WAP119" s="1145">
        <f>'2d) Planwerte (Anlage)'!WAP119*$E$15</f>
        <v>0</v>
      </c>
      <c r="WAQ119" s="1145">
        <f>'2d) Planwerte (Anlage)'!WAQ119*$E$15</f>
        <v>0</v>
      </c>
      <c r="WAR119" s="1145">
        <f>'2d) Planwerte (Anlage)'!WAR119*$E$15</f>
        <v>0</v>
      </c>
      <c r="WAS119" s="1145">
        <f>'2d) Planwerte (Anlage)'!WAS119*$E$15</f>
        <v>0</v>
      </c>
      <c r="WAT119" s="1145">
        <f>'2d) Planwerte (Anlage)'!WAT119*$E$15</f>
        <v>0</v>
      </c>
      <c r="WAU119" s="1145">
        <f>'2d) Planwerte (Anlage)'!WAU119*$E$15</f>
        <v>0</v>
      </c>
      <c r="WAV119" s="1145">
        <f>'2d) Planwerte (Anlage)'!WAV119*$E$15</f>
        <v>0</v>
      </c>
      <c r="WAW119" s="1145">
        <f>'2d) Planwerte (Anlage)'!WAW119*$E$15</f>
        <v>0</v>
      </c>
      <c r="WAX119" s="1145">
        <f>'2d) Planwerte (Anlage)'!WAX119*$E$15</f>
        <v>0</v>
      </c>
      <c r="WAY119" s="1145">
        <f>'2d) Planwerte (Anlage)'!WAY119*$E$15</f>
        <v>0</v>
      </c>
      <c r="WAZ119" s="1145">
        <f>'2d) Planwerte (Anlage)'!WAZ119*$E$15</f>
        <v>0</v>
      </c>
      <c r="WBA119" s="1145">
        <f>'2d) Planwerte (Anlage)'!WBA119*$E$15</f>
        <v>0</v>
      </c>
      <c r="WBB119" s="1145">
        <f>'2d) Planwerte (Anlage)'!WBB119*$E$15</f>
        <v>0</v>
      </c>
      <c r="WBC119" s="1145">
        <f>'2d) Planwerte (Anlage)'!WBC119*$E$15</f>
        <v>0</v>
      </c>
      <c r="WBD119" s="1145">
        <f>'2d) Planwerte (Anlage)'!WBD119*$E$15</f>
        <v>0</v>
      </c>
      <c r="WBE119" s="1145">
        <f>'2d) Planwerte (Anlage)'!WBE119*$E$15</f>
        <v>0</v>
      </c>
      <c r="WBF119" s="1145">
        <f>'2d) Planwerte (Anlage)'!WBF119*$E$15</f>
        <v>0</v>
      </c>
      <c r="WBG119" s="1145">
        <f>'2d) Planwerte (Anlage)'!WBG119*$E$15</f>
        <v>0</v>
      </c>
      <c r="WBH119" s="1145">
        <f>'2d) Planwerte (Anlage)'!WBH119*$E$15</f>
        <v>0</v>
      </c>
      <c r="WBI119" s="1145">
        <f>'2d) Planwerte (Anlage)'!WBI119*$E$15</f>
        <v>0</v>
      </c>
      <c r="WBJ119" s="1145">
        <f>'2d) Planwerte (Anlage)'!WBJ119*$E$15</f>
        <v>0</v>
      </c>
      <c r="WBK119" s="1145">
        <f>'2d) Planwerte (Anlage)'!WBK119*$E$15</f>
        <v>0</v>
      </c>
      <c r="WBL119" s="1145">
        <f>'2d) Planwerte (Anlage)'!WBL119*$E$15</f>
        <v>0</v>
      </c>
      <c r="WBM119" s="1145">
        <f>'2d) Planwerte (Anlage)'!WBM119*$E$15</f>
        <v>0</v>
      </c>
      <c r="WBN119" s="1145">
        <f>'2d) Planwerte (Anlage)'!WBN119*$E$15</f>
        <v>0</v>
      </c>
      <c r="WBO119" s="1145">
        <f>'2d) Planwerte (Anlage)'!WBO119*$E$15</f>
        <v>0</v>
      </c>
      <c r="WBP119" s="1145">
        <f>'2d) Planwerte (Anlage)'!WBP119*$E$15</f>
        <v>0</v>
      </c>
      <c r="WBQ119" s="1145">
        <f>'2d) Planwerte (Anlage)'!WBQ119*$E$15</f>
        <v>0</v>
      </c>
      <c r="WBR119" s="1145">
        <f>'2d) Planwerte (Anlage)'!WBR119*$E$15</f>
        <v>0</v>
      </c>
      <c r="WBS119" s="1145">
        <f>'2d) Planwerte (Anlage)'!WBS119*$E$15</f>
        <v>0</v>
      </c>
      <c r="WBT119" s="1145">
        <f>'2d) Planwerte (Anlage)'!WBT119*$E$15</f>
        <v>0</v>
      </c>
      <c r="WBU119" s="1145">
        <f>'2d) Planwerte (Anlage)'!WBU119*$E$15</f>
        <v>0</v>
      </c>
      <c r="WBV119" s="1145">
        <f>'2d) Planwerte (Anlage)'!WBV119*$E$15</f>
        <v>0</v>
      </c>
      <c r="WBW119" s="1145">
        <f>'2d) Planwerte (Anlage)'!WBW119*$E$15</f>
        <v>0</v>
      </c>
      <c r="WBX119" s="1145">
        <f>'2d) Planwerte (Anlage)'!WBX119*$E$15</f>
        <v>0</v>
      </c>
      <c r="WBY119" s="1145">
        <f>'2d) Planwerte (Anlage)'!WBY119*$E$15</f>
        <v>0</v>
      </c>
      <c r="WBZ119" s="1145">
        <f>'2d) Planwerte (Anlage)'!WBZ119*$E$15</f>
        <v>0</v>
      </c>
      <c r="WCA119" s="1145">
        <f>'2d) Planwerte (Anlage)'!WCA119*$E$15</f>
        <v>0</v>
      </c>
      <c r="WCB119" s="1145">
        <f>'2d) Planwerte (Anlage)'!WCB119*$E$15</f>
        <v>0</v>
      </c>
      <c r="WCC119" s="1145">
        <f>'2d) Planwerte (Anlage)'!WCC119*$E$15</f>
        <v>0</v>
      </c>
      <c r="WCD119" s="1145">
        <f>'2d) Planwerte (Anlage)'!WCD119*$E$15</f>
        <v>0</v>
      </c>
      <c r="WCE119" s="1145">
        <f>'2d) Planwerte (Anlage)'!WCE119*$E$15</f>
        <v>0</v>
      </c>
      <c r="WCF119" s="1145">
        <f>'2d) Planwerte (Anlage)'!WCF119*$E$15</f>
        <v>0</v>
      </c>
      <c r="WCG119" s="1145">
        <f>'2d) Planwerte (Anlage)'!WCG119*$E$15</f>
        <v>0</v>
      </c>
      <c r="WCH119" s="1145">
        <f>'2d) Planwerte (Anlage)'!WCH119*$E$15</f>
        <v>0</v>
      </c>
      <c r="WCI119" s="1145">
        <f>'2d) Planwerte (Anlage)'!WCI119*$E$15</f>
        <v>0</v>
      </c>
      <c r="WCJ119" s="1145">
        <f>'2d) Planwerte (Anlage)'!WCJ119*$E$15</f>
        <v>0</v>
      </c>
      <c r="WCK119" s="1145">
        <f>'2d) Planwerte (Anlage)'!WCK119*$E$15</f>
        <v>0</v>
      </c>
      <c r="WCL119" s="1145">
        <f>'2d) Planwerte (Anlage)'!WCL119*$E$15</f>
        <v>0</v>
      </c>
      <c r="WCM119" s="1145">
        <f>'2d) Planwerte (Anlage)'!WCM119*$E$15</f>
        <v>0</v>
      </c>
      <c r="WCN119" s="1145">
        <f>'2d) Planwerte (Anlage)'!WCN119*$E$15</f>
        <v>0</v>
      </c>
      <c r="WCO119" s="1145">
        <f>'2d) Planwerte (Anlage)'!WCO119*$E$15</f>
        <v>0</v>
      </c>
      <c r="WCP119" s="1145">
        <f>'2d) Planwerte (Anlage)'!WCP119*$E$15</f>
        <v>0</v>
      </c>
      <c r="WCQ119" s="1145">
        <f>'2d) Planwerte (Anlage)'!WCQ119*$E$15</f>
        <v>0</v>
      </c>
      <c r="WCR119" s="1145">
        <f>'2d) Planwerte (Anlage)'!WCR119*$E$15</f>
        <v>0</v>
      </c>
      <c r="WCS119" s="1145">
        <f>'2d) Planwerte (Anlage)'!WCS119*$E$15</f>
        <v>0</v>
      </c>
      <c r="WCT119" s="1145">
        <f>'2d) Planwerte (Anlage)'!WCT119*$E$15</f>
        <v>0</v>
      </c>
      <c r="WCU119" s="1145">
        <f>'2d) Planwerte (Anlage)'!WCU119*$E$15</f>
        <v>0</v>
      </c>
      <c r="WCV119" s="1145">
        <f>'2d) Planwerte (Anlage)'!WCV119*$E$15</f>
        <v>0</v>
      </c>
      <c r="WCW119" s="1145">
        <f>'2d) Planwerte (Anlage)'!WCW119*$E$15</f>
        <v>0</v>
      </c>
      <c r="WCX119" s="1145">
        <f>'2d) Planwerte (Anlage)'!WCX119*$E$15</f>
        <v>0</v>
      </c>
      <c r="WCY119" s="1145">
        <f>'2d) Planwerte (Anlage)'!WCY119*$E$15</f>
        <v>0</v>
      </c>
      <c r="WCZ119" s="1145">
        <f>'2d) Planwerte (Anlage)'!WCZ119*$E$15</f>
        <v>0</v>
      </c>
      <c r="WDA119" s="1145">
        <f>'2d) Planwerte (Anlage)'!WDA119*$E$15</f>
        <v>0</v>
      </c>
      <c r="WDB119" s="1145">
        <f>'2d) Planwerte (Anlage)'!WDB119*$E$15</f>
        <v>0</v>
      </c>
      <c r="WDC119" s="1145">
        <f>'2d) Planwerte (Anlage)'!WDC119*$E$15</f>
        <v>0</v>
      </c>
      <c r="WDD119" s="1145">
        <f>'2d) Planwerte (Anlage)'!WDD119*$E$15</f>
        <v>0</v>
      </c>
      <c r="WDE119" s="1145">
        <f>'2d) Planwerte (Anlage)'!WDE119*$E$15</f>
        <v>0</v>
      </c>
      <c r="WDF119" s="1145">
        <f>'2d) Planwerte (Anlage)'!WDF119*$E$15</f>
        <v>0</v>
      </c>
      <c r="WDG119" s="1145">
        <f>'2d) Planwerte (Anlage)'!WDG119*$E$15</f>
        <v>0</v>
      </c>
      <c r="WDH119" s="1145">
        <f>'2d) Planwerte (Anlage)'!WDH119*$E$15</f>
        <v>0</v>
      </c>
      <c r="WDI119" s="1145">
        <f>'2d) Planwerte (Anlage)'!WDI119*$E$15</f>
        <v>0</v>
      </c>
      <c r="WDJ119" s="1145">
        <f>'2d) Planwerte (Anlage)'!WDJ119*$E$15</f>
        <v>0</v>
      </c>
      <c r="WDK119" s="1145">
        <f>'2d) Planwerte (Anlage)'!WDK119*$E$15</f>
        <v>0</v>
      </c>
      <c r="WDL119" s="1145">
        <f>'2d) Planwerte (Anlage)'!WDL119*$E$15</f>
        <v>0</v>
      </c>
      <c r="WDM119" s="1145">
        <f>'2d) Planwerte (Anlage)'!WDM119*$E$15</f>
        <v>0</v>
      </c>
      <c r="WDN119" s="1145">
        <f>'2d) Planwerte (Anlage)'!WDN119*$E$15</f>
        <v>0</v>
      </c>
      <c r="WDO119" s="1145">
        <f>'2d) Planwerte (Anlage)'!WDO119*$E$15</f>
        <v>0</v>
      </c>
      <c r="WDP119" s="1145">
        <f>'2d) Planwerte (Anlage)'!WDP119*$E$15</f>
        <v>0</v>
      </c>
      <c r="WDQ119" s="1145">
        <f>'2d) Planwerte (Anlage)'!WDQ119*$E$15</f>
        <v>0</v>
      </c>
      <c r="WDR119" s="1145">
        <f>'2d) Planwerte (Anlage)'!WDR119*$E$15</f>
        <v>0</v>
      </c>
      <c r="WDS119" s="1145">
        <f>'2d) Planwerte (Anlage)'!WDS119*$E$15</f>
        <v>0</v>
      </c>
      <c r="WDT119" s="1145">
        <f>'2d) Planwerte (Anlage)'!WDT119*$E$15</f>
        <v>0</v>
      </c>
      <c r="WDU119" s="1145">
        <f>'2d) Planwerte (Anlage)'!WDU119*$E$15</f>
        <v>0</v>
      </c>
      <c r="WDV119" s="1145">
        <f>'2d) Planwerte (Anlage)'!WDV119*$E$15</f>
        <v>0</v>
      </c>
      <c r="WDW119" s="1145">
        <f>'2d) Planwerte (Anlage)'!WDW119*$E$15</f>
        <v>0</v>
      </c>
      <c r="WDX119" s="1145">
        <f>'2d) Planwerte (Anlage)'!WDX119*$E$15</f>
        <v>0</v>
      </c>
      <c r="WDY119" s="1145">
        <f>'2d) Planwerte (Anlage)'!WDY119*$E$15</f>
        <v>0</v>
      </c>
      <c r="WDZ119" s="1145">
        <f>'2d) Planwerte (Anlage)'!WDZ119*$E$15</f>
        <v>0</v>
      </c>
      <c r="WEA119" s="1145">
        <f>'2d) Planwerte (Anlage)'!WEA119*$E$15</f>
        <v>0</v>
      </c>
      <c r="WEB119" s="1145">
        <f>'2d) Planwerte (Anlage)'!WEB119*$E$15</f>
        <v>0</v>
      </c>
      <c r="WEC119" s="1145">
        <f>'2d) Planwerte (Anlage)'!WEC119*$E$15</f>
        <v>0</v>
      </c>
      <c r="WED119" s="1145">
        <f>'2d) Planwerte (Anlage)'!WED119*$E$15</f>
        <v>0</v>
      </c>
      <c r="WEE119" s="1145">
        <f>'2d) Planwerte (Anlage)'!WEE119*$E$15</f>
        <v>0</v>
      </c>
      <c r="WEF119" s="1145">
        <f>'2d) Planwerte (Anlage)'!WEF119*$E$15</f>
        <v>0</v>
      </c>
      <c r="WEG119" s="1145">
        <f>'2d) Planwerte (Anlage)'!WEG119*$E$15</f>
        <v>0</v>
      </c>
      <c r="WEH119" s="1145">
        <f>'2d) Planwerte (Anlage)'!WEH119*$E$15</f>
        <v>0</v>
      </c>
      <c r="WEI119" s="1145">
        <f>'2d) Planwerte (Anlage)'!WEI119*$E$15</f>
        <v>0</v>
      </c>
      <c r="WEJ119" s="1145">
        <f>'2d) Planwerte (Anlage)'!WEJ119*$E$15</f>
        <v>0</v>
      </c>
      <c r="WEK119" s="1145">
        <f>'2d) Planwerte (Anlage)'!WEK119*$E$15</f>
        <v>0</v>
      </c>
      <c r="WEL119" s="1145">
        <f>'2d) Planwerte (Anlage)'!WEL119*$E$15</f>
        <v>0</v>
      </c>
      <c r="WEM119" s="1145">
        <f>'2d) Planwerte (Anlage)'!WEM119*$E$15</f>
        <v>0</v>
      </c>
      <c r="WEN119" s="1145">
        <f>'2d) Planwerte (Anlage)'!WEN119*$E$15</f>
        <v>0</v>
      </c>
      <c r="WEO119" s="1145">
        <f>'2d) Planwerte (Anlage)'!WEO119*$E$15</f>
        <v>0</v>
      </c>
      <c r="WEP119" s="1145">
        <f>'2d) Planwerte (Anlage)'!WEP119*$E$15</f>
        <v>0</v>
      </c>
      <c r="WEQ119" s="1145">
        <f>'2d) Planwerte (Anlage)'!WEQ119*$E$15</f>
        <v>0</v>
      </c>
      <c r="WER119" s="1145">
        <f>'2d) Planwerte (Anlage)'!WER119*$E$15</f>
        <v>0</v>
      </c>
      <c r="WES119" s="1145">
        <f>'2d) Planwerte (Anlage)'!WES119*$E$15</f>
        <v>0</v>
      </c>
      <c r="WET119" s="1145">
        <f>'2d) Planwerte (Anlage)'!WET119*$E$15</f>
        <v>0</v>
      </c>
      <c r="WEU119" s="1145">
        <f>'2d) Planwerte (Anlage)'!WEU119*$E$15</f>
        <v>0</v>
      </c>
      <c r="WEV119" s="1145">
        <f>'2d) Planwerte (Anlage)'!WEV119*$E$15</f>
        <v>0</v>
      </c>
      <c r="WEW119" s="1145">
        <f>'2d) Planwerte (Anlage)'!WEW119*$E$15</f>
        <v>0</v>
      </c>
      <c r="WEX119" s="1145">
        <f>'2d) Planwerte (Anlage)'!WEX119*$E$15</f>
        <v>0</v>
      </c>
      <c r="WEY119" s="1145">
        <f>'2d) Planwerte (Anlage)'!WEY119*$E$15</f>
        <v>0</v>
      </c>
      <c r="WEZ119" s="1145">
        <f>'2d) Planwerte (Anlage)'!WEZ119*$E$15</f>
        <v>0</v>
      </c>
      <c r="WFA119" s="1145">
        <f>'2d) Planwerte (Anlage)'!WFA119*$E$15</f>
        <v>0</v>
      </c>
      <c r="WFB119" s="1145">
        <f>'2d) Planwerte (Anlage)'!WFB119*$E$15</f>
        <v>0</v>
      </c>
      <c r="WFC119" s="1145">
        <f>'2d) Planwerte (Anlage)'!WFC119*$E$15</f>
        <v>0</v>
      </c>
      <c r="WFD119" s="1145">
        <f>'2d) Planwerte (Anlage)'!WFD119*$E$15</f>
        <v>0</v>
      </c>
      <c r="WFE119" s="1145">
        <f>'2d) Planwerte (Anlage)'!WFE119*$E$15</f>
        <v>0</v>
      </c>
      <c r="WFF119" s="1145">
        <f>'2d) Planwerte (Anlage)'!WFF119*$E$15</f>
        <v>0</v>
      </c>
      <c r="WFG119" s="1145">
        <f>'2d) Planwerte (Anlage)'!WFG119*$E$15</f>
        <v>0</v>
      </c>
      <c r="WFH119" s="1145">
        <f>'2d) Planwerte (Anlage)'!WFH119*$E$15</f>
        <v>0</v>
      </c>
      <c r="WFI119" s="1145">
        <f>'2d) Planwerte (Anlage)'!WFI119*$E$15</f>
        <v>0</v>
      </c>
      <c r="WFJ119" s="1145">
        <f>'2d) Planwerte (Anlage)'!WFJ119*$E$15</f>
        <v>0</v>
      </c>
      <c r="WFK119" s="1145">
        <f>'2d) Planwerte (Anlage)'!WFK119*$E$15</f>
        <v>0</v>
      </c>
      <c r="WFL119" s="1145">
        <f>'2d) Planwerte (Anlage)'!WFL119*$E$15</f>
        <v>0</v>
      </c>
      <c r="WFM119" s="1145">
        <f>'2d) Planwerte (Anlage)'!WFM119*$E$15</f>
        <v>0</v>
      </c>
      <c r="WFN119" s="1145">
        <f>'2d) Planwerte (Anlage)'!WFN119*$E$15</f>
        <v>0</v>
      </c>
      <c r="WFO119" s="1145">
        <f>'2d) Planwerte (Anlage)'!WFO119*$E$15</f>
        <v>0</v>
      </c>
      <c r="WFP119" s="1145">
        <f>'2d) Planwerte (Anlage)'!WFP119*$E$15</f>
        <v>0</v>
      </c>
      <c r="WFQ119" s="1145">
        <f>'2d) Planwerte (Anlage)'!WFQ119*$E$15</f>
        <v>0</v>
      </c>
      <c r="WFR119" s="1145">
        <f>'2d) Planwerte (Anlage)'!WFR119*$E$15</f>
        <v>0</v>
      </c>
      <c r="WFS119" s="1145">
        <f>'2d) Planwerte (Anlage)'!WFS119*$E$15</f>
        <v>0</v>
      </c>
      <c r="WFT119" s="1145">
        <f>'2d) Planwerte (Anlage)'!WFT119*$E$15</f>
        <v>0</v>
      </c>
      <c r="WFU119" s="1145">
        <f>'2d) Planwerte (Anlage)'!WFU119*$E$15</f>
        <v>0</v>
      </c>
      <c r="WFV119" s="1145">
        <f>'2d) Planwerte (Anlage)'!WFV119*$E$15</f>
        <v>0</v>
      </c>
      <c r="WFW119" s="1145">
        <f>'2d) Planwerte (Anlage)'!WFW119*$E$15</f>
        <v>0</v>
      </c>
      <c r="WFX119" s="1145">
        <f>'2d) Planwerte (Anlage)'!WFX119*$E$15</f>
        <v>0</v>
      </c>
      <c r="WFY119" s="1145">
        <f>'2d) Planwerte (Anlage)'!WFY119*$E$15</f>
        <v>0</v>
      </c>
      <c r="WFZ119" s="1145">
        <f>'2d) Planwerte (Anlage)'!WFZ119*$E$15</f>
        <v>0</v>
      </c>
      <c r="WGA119" s="1145">
        <f>'2d) Planwerte (Anlage)'!WGA119*$E$15</f>
        <v>0</v>
      </c>
      <c r="WGB119" s="1145">
        <f>'2d) Planwerte (Anlage)'!WGB119*$E$15</f>
        <v>0</v>
      </c>
      <c r="WGC119" s="1145">
        <f>'2d) Planwerte (Anlage)'!WGC119*$E$15</f>
        <v>0</v>
      </c>
      <c r="WGD119" s="1145">
        <f>'2d) Planwerte (Anlage)'!WGD119*$E$15</f>
        <v>0</v>
      </c>
      <c r="WGE119" s="1145">
        <f>'2d) Planwerte (Anlage)'!WGE119*$E$15</f>
        <v>0</v>
      </c>
      <c r="WGF119" s="1145">
        <f>'2d) Planwerte (Anlage)'!WGF119*$E$15</f>
        <v>0</v>
      </c>
      <c r="WGG119" s="1145">
        <f>'2d) Planwerte (Anlage)'!WGG119*$E$15</f>
        <v>0</v>
      </c>
      <c r="WGH119" s="1145">
        <f>'2d) Planwerte (Anlage)'!WGH119*$E$15</f>
        <v>0</v>
      </c>
      <c r="WGI119" s="1145">
        <f>'2d) Planwerte (Anlage)'!WGI119*$E$15</f>
        <v>0</v>
      </c>
      <c r="WGJ119" s="1145">
        <f>'2d) Planwerte (Anlage)'!WGJ119*$E$15</f>
        <v>0</v>
      </c>
      <c r="WGK119" s="1145">
        <f>'2d) Planwerte (Anlage)'!WGK119*$E$15</f>
        <v>0</v>
      </c>
      <c r="WGL119" s="1145">
        <f>'2d) Planwerte (Anlage)'!WGL119*$E$15</f>
        <v>0</v>
      </c>
      <c r="WGM119" s="1145">
        <f>'2d) Planwerte (Anlage)'!WGM119*$E$15</f>
        <v>0</v>
      </c>
      <c r="WGN119" s="1145">
        <f>'2d) Planwerte (Anlage)'!WGN119*$E$15</f>
        <v>0</v>
      </c>
      <c r="WGO119" s="1145">
        <f>'2d) Planwerte (Anlage)'!WGO119*$E$15</f>
        <v>0</v>
      </c>
      <c r="WGP119" s="1145">
        <f>'2d) Planwerte (Anlage)'!WGP119*$E$15</f>
        <v>0</v>
      </c>
      <c r="WGQ119" s="1145">
        <f>'2d) Planwerte (Anlage)'!WGQ119*$E$15</f>
        <v>0</v>
      </c>
      <c r="WGR119" s="1145">
        <f>'2d) Planwerte (Anlage)'!WGR119*$E$15</f>
        <v>0</v>
      </c>
      <c r="WGS119" s="1145">
        <f>'2d) Planwerte (Anlage)'!WGS119*$E$15</f>
        <v>0</v>
      </c>
      <c r="WGT119" s="1145">
        <f>'2d) Planwerte (Anlage)'!WGT119*$E$15</f>
        <v>0</v>
      </c>
      <c r="WGU119" s="1145">
        <f>'2d) Planwerte (Anlage)'!WGU119*$E$15</f>
        <v>0</v>
      </c>
      <c r="WGV119" s="1145">
        <f>'2d) Planwerte (Anlage)'!WGV119*$E$15</f>
        <v>0</v>
      </c>
      <c r="WGW119" s="1145">
        <f>'2d) Planwerte (Anlage)'!WGW119*$E$15</f>
        <v>0</v>
      </c>
      <c r="WGX119" s="1145">
        <f>'2d) Planwerte (Anlage)'!WGX119*$E$15</f>
        <v>0</v>
      </c>
      <c r="WGY119" s="1145">
        <f>'2d) Planwerte (Anlage)'!WGY119*$E$15</f>
        <v>0</v>
      </c>
      <c r="WGZ119" s="1145">
        <f>'2d) Planwerte (Anlage)'!WGZ119*$E$15</f>
        <v>0</v>
      </c>
      <c r="WHA119" s="1145">
        <f>'2d) Planwerte (Anlage)'!WHA119*$E$15</f>
        <v>0</v>
      </c>
      <c r="WHB119" s="1145">
        <f>'2d) Planwerte (Anlage)'!WHB119*$E$15</f>
        <v>0</v>
      </c>
      <c r="WHC119" s="1145">
        <f>'2d) Planwerte (Anlage)'!WHC119*$E$15</f>
        <v>0</v>
      </c>
      <c r="WHD119" s="1145">
        <f>'2d) Planwerte (Anlage)'!WHD119*$E$15</f>
        <v>0</v>
      </c>
      <c r="WHE119" s="1145">
        <f>'2d) Planwerte (Anlage)'!WHE119*$E$15</f>
        <v>0</v>
      </c>
      <c r="WHF119" s="1145">
        <f>'2d) Planwerte (Anlage)'!WHF119*$E$15</f>
        <v>0</v>
      </c>
      <c r="WHG119" s="1145">
        <f>'2d) Planwerte (Anlage)'!WHG119*$E$15</f>
        <v>0</v>
      </c>
      <c r="WHH119" s="1145">
        <f>'2d) Planwerte (Anlage)'!WHH119*$E$15</f>
        <v>0</v>
      </c>
      <c r="WHI119" s="1145">
        <f>'2d) Planwerte (Anlage)'!WHI119*$E$15</f>
        <v>0</v>
      </c>
      <c r="WHJ119" s="1145">
        <f>'2d) Planwerte (Anlage)'!WHJ119*$E$15</f>
        <v>0</v>
      </c>
      <c r="WHK119" s="1145">
        <f>'2d) Planwerte (Anlage)'!WHK119*$E$15</f>
        <v>0</v>
      </c>
      <c r="WHL119" s="1145">
        <f>'2d) Planwerte (Anlage)'!WHL119*$E$15</f>
        <v>0</v>
      </c>
      <c r="WHM119" s="1145">
        <f>'2d) Planwerte (Anlage)'!WHM119*$E$15</f>
        <v>0</v>
      </c>
      <c r="WHN119" s="1145">
        <f>'2d) Planwerte (Anlage)'!WHN119*$E$15</f>
        <v>0</v>
      </c>
      <c r="WHO119" s="1145">
        <f>'2d) Planwerte (Anlage)'!WHO119*$E$15</f>
        <v>0</v>
      </c>
      <c r="WHP119" s="1145">
        <f>'2d) Planwerte (Anlage)'!WHP119*$E$15</f>
        <v>0</v>
      </c>
      <c r="WHQ119" s="1145">
        <f>'2d) Planwerte (Anlage)'!WHQ119*$E$15</f>
        <v>0</v>
      </c>
      <c r="WHR119" s="1145">
        <f>'2d) Planwerte (Anlage)'!WHR119*$E$15</f>
        <v>0</v>
      </c>
      <c r="WHS119" s="1145">
        <f>'2d) Planwerte (Anlage)'!WHS119*$E$15</f>
        <v>0</v>
      </c>
      <c r="WHT119" s="1145">
        <f>'2d) Planwerte (Anlage)'!WHT119*$E$15</f>
        <v>0</v>
      </c>
      <c r="WHU119" s="1145">
        <f>'2d) Planwerte (Anlage)'!WHU119*$E$15</f>
        <v>0</v>
      </c>
      <c r="WHV119" s="1145">
        <f>'2d) Planwerte (Anlage)'!WHV119*$E$15</f>
        <v>0</v>
      </c>
      <c r="WHW119" s="1145">
        <f>'2d) Planwerte (Anlage)'!WHW119*$E$15</f>
        <v>0</v>
      </c>
      <c r="WHX119" s="1145">
        <f>'2d) Planwerte (Anlage)'!WHX119*$E$15</f>
        <v>0</v>
      </c>
      <c r="WHY119" s="1145">
        <f>'2d) Planwerte (Anlage)'!WHY119*$E$15</f>
        <v>0</v>
      </c>
      <c r="WHZ119" s="1145">
        <f>'2d) Planwerte (Anlage)'!WHZ119*$E$15</f>
        <v>0</v>
      </c>
      <c r="WIA119" s="1145">
        <f>'2d) Planwerte (Anlage)'!WIA119*$E$15</f>
        <v>0</v>
      </c>
      <c r="WIB119" s="1145">
        <f>'2d) Planwerte (Anlage)'!WIB119*$E$15</f>
        <v>0</v>
      </c>
      <c r="WIC119" s="1145">
        <f>'2d) Planwerte (Anlage)'!WIC119*$E$15</f>
        <v>0</v>
      </c>
      <c r="WID119" s="1145">
        <f>'2d) Planwerte (Anlage)'!WID119*$E$15</f>
        <v>0</v>
      </c>
      <c r="WIE119" s="1145">
        <f>'2d) Planwerte (Anlage)'!WIE119*$E$15</f>
        <v>0</v>
      </c>
      <c r="WIF119" s="1145">
        <f>'2d) Planwerte (Anlage)'!WIF119*$E$15</f>
        <v>0</v>
      </c>
      <c r="WIG119" s="1145">
        <f>'2d) Planwerte (Anlage)'!WIG119*$E$15</f>
        <v>0</v>
      </c>
      <c r="WIH119" s="1145">
        <f>'2d) Planwerte (Anlage)'!WIH119*$E$15</f>
        <v>0</v>
      </c>
      <c r="WII119" s="1145">
        <f>'2d) Planwerte (Anlage)'!WII119*$E$15</f>
        <v>0</v>
      </c>
      <c r="WIJ119" s="1145">
        <f>'2d) Planwerte (Anlage)'!WIJ119*$E$15</f>
        <v>0</v>
      </c>
      <c r="WIK119" s="1145">
        <f>'2d) Planwerte (Anlage)'!WIK119*$E$15</f>
        <v>0</v>
      </c>
      <c r="WIL119" s="1145">
        <f>'2d) Planwerte (Anlage)'!WIL119*$E$15</f>
        <v>0</v>
      </c>
      <c r="WIM119" s="1145">
        <f>'2d) Planwerte (Anlage)'!WIM119*$E$15</f>
        <v>0</v>
      </c>
      <c r="WIN119" s="1145">
        <f>'2d) Planwerte (Anlage)'!WIN119*$E$15</f>
        <v>0</v>
      </c>
      <c r="WIO119" s="1145">
        <f>'2d) Planwerte (Anlage)'!WIO119*$E$15</f>
        <v>0</v>
      </c>
      <c r="WIP119" s="1145">
        <f>'2d) Planwerte (Anlage)'!WIP119*$E$15</f>
        <v>0</v>
      </c>
      <c r="WIQ119" s="1145">
        <f>'2d) Planwerte (Anlage)'!WIQ119*$E$15</f>
        <v>0</v>
      </c>
      <c r="WIR119" s="1145">
        <f>'2d) Planwerte (Anlage)'!WIR119*$E$15</f>
        <v>0</v>
      </c>
      <c r="WIS119" s="1145">
        <f>'2d) Planwerte (Anlage)'!WIS119*$E$15</f>
        <v>0</v>
      </c>
      <c r="WIT119" s="1145">
        <f>'2d) Planwerte (Anlage)'!WIT119*$E$15</f>
        <v>0</v>
      </c>
      <c r="WIU119" s="1145">
        <f>'2d) Planwerte (Anlage)'!WIU119*$E$15</f>
        <v>0</v>
      </c>
      <c r="WIV119" s="1145">
        <f>'2d) Planwerte (Anlage)'!WIV119*$E$15</f>
        <v>0</v>
      </c>
      <c r="WIW119" s="1145">
        <f>'2d) Planwerte (Anlage)'!WIW119*$E$15</f>
        <v>0</v>
      </c>
      <c r="WIX119" s="1145">
        <f>'2d) Planwerte (Anlage)'!WIX119*$E$15</f>
        <v>0</v>
      </c>
      <c r="WIY119" s="1145">
        <f>'2d) Planwerte (Anlage)'!WIY119*$E$15</f>
        <v>0</v>
      </c>
      <c r="WIZ119" s="1145">
        <f>'2d) Planwerte (Anlage)'!WIZ119*$E$15</f>
        <v>0</v>
      </c>
      <c r="WJA119" s="1145">
        <f>'2d) Planwerte (Anlage)'!WJA119*$E$15</f>
        <v>0</v>
      </c>
      <c r="WJB119" s="1145">
        <f>'2d) Planwerte (Anlage)'!WJB119*$E$15</f>
        <v>0</v>
      </c>
      <c r="WJC119" s="1145">
        <f>'2d) Planwerte (Anlage)'!WJC119*$E$15</f>
        <v>0</v>
      </c>
      <c r="WJD119" s="1145">
        <f>'2d) Planwerte (Anlage)'!WJD119*$E$15</f>
        <v>0</v>
      </c>
      <c r="WJE119" s="1145">
        <f>'2d) Planwerte (Anlage)'!WJE119*$E$15</f>
        <v>0</v>
      </c>
      <c r="WJF119" s="1145">
        <f>'2d) Planwerte (Anlage)'!WJF119*$E$15</f>
        <v>0</v>
      </c>
      <c r="WJG119" s="1145">
        <f>'2d) Planwerte (Anlage)'!WJG119*$E$15</f>
        <v>0</v>
      </c>
      <c r="WJH119" s="1145">
        <f>'2d) Planwerte (Anlage)'!WJH119*$E$15</f>
        <v>0</v>
      </c>
      <c r="WJI119" s="1145">
        <f>'2d) Planwerte (Anlage)'!WJI119*$E$15</f>
        <v>0</v>
      </c>
      <c r="WJJ119" s="1145">
        <f>'2d) Planwerte (Anlage)'!WJJ119*$E$15</f>
        <v>0</v>
      </c>
      <c r="WJK119" s="1145">
        <f>'2d) Planwerte (Anlage)'!WJK119*$E$15</f>
        <v>0</v>
      </c>
      <c r="WJL119" s="1145">
        <f>'2d) Planwerte (Anlage)'!WJL119*$E$15</f>
        <v>0</v>
      </c>
      <c r="WJM119" s="1145">
        <f>'2d) Planwerte (Anlage)'!WJM119*$E$15</f>
        <v>0</v>
      </c>
      <c r="WJN119" s="1145">
        <f>'2d) Planwerte (Anlage)'!WJN119*$E$15</f>
        <v>0</v>
      </c>
      <c r="WJO119" s="1145">
        <f>'2d) Planwerte (Anlage)'!WJO119*$E$15</f>
        <v>0</v>
      </c>
      <c r="WJP119" s="1145">
        <f>'2d) Planwerte (Anlage)'!WJP119*$E$15</f>
        <v>0</v>
      </c>
      <c r="WJQ119" s="1145">
        <f>'2d) Planwerte (Anlage)'!WJQ119*$E$15</f>
        <v>0</v>
      </c>
      <c r="WJR119" s="1145">
        <f>'2d) Planwerte (Anlage)'!WJR119*$E$15</f>
        <v>0</v>
      </c>
      <c r="WJS119" s="1145">
        <f>'2d) Planwerte (Anlage)'!WJS119*$E$15</f>
        <v>0</v>
      </c>
      <c r="WJT119" s="1145">
        <f>'2d) Planwerte (Anlage)'!WJT119*$E$15</f>
        <v>0</v>
      </c>
      <c r="WJU119" s="1145">
        <f>'2d) Planwerte (Anlage)'!WJU119*$E$15</f>
        <v>0</v>
      </c>
      <c r="WJV119" s="1145">
        <f>'2d) Planwerte (Anlage)'!WJV119*$E$15</f>
        <v>0</v>
      </c>
      <c r="WJW119" s="1145">
        <f>'2d) Planwerte (Anlage)'!WJW119*$E$15</f>
        <v>0</v>
      </c>
      <c r="WJX119" s="1145">
        <f>'2d) Planwerte (Anlage)'!WJX119*$E$15</f>
        <v>0</v>
      </c>
      <c r="WJY119" s="1145">
        <f>'2d) Planwerte (Anlage)'!WJY119*$E$15</f>
        <v>0</v>
      </c>
      <c r="WJZ119" s="1145">
        <f>'2d) Planwerte (Anlage)'!WJZ119*$E$15</f>
        <v>0</v>
      </c>
      <c r="WKA119" s="1145">
        <f>'2d) Planwerte (Anlage)'!WKA119*$E$15</f>
        <v>0</v>
      </c>
      <c r="WKB119" s="1145">
        <f>'2d) Planwerte (Anlage)'!WKB119*$E$15</f>
        <v>0</v>
      </c>
      <c r="WKC119" s="1145">
        <f>'2d) Planwerte (Anlage)'!WKC119*$E$15</f>
        <v>0</v>
      </c>
      <c r="WKD119" s="1145">
        <f>'2d) Planwerte (Anlage)'!WKD119*$E$15</f>
        <v>0</v>
      </c>
      <c r="WKE119" s="1145">
        <f>'2d) Planwerte (Anlage)'!WKE119*$E$15</f>
        <v>0</v>
      </c>
      <c r="WKF119" s="1145">
        <f>'2d) Planwerte (Anlage)'!WKF119*$E$15</f>
        <v>0</v>
      </c>
      <c r="WKG119" s="1145">
        <f>'2d) Planwerte (Anlage)'!WKG119*$E$15</f>
        <v>0</v>
      </c>
      <c r="WKH119" s="1145">
        <f>'2d) Planwerte (Anlage)'!WKH119*$E$15</f>
        <v>0</v>
      </c>
      <c r="WKI119" s="1145">
        <f>'2d) Planwerte (Anlage)'!WKI119*$E$15</f>
        <v>0</v>
      </c>
      <c r="WKJ119" s="1145">
        <f>'2d) Planwerte (Anlage)'!WKJ119*$E$15</f>
        <v>0</v>
      </c>
      <c r="WKK119" s="1145">
        <f>'2d) Planwerte (Anlage)'!WKK119*$E$15</f>
        <v>0</v>
      </c>
      <c r="WKL119" s="1145">
        <f>'2d) Planwerte (Anlage)'!WKL119*$E$15</f>
        <v>0</v>
      </c>
      <c r="WKM119" s="1145">
        <f>'2d) Planwerte (Anlage)'!WKM119*$E$15</f>
        <v>0</v>
      </c>
      <c r="WKN119" s="1145">
        <f>'2d) Planwerte (Anlage)'!WKN119*$E$15</f>
        <v>0</v>
      </c>
      <c r="WKO119" s="1145">
        <f>'2d) Planwerte (Anlage)'!WKO119*$E$15</f>
        <v>0</v>
      </c>
      <c r="WKP119" s="1145">
        <f>'2d) Planwerte (Anlage)'!WKP119*$E$15</f>
        <v>0</v>
      </c>
      <c r="WKQ119" s="1145">
        <f>'2d) Planwerte (Anlage)'!WKQ119*$E$15</f>
        <v>0</v>
      </c>
      <c r="WKR119" s="1145">
        <f>'2d) Planwerte (Anlage)'!WKR119*$E$15</f>
        <v>0</v>
      </c>
      <c r="WKS119" s="1145">
        <f>'2d) Planwerte (Anlage)'!WKS119*$E$15</f>
        <v>0</v>
      </c>
      <c r="WKT119" s="1145">
        <f>'2d) Planwerte (Anlage)'!WKT119*$E$15</f>
        <v>0</v>
      </c>
      <c r="WKU119" s="1145">
        <f>'2d) Planwerte (Anlage)'!WKU119*$E$15</f>
        <v>0</v>
      </c>
      <c r="WKV119" s="1145">
        <f>'2d) Planwerte (Anlage)'!WKV119*$E$15</f>
        <v>0</v>
      </c>
      <c r="WKW119" s="1145">
        <f>'2d) Planwerte (Anlage)'!WKW119*$E$15</f>
        <v>0</v>
      </c>
      <c r="WKX119" s="1145">
        <f>'2d) Planwerte (Anlage)'!WKX119*$E$15</f>
        <v>0</v>
      </c>
      <c r="WKY119" s="1145">
        <f>'2d) Planwerte (Anlage)'!WKY119*$E$15</f>
        <v>0</v>
      </c>
      <c r="WKZ119" s="1145">
        <f>'2d) Planwerte (Anlage)'!WKZ119*$E$15</f>
        <v>0</v>
      </c>
      <c r="WLA119" s="1145">
        <f>'2d) Planwerte (Anlage)'!WLA119*$E$15</f>
        <v>0</v>
      </c>
      <c r="WLB119" s="1145">
        <f>'2d) Planwerte (Anlage)'!WLB119*$E$15</f>
        <v>0</v>
      </c>
      <c r="WLC119" s="1145">
        <f>'2d) Planwerte (Anlage)'!WLC119*$E$15</f>
        <v>0</v>
      </c>
      <c r="WLD119" s="1145">
        <f>'2d) Planwerte (Anlage)'!WLD119*$E$15</f>
        <v>0</v>
      </c>
      <c r="WLE119" s="1145">
        <f>'2d) Planwerte (Anlage)'!WLE119*$E$15</f>
        <v>0</v>
      </c>
      <c r="WLF119" s="1145">
        <f>'2d) Planwerte (Anlage)'!WLF119*$E$15</f>
        <v>0</v>
      </c>
      <c r="WLG119" s="1145">
        <f>'2d) Planwerte (Anlage)'!WLG119*$E$15</f>
        <v>0</v>
      </c>
      <c r="WLH119" s="1145">
        <f>'2d) Planwerte (Anlage)'!WLH119*$E$15</f>
        <v>0</v>
      </c>
      <c r="WLI119" s="1145">
        <f>'2d) Planwerte (Anlage)'!WLI119*$E$15</f>
        <v>0</v>
      </c>
      <c r="WLJ119" s="1145">
        <f>'2d) Planwerte (Anlage)'!WLJ119*$E$15</f>
        <v>0</v>
      </c>
      <c r="WLK119" s="1145">
        <f>'2d) Planwerte (Anlage)'!WLK119*$E$15</f>
        <v>0</v>
      </c>
      <c r="WLL119" s="1145">
        <f>'2d) Planwerte (Anlage)'!WLL119*$E$15</f>
        <v>0</v>
      </c>
      <c r="WLM119" s="1145">
        <f>'2d) Planwerte (Anlage)'!WLM119*$E$15</f>
        <v>0</v>
      </c>
      <c r="WLN119" s="1145">
        <f>'2d) Planwerte (Anlage)'!WLN119*$E$15</f>
        <v>0</v>
      </c>
      <c r="WLO119" s="1145">
        <f>'2d) Planwerte (Anlage)'!WLO119*$E$15</f>
        <v>0</v>
      </c>
      <c r="WLP119" s="1145">
        <f>'2d) Planwerte (Anlage)'!WLP119*$E$15</f>
        <v>0</v>
      </c>
      <c r="WLQ119" s="1145">
        <f>'2d) Planwerte (Anlage)'!WLQ119*$E$15</f>
        <v>0</v>
      </c>
      <c r="WLR119" s="1145">
        <f>'2d) Planwerte (Anlage)'!WLR119*$E$15</f>
        <v>0</v>
      </c>
      <c r="WLS119" s="1145">
        <f>'2d) Planwerte (Anlage)'!WLS119*$E$15</f>
        <v>0</v>
      </c>
      <c r="WLT119" s="1145">
        <f>'2d) Planwerte (Anlage)'!WLT119*$E$15</f>
        <v>0</v>
      </c>
      <c r="WLU119" s="1145">
        <f>'2d) Planwerte (Anlage)'!WLU119*$E$15</f>
        <v>0</v>
      </c>
      <c r="WLV119" s="1145">
        <f>'2d) Planwerte (Anlage)'!WLV119*$E$15</f>
        <v>0</v>
      </c>
      <c r="WLW119" s="1145">
        <f>'2d) Planwerte (Anlage)'!WLW119*$E$15</f>
        <v>0</v>
      </c>
      <c r="WLX119" s="1145">
        <f>'2d) Planwerte (Anlage)'!WLX119*$E$15</f>
        <v>0</v>
      </c>
      <c r="WLY119" s="1145">
        <f>'2d) Planwerte (Anlage)'!WLY119*$E$15</f>
        <v>0</v>
      </c>
      <c r="WLZ119" s="1145">
        <f>'2d) Planwerte (Anlage)'!WLZ119*$E$15</f>
        <v>0</v>
      </c>
      <c r="WMA119" s="1145">
        <f>'2d) Planwerte (Anlage)'!WMA119*$E$15</f>
        <v>0</v>
      </c>
      <c r="WMB119" s="1145">
        <f>'2d) Planwerte (Anlage)'!WMB119*$E$15</f>
        <v>0</v>
      </c>
      <c r="WMC119" s="1145">
        <f>'2d) Planwerte (Anlage)'!WMC119*$E$15</f>
        <v>0</v>
      </c>
      <c r="WMD119" s="1145">
        <f>'2d) Planwerte (Anlage)'!WMD119*$E$15</f>
        <v>0</v>
      </c>
      <c r="WME119" s="1145">
        <f>'2d) Planwerte (Anlage)'!WME119*$E$15</f>
        <v>0</v>
      </c>
      <c r="WMF119" s="1145">
        <f>'2d) Planwerte (Anlage)'!WMF119*$E$15</f>
        <v>0</v>
      </c>
      <c r="WMG119" s="1145">
        <f>'2d) Planwerte (Anlage)'!WMG119*$E$15</f>
        <v>0</v>
      </c>
      <c r="WMH119" s="1145">
        <f>'2d) Planwerte (Anlage)'!WMH119*$E$15</f>
        <v>0</v>
      </c>
      <c r="WMI119" s="1145">
        <f>'2d) Planwerte (Anlage)'!WMI119*$E$15</f>
        <v>0</v>
      </c>
      <c r="WMJ119" s="1145">
        <f>'2d) Planwerte (Anlage)'!WMJ119*$E$15</f>
        <v>0</v>
      </c>
      <c r="WMK119" s="1145">
        <f>'2d) Planwerte (Anlage)'!WMK119*$E$15</f>
        <v>0</v>
      </c>
      <c r="WML119" s="1145">
        <f>'2d) Planwerte (Anlage)'!WML119*$E$15</f>
        <v>0</v>
      </c>
      <c r="WMM119" s="1145">
        <f>'2d) Planwerte (Anlage)'!WMM119*$E$15</f>
        <v>0</v>
      </c>
      <c r="WMN119" s="1145">
        <f>'2d) Planwerte (Anlage)'!WMN119*$E$15</f>
        <v>0</v>
      </c>
      <c r="WMO119" s="1145">
        <f>'2d) Planwerte (Anlage)'!WMO119*$E$15</f>
        <v>0</v>
      </c>
      <c r="WMP119" s="1145">
        <f>'2d) Planwerte (Anlage)'!WMP119*$E$15</f>
        <v>0</v>
      </c>
      <c r="WMQ119" s="1145">
        <f>'2d) Planwerte (Anlage)'!WMQ119*$E$15</f>
        <v>0</v>
      </c>
      <c r="WMR119" s="1145">
        <f>'2d) Planwerte (Anlage)'!WMR119*$E$15</f>
        <v>0</v>
      </c>
      <c r="WMS119" s="1145">
        <f>'2d) Planwerte (Anlage)'!WMS119*$E$15</f>
        <v>0</v>
      </c>
      <c r="WMT119" s="1145">
        <f>'2d) Planwerte (Anlage)'!WMT119*$E$15</f>
        <v>0</v>
      </c>
      <c r="WMU119" s="1145">
        <f>'2d) Planwerte (Anlage)'!WMU119*$E$15</f>
        <v>0</v>
      </c>
      <c r="WMV119" s="1145">
        <f>'2d) Planwerte (Anlage)'!WMV119*$E$15</f>
        <v>0</v>
      </c>
      <c r="WMW119" s="1145">
        <f>'2d) Planwerte (Anlage)'!WMW119*$E$15</f>
        <v>0</v>
      </c>
      <c r="WMX119" s="1145">
        <f>'2d) Planwerte (Anlage)'!WMX119*$E$15</f>
        <v>0</v>
      </c>
      <c r="WMY119" s="1145">
        <f>'2d) Planwerte (Anlage)'!WMY119*$E$15</f>
        <v>0</v>
      </c>
      <c r="WMZ119" s="1145">
        <f>'2d) Planwerte (Anlage)'!WMZ119*$E$15</f>
        <v>0</v>
      </c>
      <c r="WNA119" s="1145">
        <f>'2d) Planwerte (Anlage)'!WNA119*$E$15</f>
        <v>0</v>
      </c>
      <c r="WNB119" s="1145">
        <f>'2d) Planwerte (Anlage)'!WNB119*$E$15</f>
        <v>0</v>
      </c>
      <c r="WNC119" s="1145">
        <f>'2d) Planwerte (Anlage)'!WNC119*$E$15</f>
        <v>0</v>
      </c>
      <c r="WND119" s="1145">
        <f>'2d) Planwerte (Anlage)'!WND119*$E$15</f>
        <v>0</v>
      </c>
      <c r="WNE119" s="1145">
        <f>'2d) Planwerte (Anlage)'!WNE119*$E$15</f>
        <v>0</v>
      </c>
      <c r="WNF119" s="1145">
        <f>'2d) Planwerte (Anlage)'!WNF119*$E$15</f>
        <v>0</v>
      </c>
      <c r="WNG119" s="1145">
        <f>'2d) Planwerte (Anlage)'!WNG119*$E$15</f>
        <v>0</v>
      </c>
      <c r="WNH119" s="1145">
        <f>'2d) Planwerte (Anlage)'!WNH119*$E$15</f>
        <v>0</v>
      </c>
      <c r="WNI119" s="1145">
        <f>'2d) Planwerte (Anlage)'!WNI119*$E$15</f>
        <v>0</v>
      </c>
      <c r="WNJ119" s="1145">
        <f>'2d) Planwerte (Anlage)'!WNJ119*$E$15</f>
        <v>0</v>
      </c>
      <c r="WNK119" s="1145">
        <f>'2d) Planwerte (Anlage)'!WNK119*$E$15</f>
        <v>0</v>
      </c>
      <c r="WNL119" s="1145">
        <f>'2d) Planwerte (Anlage)'!WNL119*$E$15</f>
        <v>0</v>
      </c>
      <c r="WNM119" s="1145">
        <f>'2d) Planwerte (Anlage)'!WNM119*$E$15</f>
        <v>0</v>
      </c>
      <c r="WNN119" s="1145">
        <f>'2d) Planwerte (Anlage)'!WNN119*$E$15</f>
        <v>0</v>
      </c>
      <c r="WNO119" s="1145">
        <f>'2d) Planwerte (Anlage)'!WNO119*$E$15</f>
        <v>0</v>
      </c>
      <c r="WNP119" s="1145">
        <f>'2d) Planwerte (Anlage)'!WNP119*$E$15</f>
        <v>0</v>
      </c>
      <c r="WNQ119" s="1145">
        <f>'2d) Planwerte (Anlage)'!WNQ119*$E$15</f>
        <v>0</v>
      </c>
      <c r="WNR119" s="1145">
        <f>'2d) Planwerte (Anlage)'!WNR119*$E$15</f>
        <v>0</v>
      </c>
      <c r="WNS119" s="1145">
        <f>'2d) Planwerte (Anlage)'!WNS119*$E$15</f>
        <v>0</v>
      </c>
      <c r="WNT119" s="1145">
        <f>'2d) Planwerte (Anlage)'!WNT119*$E$15</f>
        <v>0</v>
      </c>
      <c r="WNU119" s="1145">
        <f>'2d) Planwerte (Anlage)'!WNU119*$E$15</f>
        <v>0</v>
      </c>
      <c r="WNV119" s="1145">
        <f>'2d) Planwerte (Anlage)'!WNV119*$E$15</f>
        <v>0</v>
      </c>
      <c r="WNW119" s="1145">
        <f>'2d) Planwerte (Anlage)'!WNW119*$E$15</f>
        <v>0</v>
      </c>
      <c r="WNX119" s="1145">
        <f>'2d) Planwerte (Anlage)'!WNX119*$E$15</f>
        <v>0</v>
      </c>
      <c r="WNY119" s="1145">
        <f>'2d) Planwerte (Anlage)'!WNY119*$E$15</f>
        <v>0</v>
      </c>
      <c r="WNZ119" s="1145">
        <f>'2d) Planwerte (Anlage)'!WNZ119*$E$15</f>
        <v>0</v>
      </c>
      <c r="WOA119" s="1145">
        <f>'2d) Planwerte (Anlage)'!WOA119*$E$15</f>
        <v>0</v>
      </c>
      <c r="WOB119" s="1145">
        <f>'2d) Planwerte (Anlage)'!WOB119*$E$15</f>
        <v>0</v>
      </c>
      <c r="WOC119" s="1145">
        <f>'2d) Planwerte (Anlage)'!WOC119*$E$15</f>
        <v>0</v>
      </c>
      <c r="WOD119" s="1145">
        <f>'2d) Planwerte (Anlage)'!WOD119*$E$15</f>
        <v>0</v>
      </c>
      <c r="WOE119" s="1145">
        <f>'2d) Planwerte (Anlage)'!WOE119*$E$15</f>
        <v>0</v>
      </c>
      <c r="WOF119" s="1145">
        <f>'2d) Planwerte (Anlage)'!WOF119*$E$15</f>
        <v>0</v>
      </c>
      <c r="WOG119" s="1145">
        <f>'2d) Planwerte (Anlage)'!WOG119*$E$15</f>
        <v>0</v>
      </c>
      <c r="WOH119" s="1145">
        <f>'2d) Planwerte (Anlage)'!WOH119*$E$15</f>
        <v>0</v>
      </c>
      <c r="WOI119" s="1145">
        <f>'2d) Planwerte (Anlage)'!WOI119*$E$15</f>
        <v>0</v>
      </c>
      <c r="WOJ119" s="1145">
        <f>'2d) Planwerte (Anlage)'!WOJ119*$E$15</f>
        <v>0</v>
      </c>
      <c r="WOK119" s="1145">
        <f>'2d) Planwerte (Anlage)'!WOK119*$E$15</f>
        <v>0</v>
      </c>
      <c r="WOL119" s="1145">
        <f>'2d) Planwerte (Anlage)'!WOL119*$E$15</f>
        <v>0</v>
      </c>
      <c r="WOM119" s="1145">
        <f>'2d) Planwerte (Anlage)'!WOM119*$E$15</f>
        <v>0</v>
      </c>
      <c r="WON119" s="1145">
        <f>'2d) Planwerte (Anlage)'!WON119*$E$15</f>
        <v>0</v>
      </c>
      <c r="WOO119" s="1145">
        <f>'2d) Planwerte (Anlage)'!WOO119*$E$15</f>
        <v>0</v>
      </c>
      <c r="WOP119" s="1145">
        <f>'2d) Planwerte (Anlage)'!WOP119*$E$15</f>
        <v>0</v>
      </c>
      <c r="WOQ119" s="1145">
        <f>'2d) Planwerte (Anlage)'!WOQ119*$E$15</f>
        <v>0</v>
      </c>
      <c r="WOR119" s="1145">
        <f>'2d) Planwerte (Anlage)'!WOR119*$E$15</f>
        <v>0</v>
      </c>
      <c r="WOS119" s="1145">
        <f>'2d) Planwerte (Anlage)'!WOS119*$E$15</f>
        <v>0</v>
      </c>
      <c r="WOT119" s="1145">
        <f>'2d) Planwerte (Anlage)'!WOT119*$E$15</f>
        <v>0</v>
      </c>
      <c r="WOU119" s="1145">
        <f>'2d) Planwerte (Anlage)'!WOU119*$E$15</f>
        <v>0</v>
      </c>
      <c r="WOV119" s="1145">
        <f>'2d) Planwerte (Anlage)'!WOV119*$E$15</f>
        <v>0</v>
      </c>
      <c r="WOW119" s="1145">
        <f>'2d) Planwerte (Anlage)'!WOW119*$E$15</f>
        <v>0</v>
      </c>
      <c r="WOX119" s="1145">
        <f>'2d) Planwerte (Anlage)'!WOX119*$E$15</f>
        <v>0</v>
      </c>
      <c r="WOY119" s="1145">
        <f>'2d) Planwerte (Anlage)'!WOY119*$E$15</f>
        <v>0</v>
      </c>
      <c r="WOZ119" s="1145">
        <f>'2d) Planwerte (Anlage)'!WOZ119*$E$15</f>
        <v>0</v>
      </c>
      <c r="WPA119" s="1145">
        <f>'2d) Planwerte (Anlage)'!WPA119*$E$15</f>
        <v>0</v>
      </c>
      <c r="WPB119" s="1145">
        <f>'2d) Planwerte (Anlage)'!WPB119*$E$15</f>
        <v>0</v>
      </c>
      <c r="WPC119" s="1145">
        <f>'2d) Planwerte (Anlage)'!WPC119*$E$15</f>
        <v>0</v>
      </c>
      <c r="WPD119" s="1145">
        <f>'2d) Planwerte (Anlage)'!WPD119*$E$15</f>
        <v>0</v>
      </c>
      <c r="WPE119" s="1145">
        <f>'2d) Planwerte (Anlage)'!WPE119*$E$15</f>
        <v>0</v>
      </c>
      <c r="WPF119" s="1145">
        <f>'2d) Planwerte (Anlage)'!WPF119*$E$15</f>
        <v>0</v>
      </c>
      <c r="WPG119" s="1145">
        <f>'2d) Planwerte (Anlage)'!WPG119*$E$15</f>
        <v>0</v>
      </c>
      <c r="WPH119" s="1145">
        <f>'2d) Planwerte (Anlage)'!WPH119*$E$15</f>
        <v>0</v>
      </c>
      <c r="WPI119" s="1145">
        <f>'2d) Planwerte (Anlage)'!WPI119*$E$15</f>
        <v>0</v>
      </c>
      <c r="WPJ119" s="1145">
        <f>'2d) Planwerte (Anlage)'!WPJ119*$E$15</f>
        <v>0</v>
      </c>
      <c r="WPK119" s="1145">
        <f>'2d) Planwerte (Anlage)'!WPK119*$E$15</f>
        <v>0</v>
      </c>
      <c r="WPL119" s="1145">
        <f>'2d) Planwerte (Anlage)'!WPL119*$E$15</f>
        <v>0</v>
      </c>
      <c r="WPM119" s="1145">
        <f>'2d) Planwerte (Anlage)'!WPM119*$E$15</f>
        <v>0</v>
      </c>
      <c r="WPN119" s="1145">
        <f>'2d) Planwerte (Anlage)'!WPN119*$E$15</f>
        <v>0</v>
      </c>
      <c r="WPO119" s="1145">
        <f>'2d) Planwerte (Anlage)'!WPO119*$E$15</f>
        <v>0</v>
      </c>
      <c r="WPP119" s="1145">
        <f>'2d) Planwerte (Anlage)'!WPP119*$E$15</f>
        <v>0</v>
      </c>
      <c r="WPQ119" s="1145">
        <f>'2d) Planwerte (Anlage)'!WPQ119*$E$15</f>
        <v>0</v>
      </c>
      <c r="WPR119" s="1145">
        <f>'2d) Planwerte (Anlage)'!WPR119*$E$15</f>
        <v>0</v>
      </c>
      <c r="WPS119" s="1145">
        <f>'2d) Planwerte (Anlage)'!WPS119*$E$15</f>
        <v>0</v>
      </c>
      <c r="WPT119" s="1145">
        <f>'2d) Planwerte (Anlage)'!WPT119*$E$15</f>
        <v>0</v>
      </c>
      <c r="WPU119" s="1145">
        <f>'2d) Planwerte (Anlage)'!WPU119*$E$15</f>
        <v>0</v>
      </c>
      <c r="WPV119" s="1145">
        <f>'2d) Planwerte (Anlage)'!WPV119*$E$15</f>
        <v>0</v>
      </c>
      <c r="WPW119" s="1145">
        <f>'2d) Planwerte (Anlage)'!WPW119*$E$15</f>
        <v>0</v>
      </c>
      <c r="WPX119" s="1145">
        <f>'2d) Planwerte (Anlage)'!WPX119*$E$15</f>
        <v>0</v>
      </c>
      <c r="WPY119" s="1145">
        <f>'2d) Planwerte (Anlage)'!WPY119*$E$15</f>
        <v>0</v>
      </c>
      <c r="WPZ119" s="1145">
        <f>'2d) Planwerte (Anlage)'!WPZ119*$E$15</f>
        <v>0</v>
      </c>
      <c r="WQA119" s="1145">
        <f>'2d) Planwerte (Anlage)'!WQA119*$E$15</f>
        <v>0</v>
      </c>
      <c r="WQB119" s="1145">
        <f>'2d) Planwerte (Anlage)'!WQB119*$E$15</f>
        <v>0</v>
      </c>
      <c r="WQC119" s="1145">
        <f>'2d) Planwerte (Anlage)'!WQC119*$E$15</f>
        <v>0</v>
      </c>
      <c r="WQD119" s="1145">
        <f>'2d) Planwerte (Anlage)'!WQD119*$E$15</f>
        <v>0</v>
      </c>
      <c r="WQE119" s="1145">
        <f>'2d) Planwerte (Anlage)'!WQE119*$E$15</f>
        <v>0</v>
      </c>
      <c r="WQF119" s="1145">
        <f>'2d) Planwerte (Anlage)'!WQF119*$E$15</f>
        <v>0</v>
      </c>
      <c r="WQG119" s="1145">
        <f>'2d) Planwerte (Anlage)'!WQG119*$E$15</f>
        <v>0</v>
      </c>
      <c r="WQH119" s="1145">
        <f>'2d) Planwerte (Anlage)'!WQH119*$E$15</f>
        <v>0</v>
      </c>
      <c r="WQI119" s="1145">
        <f>'2d) Planwerte (Anlage)'!WQI119*$E$15</f>
        <v>0</v>
      </c>
      <c r="WQJ119" s="1145">
        <f>'2d) Planwerte (Anlage)'!WQJ119*$E$15</f>
        <v>0</v>
      </c>
      <c r="WQK119" s="1145">
        <f>'2d) Planwerte (Anlage)'!WQK119*$E$15</f>
        <v>0</v>
      </c>
      <c r="WQL119" s="1145">
        <f>'2d) Planwerte (Anlage)'!WQL119*$E$15</f>
        <v>0</v>
      </c>
      <c r="WQM119" s="1145">
        <f>'2d) Planwerte (Anlage)'!WQM119*$E$15</f>
        <v>0</v>
      </c>
      <c r="WQN119" s="1145">
        <f>'2d) Planwerte (Anlage)'!WQN119*$E$15</f>
        <v>0</v>
      </c>
      <c r="WQO119" s="1145">
        <f>'2d) Planwerte (Anlage)'!WQO119*$E$15</f>
        <v>0</v>
      </c>
      <c r="WQP119" s="1145">
        <f>'2d) Planwerte (Anlage)'!WQP119*$E$15</f>
        <v>0</v>
      </c>
      <c r="WQQ119" s="1145">
        <f>'2d) Planwerte (Anlage)'!WQQ119*$E$15</f>
        <v>0</v>
      </c>
      <c r="WQR119" s="1145">
        <f>'2d) Planwerte (Anlage)'!WQR119*$E$15</f>
        <v>0</v>
      </c>
      <c r="WQS119" s="1145">
        <f>'2d) Planwerte (Anlage)'!WQS119*$E$15</f>
        <v>0</v>
      </c>
      <c r="WQT119" s="1145">
        <f>'2d) Planwerte (Anlage)'!WQT119*$E$15</f>
        <v>0</v>
      </c>
      <c r="WQU119" s="1145">
        <f>'2d) Planwerte (Anlage)'!WQU119*$E$15</f>
        <v>0</v>
      </c>
      <c r="WQV119" s="1145">
        <f>'2d) Planwerte (Anlage)'!WQV119*$E$15</f>
        <v>0</v>
      </c>
      <c r="WQW119" s="1145">
        <f>'2d) Planwerte (Anlage)'!WQW119*$E$15</f>
        <v>0</v>
      </c>
      <c r="WQX119" s="1145">
        <f>'2d) Planwerte (Anlage)'!WQX119*$E$15</f>
        <v>0</v>
      </c>
      <c r="WQY119" s="1145">
        <f>'2d) Planwerte (Anlage)'!WQY119*$E$15</f>
        <v>0</v>
      </c>
      <c r="WQZ119" s="1145">
        <f>'2d) Planwerte (Anlage)'!WQZ119*$E$15</f>
        <v>0</v>
      </c>
      <c r="WRA119" s="1145">
        <f>'2d) Planwerte (Anlage)'!WRA119*$E$15</f>
        <v>0</v>
      </c>
      <c r="WRB119" s="1145">
        <f>'2d) Planwerte (Anlage)'!WRB119*$E$15</f>
        <v>0</v>
      </c>
      <c r="WRC119" s="1145">
        <f>'2d) Planwerte (Anlage)'!WRC119*$E$15</f>
        <v>0</v>
      </c>
      <c r="WRD119" s="1145">
        <f>'2d) Planwerte (Anlage)'!WRD119*$E$15</f>
        <v>0</v>
      </c>
      <c r="WRE119" s="1145">
        <f>'2d) Planwerte (Anlage)'!WRE119*$E$15</f>
        <v>0</v>
      </c>
      <c r="WRF119" s="1145">
        <f>'2d) Planwerte (Anlage)'!WRF119*$E$15</f>
        <v>0</v>
      </c>
      <c r="WRG119" s="1145">
        <f>'2d) Planwerte (Anlage)'!WRG119*$E$15</f>
        <v>0</v>
      </c>
      <c r="WRH119" s="1145">
        <f>'2d) Planwerte (Anlage)'!WRH119*$E$15</f>
        <v>0</v>
      </c>
      <c r="WRI119" s="1145">
        <f>'2d) Planwerte (Anlage)'!WRI119*$E$15</f>
        <v>0</v>
      </c>
      <c r="WRJ119" s="1145">
        <f>'2d) Planwerte (Anlage)'!WRJ119*$E$15</f>
        <v>0</v>
      </c>
      <c r="WRK119" s="1145">
        <f>'2d) Planwerte (Anlage)'!WRK119*$E$15</f>
        <v>0</v>
      </c>
      <c r="WRL119" s="1145">
        <f>'2d) Planwerte (Anlage)'!WRL119*$E$15</f>
        <v>0</v>
      </c>
      <c r="WRM119" s="1145">
        <f>'2d) Planwerte (Anlage)'!WRM119*$E$15</f>
        <v>0</v>
      </c>
      <c r="WRN119" s="1145">
        <f>'2d) Planwerte (Anlage)'!WRN119*$E$15</f>
        <v>0</v>
      </c>
      <c r="WRO119" s="1145">
        <f>'2d) Planwerte (Anlage)'!WRO119*$E$15</f>
        <v>0</v>
      </c>
      <c r="WRP119" s="1145">
        <f>'2d) Planwerte (Anlage)'!WRP119*$E$15</f>
        <v>0</v>
      </c>
      <c r="WRQ119" s="1145">
        <f>'2d) Planwerte (Anlage)'!WRQ119*$E$15</f>
        <v>0</v>
      </c>
      <c r="WRR119" s="1145">
        <f>'2d) Planwerte (Anlage)'!WRR119*$E$15</f>
        <v>0</v>
      </c>
      <c r="WRS119" s="1145">
        <f>'2d) Planwerte (Anlage)'!WRS119*$E$15</f>
        <v>0</v>
      </c>
      <c r="WRT119" s="1145">
        <f>'2d) Planwerte (Anlage)'!WRT119*$E$15</f>
        <v>0</v>
      </c>
      <c r="WRU119" s="1145">
        <f>'2d) Planwerte (Anlage)'!WRU119*$E$15</f>
        <v>0</v>
      </c>
      <c r="WRV119" s="1145">
        <f>'2d) Planwerte (Anlage)'!WRV119*$E$15</f>
        <v>0</v>
      </c>
      <c r="WRW119" s="1145">
        <f>'2d) Planwerte (Anlage)'!WRW119*$E$15</f>
        <v>0</v>
      </c>
      <c r="WRX119" s="1145">
        <f>'2d) Planwerte (Anlage)'!WRX119*$E$15</f>
        <v>0</v>
      </c>
      <c r="WRY119" s="1145">
        <f>'2d) Planwerte (Anlage)'!WRY119*$E$15</f>
        <v>0</v>
      </c>
      <c r="WRZ119" s="1145">
        <f>'2d) Planwerte (Anlage)'!WRZ119*$E$15</f>
        <v>0</v>
      </c>
      <c r="WSA119" s="1145">
        <f>'2d) Planwerte (Anlage)'!WSA119*$E$15</f>
        <v>0</v>
      </c>
      <c r="WSB119" s="1145">
        <f>'2d) Planwerte (Anlage)'!WSB119*$E$15</f>
        <v>0</v>
      </c>
      <c r="WSC119" s="1145">
        <f>'2d) Planwerte (Anlage)'!WSC119*$E$15</f>
        <v>0</v>
      </c>
      <c r="WSD119" s="1145">
        <f>'2d) Planwerte (Anlage)'!WSD119*$E$15</f>
        <v>0</v>
      </c>
      <c r="WSE119" s="1145">
        <f>'2d) Planwerte (Anlage)'!WSE119*$E$15</f>
        <v>0</v>
      </c>
      <c r="WSF119" s="1145">
        <f>'2d) Planwerte (Anlage)'!WSF119*$E$15</f>
        <v>0</v>
      </c>
      <c r="WSG119" s="1145">
        <f>'2d) Planwerte (Anlage)'!WSG119*$E$15</f>
        <v>0</v>
      </c>
      <c r="WSH119" s="1145">
        <f>'2d) Planwerte (Anlage)'!WSH119*$E$15</f>
        <v>0</v>
      </c>
      <c r="WSI119" s="1145">
        <f>'2d) Planwerte (Anlage)'!WSI119*$E$15</f>
        <v>0</v>
      </c>
      <c r="WSJ119" s="1145">
        <f>'2d) Planwerte (Anlage)'!WSJ119*$E$15</f>
        <v>0</v>
      </c>
      <c r="WSK119" s="1145">
        <f>'2d) Planwerte (Anlage)'!WSK119*$E$15</f>
        <v>0</v>
      </c>
      <c r="WSL119" s="1145">
        <f>'2d) Planwerte (Anlage)'!WSL119*$E$15</f>
        <v>0</v>
      </c>
      <c r="WSM119" s="1145">
        <f>'2d) Planwerte (Anlage)'!WSM119*$E$15</f>
        <v>0</v>
      </c>
      <c r="WSN119" s="1145">
        <f>'2d) Planwerte (Anlage)'!WSN119*$E$15</f>
        <v>0</v>
      </c>
      <c r="WSO119" s="1145">
        <f>'2d) Planwerte (Anlage)'!WSO119*$E$15</f>
        <v>0</v>
      </c>
      <c r="WSP119" s="1145">
        <f>'2d) Planwerte (Anlage)'!WSP119*$E$15</f>
        <v>0</v>
      </c>
      <c r="WSQ119" s="1145">
        <f>'2d) Planwerte (Anlage)'!WSQ119*$E$15</f>
        <v>0</v>
      </c>
      <c r="WSR119" s="1145">
        <f>'2d) Planwerte (Anlage)'!WSR119*$E$15</f>
        <v>0</v>
      </c>
      <c r="WSS119" s="1145">
        <f>'2d) Planwerte (Anlage)'!WSS119*$E$15</f>
        <v>0</v>
      </c>
      <c r="WST119" s="1145">
        <f>'2d) Planwerte (Anlage)'!WST119*$E$15</f>
        <v>0</v>
      </c>
      <c r="WSU119" s="1145">
        <f>'2d) Planwerte (Anlage)'!WSU119*$E$15</f>
        <v>0</v>
      </c>
      <c r="WSV119" s="1145">
        <f>'2d) Planwerte (Anlage)'!WSV119*$E$15</f>
        <v>0</v>
      </c>
      <c r="WSW119" s="1145">
        <f>'2d) Planwerte (Anlage)'!WSW119*$E$15</f>
        <v>0</v>
      </c>
      <c r="WSX119" s="1145">
        <f>'2d) Planwerte (Anlage)'!WSX119*$E$15</f>
        <v>0</v>
      </c>
      <c r="WSY119" s="1145">
        <f>'2d) Planwerte (Anlage)'!WSY119*$E$15</f>
        <v>0</v>
      </c>
      <c r="WSZ119" s="1145">
        <f>'2d) Planwerte (Anlage)'!WSZ119*$E$15</f>
        <v>0</v>
      </c>
      <c r="WTA119" s="1145">
        <f>'2d) Planwerte (Anlage)'!WTA119*$E$15</f>
        <v>0</v>
      </c>
      <c r="WTB119" s="1145">
        <f>'2d) Planwerte (Anlage)'!WTB119*$E$15</f>
        <v>0</v>
      </c>
      <c r="WTC119" s="1145">
        <f>'2d) Planwerte (Anlage)'!WTC119*$E$15</f>
        <v>0</v>
      </c>
      <c r="WTD119" s="1145">
        <f>'2d) Planwerte (Anlage)'!WTD119*$E$15</f>
        <v>0</v>
      </c>
      <c r="WTE119" s="1145">
        <f>'2d) Planwerte (Anlage)'!WTE119*$E$15</f>
        <v>0</v>
      </c>
      <c r="WTF119" s="1145">
        <f>'2d) Planwerte (Anlage)'!WTF119*$E$15</f>
        <v>0</v>
      </c>
      <c r="WTG119" s="1145">
        <f>'2d) Planwerte (Anlage)'!WTG119*$E$15</f>
        <v>0</v>
      </c>
      <c r="WTH119" s="1145">
        <f>'2d) Planwerte (Anlage)'!WTH119*$E$15</f>
        <v>0</v>
      </c>
      <c r="WTI119" s="1145">
        <f>'2d) Planwerte (Anlage)'!WTI119*$E$15</f>
        <v>0</v>
      </c>
      <c r="WTJ119" s="1145">
        <f>'2d) Planwerte (Anlage)'!WTJ119*$E$15</f>
        <v>0</v>
      </c>
      <c r="WTK119" s="1145">
        <f>'2d) Planwerte (Anlage)'!WTK119*$E$15</f>
        <v>0</v>
      </c>
      <c r="WTL119" s="1145">
        <f>'2d) Planwerte (Anlage)'!WTL119*$E$15</f>
        <v>0</v>
      </c>
      <c r="WTM119" s="1145">
        <f>'2d) Planwerte (Anlage)'!WTM119*$E$15</f>
        <v>0</v>
      </c>
      <c r="WTN119" s="1145">
        <f>'2d) Planwerte (Anlage)'!WTN119*$E$15</f>
        <v>0</v>
      </c>
      <c r="WTO119" s="1145">
        <f>'2d) Planwerte (Anlage)'!WTO119*$E$15</f>
        <v>0</v>
      </c>
      <c r="WTP119" s="1145">
        <f>'2d) Planwerte (Anlage)'!WTP119*$E$15</f>
        <v>0</v>
      </c>
      <c r="WTQ119" s="1145">
        <f>'2d) Planwerte (Anlage)'!WTQ119*$E$15</f>
        <v>0</v>
      </c>
      <c r="WTR119" s="1145">
        <f>'2d) Planwerte (Anlage)'!WTR119*$E$15</f>
        <v>0</v>
      </c>
      <c r="WTS119" s="1145">
        <f>'2d) Planwerte (Anlage)'!WTS119*$E$15</f>
        <v>0</v>
      </c>
      <c r="WTT119" s="1145">
        <f>'2d) Planwerte (Anlage)'!WTT119*$E$15</f>
        <v>0</v>
      </c>
      <c r="WTU119" s="1145">
        <f>'2d) Planwerte (Anlage)'!WTU119*$E$15</f>
        <v>0</v>
      </c>
      <c r="WTV119" s="1145">
        <f>'2d) Planwerte (Anlage)'!WTV119*$E$15</f>
        <v>0</v>
      </c>
      <c r="WTW119" s="1145">
        <f>'2d) Planwerte (Anlage)'!WTW119*$E$15</f>
        <v>0</v>
      </c>
      <c r="WTX119" s="1145">
        <f>'2d) Planwerte (Anlage)'!WTX119*$E$15</f>
        <v>0</v>
      </c>
      <c r="WTY119" s="1145">
        <f>'2d) Planwerte (Anlage)'!WTY119*$E$15</f>
        <v>0</v>
      </c>
      <c r="WTZ119" s="1145">
        <f>'2d) Planwerte (Anlage)'!WTZ119*$E$15</f>
        <v>0</v>
      </c>
      <c r="WUA119" s="1145">
        <f>'2d) Planwerte (Anlage)'!WUA119*$E$15</f>
        <v>0</v>
      </c>
      <c r="WUB119" s="1145">
        <f>'2d) Planwerte (Anlage)'!WUB119*$E$15</f>
        <v>0</v>
      </c>
      <c r="WUC119" s="1145">
        <f>'2d) Planwerte (Anlage)'!WUC119*$E$15</f>
        <v>0</v>
      </c>
      <c r="WUD119" s="1145">
        <f>'2d) Planwerte (Anlage)'!WUD119*$E$15</f>
        <v>0</v>
      </c>
      <c r="WUE119" s="1145">
        <f>'2d) Planwerte (Anlage)'!WUE119*$E$15</f>
        <v>0</v>
      </c>
      <c r="WUF119" s="1145">
        <f>'2d) Planwerte (Anlage)'!WUF119*$E$15</f>
        <v>0</v>
      </c>
      <c r="WUG119" s="1145">
        <f>'2d) Planwerte (Anlage)'!WUG119*$E$15</f>
        <v>0</v>
      </c>
      <c r="WUH119" s="1145">
        <f>'2d) Planwerte (Anlage)'!WUH119*$E$15</f>
        <v>0</v>
      </c>
      <c r="WUI119" s="1145">
        <f>'2d) Planwerte (Anlage)'!WUI119*$E$15</f>
        <v>0</v>
      </c>
      <c r="WUJ119" s="1145">
        <f>'2d) Planwerte (Anlage)'!WUJ119*$E$15</f>
        <v>0</v>
      </c>
      <c r="WUK119" s="1145">
        <f>'2d) Planwerte (Anlage)'!WUK119*$E$15</f>
        <v>0</v>
      </c>
      <c r="WUL119" s="1145">
        <f>'2d) Planwerte (Anlage)'!WUL119*$E$15</f>
        <v>0</v>
      </c>
      <c r="WUM119" s="1145">
        <f>'2d) Planwerte (Anlage)'!WUM119*$E$15</f>
        <v>0</v>
      </c>
      <c r="WUN119" s="1145">
        <f>'2d) Planwerte (Anlage)'!WUN119*$E$15</f>
        <v>0</v>
      </c>
      <c r="WUO119" s="1145">
        <f>'2d) Planwerte (Anlage)'!WUO119*$E$15</f>
        <v>0</v>
      </c>
      <c r="WUP119" s="1145">
        <f>'2d) Planwerte (Anlage)'!WUP119*$E$15</f>
        <v>0</v>
      </c>
      <c r="WUQ119" s="1145">
        <f>'2d) Planwerte (Anlage)'!WUQ119*$E$15</f>
        <v>0</v>
      </c>
      <c r="WUR119" s="1145">
        <f>'2d) Planwerte (Anlage)'!WUR119*$E$15</f>
        <v>0</v>
      </c>
      <c r="WUS119" s="1145">
        <f>'2d) Planwerte (Anlage)'!WUS119*$E$15</f>
        <v>0</v>
      </c>
      <c r="WUT119" s="1145">
        <f>'2d) Planwerte (Anlage)'!WUT119*$E$15</f>
        <v>0</v>
      </c>
      <c r="WUU119" s="1145">
        <f>'2d) Planwerte (Anlage)'!WUU119*$E$15</f>
        <v>0</v>
      </c>
      <c r="WUV119" s="1145">
        <f>'2d) Planwerte (Anlage)'!WUV119*$E$15</f>
        <v>0</v>
      </c>
      <c r="WUW119" s="1145">
        <f>'2d) Planwerte (Anlage)'!WUW119*$E$15</f>
        <v>0</v>
      </c>
      <c r="WUX119" s="1145">
        <f>'2d) Planwerte (Anlage)'!WUX119*$E$15</f>
        <v>0</v>
      </c>
      <c r="WUY119" s="1145">
        <f>'2d) Planwerte (Anlage)'!WUY119*$E$15</f>
        <v>0</v>
      </c>
      <c r="WUZ119" s="1145">
        <f>'2d) Planwerte (Anlage)'!WUZ119*$E$15</f>
        <v>0</v>
      </c>
      <c r="WVA119" s="1145">
        <f>'2d) Planwerte (Anlage)'!WVA119*$E$15</f>
        <v>0</v>
      </c>
      <c r="WVB119" s="1145">
        <f>'2d) Planwerte (Anlage)'!WVB119*$E$15</f>
        <v>0</v>
      </c>
      <c r="WVC119" s="1145">
        <f>'2d) Planwerte (Anlage)'!WVC119*$E$15</f>
        <v>0</v>
      </c>
      <c r="WVD119" s="1145">
        <f>'2d) Planwerte (Anlage)'!WVD119*$E$15</f>
        <v>0</v>
      </c>
      <c r="WVE119" s="1145">
        <f>'2d) Planwerte (Anlage)'!WVE119*$E$15</f>
        <v>0</v>
      </c>
      <c r="WVF119" s="1145">
        <f>'2d) Planwerte (Anlage)'!WVF119*$E$15</f>
        <v>0</v>
      </c>
      <c r="WVG119" s="1145">
        <f>'2d) Planwerte (Anlage)'!WVG119*$E$15</f>
        <v>0</v>
      </c>
      <c r="WVH119" s="1145">
        <f>'2d) Planwerte (Anlage)'!WVH119*$E$15</f>
        <v>0</v>
      </c>
      <c r="WVI119" s="1145">
        <f>'2d) Planwerte (Anlage)'!WVI119*$E$15</f>
        <v>0</v>
      </c>
      <c r="WVJ119" s="1145">
        <f>'2d) Planwerte (Anlage)'!WVJ119*$E$15</f>
        <v>0</v>
      </c>
      <c r="WVK119" s="1145">
        <f>'2d) Planwerte (Anlage)'!WVK119*$E$15</f>
        <v>0</v>
      </c>
      <c r="WVL119" s="1145">
        <f>'2d) Planwerte (Anlage)'!WVL119*$E$15</f>
        <v>0</v>
      </c>
      <c r="WVM119" s="1145">
        <f>'2d) Planwerte (Anlage)'!WVM119*$E$15</f>
        <v>0</v>
      </c>
      <c r="WVN119" s="1145">
        <f>'2d) Planwerte (Anlage)'!WVN119*$E$15</f>
        <v>0</v>
      </c>
      <c r="WVO119" s="1145">
        <f>'2d) Planwerte (Anlage)'!WVO119*$E$15</f>
        <v>0</v>
      </c>
      <c r="WVP119" s="1145">
        <f>'2d) Planwerte (Anlage)'!WVP119*$E$15</f>
        <v>0</v>
      </c>
      <c r="WVQ119" s="1145">
        <f>'2d) Planwerte (Anlage)'!WVQ119*$E$15</f>
        <v>0</v>
      </c>
      <c r="WVR119" s="1145">
        <f>'2d) Planwerte (Anlage)'!WVR119*$E$15</f>
        <v>0</v>
      </c>
      <c r="WVS119" s="1145">
        <f>'2d) Planwerte (Anlage)'!WVS119*$E$15</f>
        <v>0</v>
      </c>
      <c r="WVT119" s="1145">
        <f>'2d) Planwerte (Anlage)'!WVT119*$E$15</f>
        <v>0</v>
      </c>
      <c r="WVU119" s="1145">
        <f>'2d) Planwerte (Anlage)'!WVU119*$E$15</f>
        <v>0</v>
      </c>
      <c r="WVV119" s="1145">
        <f>'2d) Planwerte (Anlage)'!WVV119*$E$15</f>
        <v>0</v>
      </c>
      <c r="WVW119" s="1145">
        <f>'2d) Planwerte (Anlage)'!WVW119*$E$15</f>
        <v>0</v>
      </c>
      <c r="WVX119" s="1145">
        <f>'2d) Planwerte (Anlage)'!WVX119*$E$15</f>
        <v>0</v>
      </c>
      <c r="WVY119" s="1145">
        <f>'2d) Planwerte (Anlage)'!WVY119*$E$15</f>
        <v>0</v>
      </c>
      <c r="WVZ119" s="1145">
        <f>'2d) Planwerte (Anlage)'!WVZ119*$E$15</f>
        <v>0</v>
      </c>
      <c r="WWA119" s="1145">
        <f>'2d) Planwerte (Anlage)'!WWA119*$E$15</f>
        <v>0</v>
      </c>
      <c r="WWB119" s="1145">
        <f>'2d) Planwerte (Anlage)'!WWB119*$E$15</f>
        <v>0</v>
      </c>
      <c r="WWC119" s="1145">
        <f>'2d) Planwerte (Anlage)'!WWC119*$E$15</f>
        <v>0</v>
      </c>
      <c r="WWD119" s="1145">
        <f>'2d) Planwerte (Anlage)'!WWD119*$E$15</f>
        <v>0</v>
      </c>
      <c r="WWE119" s="1145">
        <f>'2d) Planwerte (Anlage)'!WWE119*$E$15</f>
        <v>0</v>
      </c>
      <c r="WWF119" s="1145">
        <f>'2d) Planwerte (Anlage)'!WWF119*$E$15</f>
        <v>0</v>
      </c>
      <c r="WWG119" s="1145">
        <f>'2d) Planwerte (Anlage)'!WWG119*$E$15</f>
        <v>0</v>
      </c>
      <c r="WWH119" s="1145">
        <f>'2d) Planwerte (Anlage)'!WWH119*$E$15</f>
        <v>0</v>
      </c>
      <c r="WWI119" s="1145">
        <f>'2d) Planwerte (Anlage)'!WWI119*$E$15</f>
        <v>0</v>
      </c>
      <c r="WWJ119" s="1145">
        <f>'2d) Planwerte (Anlage)'!WWJ119*$E$15</f>
        <v>0</v>
      </c>
      <c r="WWK119" s="1145">
        <f>'2d) Planwerte (Anlage)'!WWK119*$E$15</f>
        <v>0</v>
      </c>
      <c r="WWL119" s="1145">
        <f>'2d) Planwerte (Anlage)'!WWL119*$E$15</f>
        <v>0</v>
      </c>
      <c r="WWM119" s="1145">
        <f>'2d) Planwerte (Anlage)'!WWM119*$E$15</f>
        <v>0</v>
      </c>
      <c r="WWN119" s="1145">
        <f>'2d) Planwerte (Anlage)'!WWN119*$E$15</f>
        <v>0</v>
      </c>
      <c r="WWO119" s="1145">
        <f>'2d) Planwerte (Anlage)'!WWO119*$E$15</f>
        <v>0</v>
      </c>
      <c r="WWP119" s="1145">
        <f>'2d) Planwerte (Anlage)'!WWP119*$E$15</f>
        <v>0</v>
      </c>
      <c r="WWQ119" s="1145">
        <f>'2d) Planwerte (Anlage)'!WWQ119*$E$15</f>
        <v>0</v>
      </c>
      <c r="WWR119" s="1145">
        <f>'2d) Planwerte (Anlage)'!WWR119*$E$15</f>
        <v>0</v>
      </c>
      <c r="WWS119" s="1145">
        <f>'2d) Planwerte (Anlage)'!WWS119*$E$15</f>
        <v>0</v>
      </c>
      <c r="WWT119" s="1145">
        <f>'2d) Planwerte (Anlage)'!WWT119*$E$15</f>
        <v>0</v>
      </c>
      <c r="WWU119" s="1145">
        <f>'2d) Planwerte (Anlage)'!WWU119*$E$15</f>
        <v>0</v>
      </c>
      <c r="WWV119" s="1145">
        <f>'2d) Planwerte (Anlage)'!WWV119*$E$15</f>
        <v>0</v>
      </c>
      <c r="WWW119" s="1145">
        <f>'2d) Planwerte (Anlage)'!WWW119*$E$15</f>
        <v>0</v>
      </c>
      <c r="WWX119" s="1145">
        <f>'2d) Planwerte (Anlage)'!WWX119*$E$15</f>
        <v>0</v>
      </c>
      <c r="WWY119" s="1145">
        <f>'2d) Planwerte (Anlage)'!WWY119*$E$15</f>
        <v>0</v>
      </c>
      <c r="WWZ119" s="1145">
        <f>'2d) Planwerte (Anlage)'!WWZ119*$E$15</f>
        <v>0</v>
      </c>
      <c r="WXA119" s="1145">
        <f>'2d) Planwerte (Anlage)'!WXA119*$E$15</f>
        <v>0</v>
      </c>
      <c r="WXB119" s="1145">
        <f>'2d) Planwerte (Anlage)'!WXB119*$E$15</f>
        <v>0</v>
      </c>
      <c r="WXC119" s="1145">
        <f>'2d) Planwerte (Anlage)'!WXC119*$E$15</f>
        <v>0</v>
      </c>
      <c r="WXD119" s="1145">
        <f>'2d) Planwerte (Anlage)'!WXD119*$E$15</f>
        <v>0</v>
      </c>
      <c r="WXE119" s="1145">
        <f>'2d) Planwerte (Anlage)'!WXE119*$E$15</f>
        <v>0</v>
      </c>
      <c r="WXF119" s="1145">
        <f>'2d) Planwerte (Anlage)'!WXF119*$E$15</f>
        <v>0</v>
      </c>
      <c r="WXG119" s="1145">
        <f>'2d) Planwerte (Anlage)'!WXG119*$E$15</f>
        <v>0</v>
      </c>
      <c r="WXH119" s="1145">
        <f>'2d) Planwerte (Anlage)'!WXH119*$E$15</f>
        <v>0</v>
      </c>
      <c r="WXI119" s="1145">
        <f>'2d) Planwerte (Anlage)'!WXI119*$E$15</f>
        <v>0</v>
      </c>
      <c r="WXJ119" s="1145">
        <f>'2d) Planwerte (Anlage)'!WXJ119*$E$15</f>
        <v>0</v>
      </c>
      <c r="WXK119" s="1145">
        <f>'2d) Planwerte (Anlage)'!WXK119*$E$15</f>
        <v>0</v>
      </c>
      <c r="WXL119" s="1145">
        <f>'2d) Planwerte (Anlage)'!WXL119*$E$15</f>
        <v>0</v>
      </c>
      <c r="WXM119" s="1145">
        <f>'2d) Planwerte (Anlage)'!WXM119*$E$15</f>
        <v>0</v>
      </c>
      <c r="WXN119" s="1145">
        <f>'2d) Planwerte (Anlage)'!WXN119*$E$15</f>
        <v>0</v>
      </c>
      <c r="WXO119" s="1145">
        <f>'2d) Planwerte (Anlage)'!WXO119*$E$15</f>
        <v>0</v>
      </c>
      <c r="WXP119" s="1145">
        <f>'2d) Planwerte (Anlage)'!WXP119*$E$15</f>
        <v>0</v>
      </c>
      <c r="WXQ119" s="1145">
        <f>'2d) Planwerte (Anlage)'!WXQ119*$E$15</f>
        <v>0</v>
      </c>
      <c r="WXR119" s="1145">
        <f>'2d) Planwerte (Anlage)'!WXR119*$E$15</f>
        <v>0</v>
      </c>
      <c r="WXS119" s="1145">
        <f>'2d) Planwerte (Anlage)'!WXS119*$E$15</f>
        <v>0</v>
      </c>
      <c r="WXT119" s="1145">
        <f>'2d) Planwerte (Anlage)'!WXT119*$E$15</f>
        <v>0</v>
      </c>
      <c r="WXU119" s="1145">
        <f>'2d) Planwerte (Anlage)'!WXU119*$E$15</f>
        <v>0</v>
      </c>
      <c r="WXV119" s="1145">
        <f>'2d) Planwerte (Anlage)'!WXV119*$E$15</f>
        <v>0</v>
      </c>
      <c r="WXW119" s="1145">
        <f>'2d) Planwerte (Anlage)'!WXW119*$E$15</f>
        <v>0</v>
      </c>
      <c r="WXX119" s="1145">
        <f>'2d) Planwerte (Anlage)'!WXX119*$E$15</f>
        <v>0</v>
      </c>
      <c r="WXY119" s="1145">
        <f>'2d) Planwerte (Anlage)'!WXY119*$E$15</f>
        <v>0</v>
      </c>
      <c r="WXZ119" s="1145">
        <f>'2d) Planwerte (Anlage)'!WXZ119*$E$15</f>
        <v>0</v>
      </c>
      <c r="WYA119" s="1145">
        <f>'2d) Planwerte (Anlage)'!WYA119*$E$15</f>
        <v>0</v>
      </c>
      <c r="WYB119" s="1145">
        <f>'2d) Planwerte (Anlage)'!WYB119*$E$15</f>
        <v>0</v>
      </c>
      <c r="WYC119" s="1145">
        <f>'2d) Planwerte (Anlage)'!WYC119*$E$15</f>
        <v>0</v>
      </c>
      <c r="WYD119" s="1145">
        <f>'2d) Planwerte (Anlage)'!WYD119*$E$15</f>
        <v>0</v>
      </c>
      <c r="WYE119" s="1145">
        <f>'2d) Planwerte (Anlage)'!WYE119*$E$15</f>
        <v>0</v>
      </c>
      <c r="WYF119" s="1145">
        <f>'2d) Planwerte (Anlage)'!WYF119*$E$15</f>
        <v>0</v>
      </c>
      <c r="WYG119" s="1145">
        <f>'2d) Planwerte (Anlage)'!WYG119*$E$15</f>
        <v>0</v>
      </c>
      <c r="WYH119" s="1145">
        <f>'2d) Planwerte (Anlage)'!WYH119*$E$15</f>
        <v>0</v>
      </c>
      <c r="WYI119" s="1145">
        <f>'2d) Planwerte (Anlage)'!WYI119*$E$15</f>
        <v>0</v>
      </c>
      <c r="WYJ119" s="1145">
        <f>'2d) Planwerte (Anlage)'!WYJ119*$E$15</f>
        <v>0</v>
      </c>
      <c r="WYK119" s="1145">
        <f>'2d) Planwerte (Anlage)'!WYK119*$E$15</f>
        <v>0</v>
      </c>
      <c r="WYL119" s="1145">
        <f>'2d) Planwerte (Anlage)'!WYL119*$E$15</f>
        <v>0</v>
      </c>
      <c r="WYM119" s="1145">
        <f>'2d) Planwerte (Anlage)'!WYM119*$E$15</f>
        <v>0</v>
      </c>
      <c r="WYN119" s="1145">
        <f>'2d) Planwerte (Anlage)'!WYN119*$E$15</f>
        <v>0</v>
      </c>
      <c r="WYO119" s="1145">
        <f>'2d) Planwerte (Anlage)'!WYO119*$E$15</f>
        <v>0</v>
      </c>
      <c r="WYP119" s="1145">
        <f>'2d) Planwerte (Anlage)'!WYP119*$E$15</f>
        <v>0</v>
      </c>
      <c r="WYQ119" s="1145">
        <f>'2d) Planwerte (Anlage)'!WYQ119*$E$15</f>
        <v>0</v>
      </c>
      <c r="WYR119" s="1145">
        <f>'2d) Planwerte (Anlage)'!WYR119*$E$15</f>
        <v>0</v>
      </c>
      <c r="WYS119" s="1145">
        <f>'2d) Planwerte (Anlage)'!WYS119*$E$15</f>
        <v>0</v>
      </c>
      <c r="WYT119" s="1145">
        <f>'2d) Planwerte (Anlage)'!WYT119*$E$15</f>
        <v>0</v>
      </c>
      <c r="WYU119" s="1145">
        <f>'2d) Planwerte (Anlage)'!WYU119*$E$15</f>
        <v>0</v>
      </c>
      <c r="WYV119" s="1145">
        <f>'2d) Planwerte (Anlage)'!WYV119*$E$15</f>
        <v>0</v>
      </c>
      <c r="WYW119" s="1145">
        <f>'2d) Planwerte (Anlage)'!WYW119*$E$15</f>
        <v>0</v>
      </c>
      <c r="WYX119" s="1145">
        <f>'2d) Planwerte (Anlage)'!WYX119*$E$15</f>
        <v>0</v>
      </c>
      <c r="WYY119" s="1145">
        <f>'2d) Planwerte (Anlage)'!WYY119*$E$15</f>
        <v>0</v>
      </c>
      <c r="WYZ119" s="1145">
        <f>'2d) Planwerte (Anlage)'!WYZ119*$E$15</f>
        <v>0</v>
      </c>
      <c r="WZA119" s="1145">
        <f>'2d) Planwerte (Anlage)'!WZA119*$E$15</f>
        <v>0</v>
      </c>
      <c r="WZB119" s="1145">
        <f>'2d) Planwerte (Anlage)'!WZB119*$E$15</f>
        <v>0</v>
      </c>
      <c r="WZC119" s="1145">
        <f>'2d) Planwerte (Anlage)'!WZC119*$E$15</f>
        <v>0</v>
      </c>
      <c r="WZD119" s="1145">
        <f>'2d) Planwerte (Anlage)'!WZD119*$E$15</f>
        <v>0</v>
      </c>
      <c r="WZE119" s="1145">
        <f>'2d) Planwerte (Anlage)'!WZE119*$E$15</f>
        <v>0</v>
      </c>
      <c r="WZF119" s="1145">
        <f>'2d) Planwerte (Anlage)'!WZF119*$E$15</f>
        <v>0</v>
      </c>
      <c r="WZG119" s="1145">
        <f>'2d) Planwerte (Anlage)'!WZG119*$E$15</f>
        <v>0</v>
      </c>
      <c r="WZH119" s="1145">
        <f>'2d) Planwerte (Anlage)'!WZH119*$E$15</f>
        <v>0</v>
      </c>
      <c r="WZI119" s="1145">
        <f>'2d) Planwerte (Anlage)'!WZI119*$E$15</f>
        <v>0</v>
      </c>
      <c r="WZJ119" s="1145">
        <f>'2d) Planwerte (Anlage)'!WZJ119*$E$15</f>
        <v>0</v>
      </c>
      <c r="WZK119" s="1145">
        <f>'2d) Planwerte (Anlage)'!WZK119*$E$15</f>
        <v>0</v>
      </c>
      <c r="WZL119" s="1145">
        <f>'2d) Planwerte (Anlage)'!WZL119*$E$15</f>
        <v>0</v>
      </c>
      <c r="WZM119" s="1145">
        <f>'2d) Planwerte (Anlage)'!WZM119*$E$15</f>
        <v>0</v>
      </c>
      <c r="WZN119" s="1145">
        <f>'2d) Planwerte (Anlage)'!WZN119*$E$15</f>
        <v>0</v>
      </c>
      <c r="WZO119" s="1145">
        <f>'2d) Planwerte (Anlage)'!WZO119*$E$15</f>
        <v>0</v>
      </c>
      <c r="WZP119" s="1145">
        <f>'2d) Planwerte (Anlage)'!WZP119*$E$15</f>
        <v>0</v>
      </c>
      <c r="WZQ119" s="1145">
        <f>'2d) Planwerte (Anlage)'!WZQ119*$E$15</f>
        <v>0</v>
      </c>
      <c r="WZR119" s="1145">
        <f>'2d) Planwerte (Anlage)'!WZR119*$E$15</f>
        <v>0</v>
      </c>
      <c r="WZS119" s="1145">
        <f>'2d) Planwerte (Anlage)'!WZS119*$E$15</f>
        <v>0</v>
      </c>
      <c r="WZT119" s="1145">
        <f>'2d) Planwerte (Anlage)'!WZT119*$E$15</f>
        <v>0</v>
      </c>
      <c r="WZU119" s="1145">
        <f>'2d) Planwerte (Anlage)'!WZU119*$E$15</f>
        <v>0</v>
      </c>
      <c r="WZV119" s="1145">
        <f>'2d) Planwerte (Anlage)'!WZV119*$E$15</f>
        <v>0</v>
      </c>
      <c r="WZW119" s="1145">
        <f>'2d) Planwerte (Anlage)'!WZW119*$E$15</f>
        <v>0</v>
      </c>
      <c r="WZX119" s="1145">
        <f>'2d) Planwerte (Anlage)'!WZX119*$E$15</f>
        <v>0</v>
      </c>
      <c r="WZY119" s="1145">
        <f>'2d) Planwerte (Anlage)'!WZY119*$E$15</f>
        <v>0</v>
      </c>
      <c r="WZZ119" s="1145">
        <f>'2d) Planwerte (Anlage)'!WZZ119*$E$15</f>
        <v>0</v>
      </c>
      <c r="XAA119" s="1145">
        <f>'2d) Planwerte (Anlage)'!XAA119*$E$15</f>
        <v>0</v>
      </c>
      <c r="XAB119" s="1145">
        <f>'2d) Planwerte (Anlage)'!XAB119*$E$15</f>
        <v>0</v>
      </c>
      <c r="XAC119" s="1145">
        <f>'2d) Planwerte (Anlage)'!XAC119*$E$15</f>
        <v>0</v>
      </c>
      <c r="XAD119" s="1145">
        <f>'2d) Planwerte (Anlage)'!XAD119*$E$15</f>
        <v>0</v>
      </c>
      <c r="XAE119" s="1145">
        <f>'2d) Planwerte (Anlage)'!XAE119*$E$15</f>
        <v>0</v>
      </c>
      <c r="XAF119" s="1145">
        <f>'2d) Planwerte (Anlage)'!XAF119*$E$15</f>
        <v>0</v>
      </c>
      <c r="XAG119" s="1145">
        <f>'2d) Planwerte (Anlage)'!XAG119*$E$15</f>
        <v>0</v>
      </c>
      <c r="XAH119" s="1145">
        <f>'2d) Planwerte (Anlage)'!XAH119*$E$15</f>
        <v>0</v>
      </c>
      <c r="XAI119" s="1145">
        <f>'2d) Planwerte (Anlage)'!XAI119*$E$15</f>
        <v>0</v>
      </c>
      <c r="XAJ119" s="1145">
        <f>'2d) Planwerte (Anlage)'!XAJ119*$E$15</f>
        <v>0</v>
      </c>
      <c r="XAK119" s="1145">
        <f>'2d) Planwerte (Anlage)'!XAK119*$E$15</f>
        <v>0</v>
      </c>
      <c r="XAL119" s="1145">
        <f>'2d) Planwerte (Anlage)'!XAL119*$E$15</f>
        <v>0</v>
      </c>
      <c r="XAM119" s="1145">
        <f>'2d) Planwerte (Anlage)'!XAM119*$E$15</f>
        <v>0</v>
      </c>
      <c r="XAN119" s="1145">
        <f>'2d) Planwerte (Anlage)'!XAN119*$E$15</f>
        <v>0</v>
      </c>
      <c r="XAO119" s="1145">
        <f>'2d) Planwerte (Anlage)'!XAO119*$E$15</f>
        <v>0</v>
      </c>
      <c r="XAP119" s="1145">
        <f>'2d) Planwerte (Anlage)'!XAP119*$E$15</f>
        <v>0</v>
      </c>
      <c r="XAQ119" s="1145">
        <f>'2d) Planwerte (Anlage)'!XAQ119*$E$15</f>
        <v>0</v>
      </c>
      <c r="XAR119" s="1145">
        <f>'2d) Planwerte (Anlage)'!XAR119*$E$15</f>
        <v>0</v>
      </c>
      <c r="XAS119" s="1145">
        <f>'2d) Planwerte (Anlage)'!XAS119*$E$15</f>
        <v>0</v>
      </c>
      <c r="XAT119" s="1145">
        <f>'2d) Planwerte (Anlage)'!XAT119*$E$15</f>
        <v>0</v>
      </c>
      <c r="XAU119" s="1145">
        <f>'2d) Planwerte (Anlage)'!XAU119*$E$15</f>
        <v>0</v>
      </c>
      <c r="XAV119" s="1145">
        <f>'2d) Planwerte (Anlage)'!XAV119*$E$15</f>
        <v>0</v>
      </c>
      <c r="XAW119" s="1145">
        <f>'2d) Planwerte (Anlage)'!XAW119*$E$15</f>
        <v>0</v>
      </c>
      <c r="XAX119" s="1145">
        <f>'2d) Planwerte (Anlage)'!XAX119*$E$15</f>
        <v>0</v>
      </c>
      <c r="XAY119" s="1145">
        <f>'2d) Planwerte (Anlage)'!XAY119*$E$15</f>
        <v>0</v>
      </c>
      <c r="XAZ119" s="1145">
        <f>'2d) Planwerte (Anlage)'!XAZ119*$E$15</f>
        <v>0</v>
      </c>
      <c r="XBA119" s="1145">
        <f>'2d) Planwerte (Anlage)'!XBA119*$E$15</f>
        <v>0</v>
      </c>
      <c r="XBB119" s="1145">
        <f>'2d) Planwerte (Anlage)'!XBB119*$E$15</f>
        <v>0</v>
      </c>
      <c r="XBC119" s="1145">
        <f>'2d) Planwerte (Anlage)'!XBC119*$E$15</f>
        <v>0</v>
      </c>
      <c r="XBD119" s="1145">
        <f>'2d) Planwerte (Anlage)'!XBD119*$E$15</f>
        <v>0</v>
      </c>
      <c r="XBE119" s="1145">
        <f>'2d) Planwerte (Anlage)'!XBE119*$E$15</f>
        <v>0</v>
      </c>
      <c r="XBF119" s="1145">
        <f>'2d) Planwerte (Anlage)'!XBF119*$E$15</f>
        <v>0</v>
      </c>
      <c r="XBG119" s="1145">
        <f>'2d) Planwerte (Anlage)'!XBG119*$E$15</f>
        <v>0</v>
      </c>
      <c r="XBH119" s="1145">
        <f>'2d) Planwerte (Anlage)'!XBH119*$E$15</f>
        <v>0</v>
      </c>
      <c r="XBI119" s="1145">
        <f>'2d) Planwerte (Anlage)'!XBI119*$E$15</f>
        <v>0</v>
      </c>
      <c r="XBJ119" s="1145">
        <f>'2d) Planwerte (Anlage)'!XBJ119*$E$15</f>
        <v>0</v>
      </c>
      <c r="XBK119" s="1145">
        <f>'2d) Planwerte (Anlage)'!XBK119*$E$15</f>
        <v>0</v>
      </c>
      <c r="XBL119" s="1145">
        <f>'2d) Planwerte (Anlage)'!XBL119*$E$15</f>
        <v>0</v>
      </c>
      <c r="XBM119" s="1145">
        <f>'2d) Planwerte (Anlage)'!XBM119*$E$15</f>
        <v>0</v>
      </c>
      <c r="XBN119" s="1145">
        <f>'2d) Planwerte (Anlage)'!XBN119*$E$15</f>
        <v>0</v>
      </c>
      <c r="XBO119" s="1145">
        <f>'2d) Planwerte (Anlage)'!XBO119*$E$15</f>
        <v>0</v>
      </c>
      <c r="XBP119" s="1145">
        <f>'2d) Planwerte (Anlage)'!XBP119*$E$15</f>
        <v>0</v>
      </c>
      <c r="XBQ119" s="1145">
        <f>'2d) Planwerte (Anlage)'!XBQ119*$E$15</f>
        <v>0</v>
      </c>
      <c r="XBR119" s="1145">
        <f>'2d) Planwerte (Anlage)'!XBR119*$E$15</f>
        <v>0</v>
      </c>
      <c r="XBS119" s="1145">
        <f>'2d) Planwerte (Anlage)'!XBS119*$E$15</f>
        <v>0</v>
      </c>
      <c r="XBT119" s="1145">
        <f>'2d) Planwerte (Anlage)'!XBT119*$E$15</f>
        <v>0</v>
      </c>
      <c r="XBU119" s="1145">
        <f>'2d) Planwerte (Anlage)'!XBU119*$E$15</f>
        <v>0</v>
      </c>
      <c r="XBV119" s="1145">
        <f>'2d) Planwerte (Anlage)'!XBV119*$E$15</f>
        <v>0</v>
      </c>
      <c r="XBW119" s="1145">
        <f>'2d) Planwerte (Anlage)'!XBW119*$E$15</f>
        <v>0</v>
      </c>
      <c r="XBX119" s="1145">
        <f>'2d) Planwerte (Anlage)'!XBX119*$E$15</f>
        <v>0</v>
      </c>
      <c r="XBY119" s="1145">
        <f>'2d) Planwerte (Anlage)'!XBY119*$E$15</f>
        <v>0</v>
      </c>
      <c r="XBZ119" s="1145">
        <f>'2d) Planwerte (Anlage)'!XBZ119*$E$15</f>
        <v>0</v>
      </c>
      <c r="XCA119" s="1145">
        <f>'2d) Planwerte (Anlage)'!XCA119*$E$15</f>
        <v>0</v>
      </c>
      <c r="XCB119" s="1145">
        <f>'2d) Planwerte (Anlage)'!XCB119*$E$15</f>
        <v>0</v>
      </c>
      <c r="XCC119" s="1145">
        <f>'2d) Planwerte (Anlage)'!XCC119*$E$15</f>
        <v>0</v>
      </c>
      <c r="XCD119" s="1145">
        <f>'2d) Planwerte (Anlage)'!XCD119*$E$15</f>
        <v>0</v>
      </c>
      <c r="XCE119" s="1145">
        <f>'2d) Planwerte (Anlage)'!XCE119*$E$15</f>
        <v>0</v>
      </c>
      <c r="XCF119" s="1145">
        <f>'2d) Planwerte (Anlage)'!XCF119*$E$15</f>
        <v>0</v>
      </c>
      <c r="XCG119" s="1145">
        <f>'2d) Planwerte (Anlage)'!XCG119*$E$15</f>
        <v>0</v>
      </c>
      <c r="XCH119" s="1145">
        <f>'2d) Planwerte (Anlage)'!XCH119*$E$15</f>
        <v>0</v>
      </c>
      <c r="XCI119" s="1145">
        <f>'2d) Planwerte (Anlage)'!XCI119*$E$15</f>
        <v>0</v>
      </c>
      <c r="XCJ119" s="1145">
        <f>'2d) Planwerte (Anlage)'!XCJ119*$E$15</f>
        <v>0</v>
      </c>
      <c r="XCK119" s="1145">
        <f>'2d) Planwerte (Anlage)'!XCK119*$E$15</f>
        <v>0</v>
      </c>
      <c r="XCL119" s="1145">
        <f>'2d) Planwerte (Anlage)'!XCL119*$E$15</f>
        <v>0</v>
      </c>
      <c r="XCM119" s="1145">
        <f>'2d) Planwerte (Anlage)'!XCM119*$E$15</f>
        <v>0</v>
      </c>
      <c r="XCN119" s="1145">
        <f>'2d) Planwerte (Anlage)'!XCN119*$E$15</f>
        <v>0</v>
      </c>
      <c r="XCO119" s="1145">
        <f>'2d) Planwerte (Anlage)'!XCO119*$E$15</f>
        <v>0</v>
      </c>
      <c r="XCP119" s="1145">
        <f>'2d) Planwerte (Anlage)'!XCP119*$E$15</f>
        <v>0</v>
      </c>
      <c r="XCQ119" s="1145">
        <f>'2d) Planwerte (Anlage)'!XCQ119*$E$15</f>
        <v>0</v>
      </c>
      <c r="XCR119" s="1145">
        <f>'2d) Planwerte (Anlage)'!XCR119*$E$15</f>
        <v>0</v>
      </c>
      <c r="XCS119" s="1145">
        <f>'2d) Planwerte (Anlage)'!XCS119*$E$15</f>
        <v>0</v>
      </c>
      <c r="XCT119" s="1145">
        <f>'2d) Planwerte (Anlage)'!XCT119*$E$15</f>
        <v>0</v>
      </c>
      <c r="XCU119" s="1145">
        <f>'2d) Planwerte (Anlage)'!XCU119*$E$15</f>
        <v>0</v>
      </c>
      <c r="XCV119" s="1145">
        <f>'2d) Planwerte (Anlage)'!XCV119*$E$15</f>
        <v>0</v>
      </c>
      <c r="XCW119" s="1145">
        <f>'2d) Planwerte (Anlage)'!XCW119*$E$15</f>
        <v>0</v>
      </c>
      <c r="XCX119" s="1145">
        <f>'2d) Planwerte (Anlage)'!XCX119*$E$15</f>
        <v>0</v>
      </c>
      <c r="XCY119" s="1145">
        <f>'2d) Planwerte (Anlage)'!XCY119*$E$15</f>
        <v>0</v>
      </c>
      <c r="XCZ119" s="1145">
        <f>'2d) Planwerte (Anlage)'!XCZ119*$E$15</f>
        <v>0</v>
      </c>
      <c r="XDA119" s="1145">
        <f>'2d) Planwerte (Anlage)'!XDA119*$E$15</f>
        <v>0</v>
      </c>
      <c r="XDB119" s="1145">
        <f>'2d) Planwerte (Anlage)'!XDB119*$E$15</f>
        <v>0</v>
      </c>
      <c r="XDC119" s="1145">
        <f>'2d) Planwerte (Anlage)'!XDC119*$E$15</f>
        <v>0</v>
      </c>
      <c r="XDD119" s="1145">
        <f>'2d) Planwerte (Anlage)'!XDD119*$E$15</f>
        <v>0</v>
      </c>
      <c r="XDE119" s="1145">
        <f>'2d) Planwerte (Anlage)'!XDE119*$E$15</f>
        <v>0</v>
      </c>
      <c r="XDF119" s="1145">
        <f>'2d) Planwerte (Anlage)'!XDF119*$E$15</f>
        <v>0</v>
      </c>
      <c r="XDG119" s="1145">
        <f>'2d) Planwerte (Anlage)'!XDG119*$E$15</f>
        <v>0</v>
      </c>
      <c r="XDH119" s="1145">
        <f>'2d) Planwerte (Anlage)'!XDH119*$E$15</f>
        <v>0</v>
      </c>
      <c r="XDI119" s="1145">
        <f>'2d) Planwerte (Anlage)'!XDI119*$E$15</f>
        <v>0</v>
      </c>
      <c r="XDJ119" s="1145">
        <f>'2d) Planwerte (Anlage)'!XDJ119*$E$15</f>
        <v>0</v>
      </c>
      <c r="XDK119" s="1145">
        <f>'2d) Planwerte (Anlage)'!XDK119*$E$15</f>
        <v>0</v>
      </c>
      <c r="XDL119" s="1145">
        <f>'2d) Planwerte (Anlage)'!XDL119*$E$15</f>
        <v>0</v>
      </c>
      <c r="XDM119" s="1145">
        <f>'2d) Planwerte (Anlage)'!XDM119*$E$15</f>
        <v>0</v>
      </c>
      <c r="XDN119" s="1145">
        <f>'2d) Planwerte (Anlage)'!XDN119*$E$15</f>
        <v>0</v>
      </c>
      <c r="XDO119" s="1145">
        <f>'2d) Planwerte (Anlage)'!XDO119*$E$15</f>
        <v>0</v>
      </c>
      <c r="XDP119" s="1145">
        <f>'2d) Planwerte (Anlage)'!XDP119*$E$15</f>
        <v>0</v>
      </c>
      <c r="XDQ119" s="1145">
        <f>'2d) Planwerte (Anlage)'!XDQ119*$E$15</f>
        <v>0</v>
      </c>
      <c r="XDR119" s="1145">
        <f>'2d) Planwerte (Anlage)'!XDR119*$E$15</f>
        <v>0</v>
      </c>
      <c r="XDS119" s="1145">
        <f>'2d) Planwerte (Anlage)'!XDS119*$E$15</f>
        <v>0</v>
      </c>
      <c r="XDT119" s="1145">
        <f>'2d) Planwerte (Anlage)'!XDT119*$E$15</f>
        <v>0</v>
      </c>
      <c r="XDU119" s="1145">
        <f>'2d) Planwerte (Anlage)'!XDU119*$E$15</f>
        <v>0</v>
      </c>
      <c r="XDV119" s="1145">
        <f>'2d) Planwerte (Anlage)'!XDV119*$E$15</f>
        <v>0</v>
      </c>
      <c r="XDW119" s="1145">
        <f>'2d) Planwerte (Anlage)'!XDW119*$E$15</f>
        <v>0</v>
      </c>
      <c r="XDX119" s="1145">
        <f>'2d) Planwerte (Anlage)'!XDX119*$E$15</f>
        <v>0</v>
      </c>
      <c r="XDY119" s="1145">
        <f>'2d) Planwerte (Anlage)'!XDY119*$E$15</f>
        <v>0</v>
      </c>
      <c r="XDZ119" s="1145">
        <f>'2d) Planwerte (Anlage)'!XDZ119*$E$15</f>
        <v>0</v>
      </c>
      <c r="XEA119" s="1145">
        <f>'2d) Planwerte (Anlage)'!XEA119*$E$15</f>
        <v>0</v>
      </c>
      <c r="XEB119" s="1145">
        <f>'2d) Planwerte (Anlage)'!XEB119*$E$15</f>
        <v>0</v>
      </c>
      <c r="XEC119" s="1145">
        <f>'2d) Planwerte (Anlage)'!XEC119*$E$15</f>
        <v>0</v>
      </c>
      <c r="XED119" s="1145">
        <f>'2d) Planwerte (Anlage)'!XED119*$E$15</f>
        <v>0</v>
      </c>
      <c r="XEE119" s="1145">
        <f>'2d) Planwerte (Anlage)'!XEE119*$E$15</f>
        <v>0</v>
      </c>
      <c r="XEF119" s="1145">
        <f>'2d) Planwerte (Anlage)'!XEF119*$E$15</f>
        <v>0</v>
      </c>
      <c r="XEG119" s="1145">
        <f>'2d) Planwerte (Anlage)'!XEG119*$E$15</f>
        <v>0</v>
      </c>
      <c r="XEH119" s="1145">
        <f>'2d) Planwerte (Anlage)'!XEH119*$E$15</f>
        <v>0</v>
      </c>
      <c r="XEI119" s="1145">
        <f>'2d) Planwerte (Anlage)'!XEI119*$E$15</f>
        <v>0</v>
      </c>
      <c r="XEJ119" s="1145">
        <f>'2d) Planwerte (Anlage)'!XEJ119*$E$15</f>
        <v>0</v>
      </c>
      <c r="XEK119" s="1145">
        <f>'2d) Planwerte (Anlage)'!XEK119*$E$15</f>
        <v>0</v>
      </c>
      <c r="XEL119" s="1145">
        <f>'2d) Planwerte (Anlage)'!XEL119*$E$15</f>
        <v>0</v>
      </c>
      <c r="XEM119" s="1145">
        <f>'2d) Planwerte (Anlage)'!XEM119*$E$15</f>
        <v>0</v>
      </c>
      <c r="XEN119" s="1145">
        <f>'2d) Planwerte (Anlage)'!XEN119*$E$15</f>
        <v>0</v>
      </c>
      <c r="XEO119" s="1145">
        <f>'2d) Planwerte (Anlage)'!XEO119*$E$15</f>
        <v>0</v>
      </c>
      <c r="XEP119" s="1145">
        <f>'2d) Planwerte (Anlage)'!XEP119*$E$15</f>
        <v>0</v>
      </c>
      <c r="XEQ119" s="1145">
        <f>'2d) Planwerte (Anlage)'!XEQ119*$E$15</f>
        <v>0</v>
      </c>
      <c r="XER119" s="1145">
        <f>'2d) Planwerte (Anlage)'!XER119*$E$15</f>
        <v>0</v>
      </c>
      <c r="XES119" s="1145">
        <f>'2d) Planwerte (Anlage)'!XES119*$E$15</f>
        <v>0</v>
      </c>
      <c r="XET119" s="1145">
        <f>'2d) Planwerte (Anlage)'!XET119*$E$15</f>
        <v>0</v>
      </c>
      <c r="XEU119" s="1145">
        <f>'2d) Planwerte (Anlage)'!XEU119*$E$15</f>
        <v>0</v>
      </c>
      <c r="XEV119" s="1145">
        <f>'2d) Planwerte (Anlage)'!XEV119*$E$15</f>
        <v>0</v>
      </c>
      <c r="XEW119" s="1145">
        <f>'2d) Planwerte (Anlage)'!XEW119*$E$15</f>
        <v>0</v>
      </c>
      <c r="XEX119" s="1145">
        <f>'2d) Planwerte (Anlage)'!XEX119*$E$15</f>
        <v>0</v>
      </c>
      <c r="XEY119" s="1145">
        <f>'2d) Planwerte (Anlage)'!XEY119*$E$15</f>
        <v>0</v>
      </c>
      <c r="XEZ119" s="1145">
        <f>'2d) Planwerte (Anlage)'!XEZ119*$E$15</f>
        <v>0</v>
      </c>
      <c r="XFA119" s="1145">
        <f>'2d) Planwerte (Anlage)'!XFA119*$E$15</f>
        <v>0</v>
      </c>
      <c r="XFB119" s="1145">
        <f>'2d) Planwerte (Anlage)'!XFB119*$E$15</f>
        <v>0</v>
      </c>
      <c r="XFC119" s="1145">
        <f>'2d) Planwerte (Anlage)'!XFC119*$E$15</f>
        <v>0</v>
      </c>
      <c r="XFD119" s="1145">
        <f>'2d) Planwerte (Anlage)'!XFD119*$E$15</f>
        <v>0</v>
      </c>
    </row>
    <row r="120" spans="1:16384" ht="20.25" customHeight="1" x14ac:dyDescent="0.35">
      <c r="A120" s="1150"/>
    </row>
    <row r="121" spans="1:16384" x14ac:dyDescent="0.35"/>
    <row r="122" spans="1:16384" hidden="1" x14ac:dyDescent="0.35"/>
    <row r="123" spans="1:16384" ht="14.5" customHeight="1" x14ac:dyDescent="0.35"/>
  </sheetData>
  <sheetProtection algorithmName="SHA-512" hashValue="FVovQrvDz4H9GZYbCqv7o1cIrhTPyM3wYJU9a2dultJd1hi4fcbPyq66mZGmyNkrERSziToVS4ZnDPJ1uCTHXA==" saltValue="KifnJvWvcpywq0EjLvcLCA==" spinCount="100000" sheet="1" objects="1" scenarios="1"/>
  <mergeCells count="7">
    <mergeCell ref="B3:C3"/>
    <mergeCell ref="K10:N11"/>
    <mergeCell ref="B15:C15"/>
    <mergeCell ref="B90:C90"/>
    <mergeCell ref="A100:A109"/>
    <mergeCell ref="B5:C5"/>
    <mergeCell ref="F6:I6"/>
  </mergeCells>
  <conditionalFormatting sqref="B31:U39 C26 B27:C30">
    <cfRule type="expression" dxfId="50" priority="46">
      <formula>$C$26&lt;&gt;"50: Wasserstoff"</formula>
    </cfRule>
  </conditionalFormatting>
  <conditionalFormatting sqref="B32:U33">
    <cfRule type="expression" dxfId="49" priority="39">
      <formula>$D$28=""</formula>
    </cfRule>
  </conditionalFormatting>
  <conditionalFormatting sqref="B34:U35 O36">
    <cfRule type="expression" dxfId="48" priority="40">
      <formula>$E$28=""</formula>
    </cfRule>
  </conditionalFormatting>
  <conditionalFormatting sqref="B36:U37">
    <cfRule type="expression" dxfId="47" priority="41">
      <formula>$F$28=""</formula>
    </cfRule>
  </conditionalFormatting>
  <conditionalFormatting sqref="B38:U39">
    <cfRule type="expression" dxfId="46" priority="42">
      <formula>$G$28=""</formula>
    </cfRule>
  </conditionalFormatting>
  <conditionalFormatting sqref="B47:U47 B49:U49 B51:U51 B53:U53 B55:U55 B48:D48 B50:D50 B52:D52 B54:D54">
    <cfRule type="expression" dxfId="45" priority="47">
      <formula>$C$42=""</formula>
    </cfRule>
  </conditionalFormatting>
  <conditionalFormatting sqref="B47:U55 C42 B43:C46">
    <cfRule type="expression" dxfId="44" priority="45">
      <formula>$C$42&lt;&gt;"51: Synthesegas"</formula>
    </cfRule>
  </conditionalFormatting>
  <conditionalFormatting sqref="B48:U49">
    <cfRule type="expression" dxfId="43" priority="38">
      <formula>$D$44=""</formula>
    </cfRule>
  </conditionalFormatting>
  <conditionalFormatting sqref="B50:U51">
    <cfRule type="expression" dxfId="42" priority="37">
      <formula>$E$44=""</formula>
    </cfRule>
  </conditionalFormatting>
  <conditionalFormatting sqref="B52:U53">
    <cfRule type="expression" dxfId="41" priority="36">
      <formula>$F$44=""</formula>
    </cfRule>
  </conditionalFormatting>
  <conditionalFormatting sqref="B54:U55">
    <cfRule type="expression" dxfId="40" priority="34">
      <formula>$G$44=""</formula>
    </cfRule>
  </conditionalFormatting>
  <conditionalFormatting sqref="B63:U71 C58 B59:C62">
    <cfRule type="expression" dxfId="39" priority="44">
      <formula>$C$58&lt;&gt;"Brennstoffeinsatz"</formula>
    </cfRule>
  </conditionalFormatting>
  <conditionalFormatting sqref="B64:U65">
    <cfRule type="expression" dxfId="38" priority="33">
      <formula>$D$60=""</formula>
    </cfRule>
  </conditionalFormatting>
  <conditionalFormatting sqref="B66:U67">
    <cfRule type="expression" dxfId="37" priority="32">
      <formula>$E$60=""</formula>
    </cfRule>
  </conditionalFormatting>
  <conditionalFormatting sqref="B68:U69">
    <cfRule type="expression" dxfId="36" priority="31">
      <formula>$F$60=""</formula>
    </cfRule>
  </conditionalFormatting>
  <conditionalFormatting sqref="B70:U71">
    <cfRule type="expression" dxfId="35" priority="28">
      <formula>$G$60=""</formula>
    </cfRule>
  </conditionalFormatting>
  <conditionalFormatting sqref="B79:U87 C74 B75:C78">
    <cfRule type="expression" dxfId="34" priority="43">
      <formula>$C$74&lt;&gt;"Wärmebereitstellung"</formula>
    </cfRule>
  </conditionalFormatting>
  <conditionalFormatting sqref="B80:U81">
    <cfRule type="expression" dxfId="33" priority="21">
      <formula>$D$76=""</formula>
    </cfRule>
  </conditionalFormatting>
  <conditionalFormatting sqref="B82:U83">
    <cfRule type="expression" dxfId="32" priority="27">
      <formula>$E$76=""</formula>
    </cfRule>
  </conditionalFormatting>
  <conditionalFormatting sqref="B84:U85">
    <cfRule type="expression" dxfId="31" priority="26">
      <formula>$F$76=""</formula>
    </cfRule>
  </conditionalFormatting>
  <conditionalFormatting sqref="B86:U87">
    <cfRule type="expression" dxfId="30" priority="25">
      <formula>$G$76=""</formula>
    </cfRule>
  </conditionalFormatting>
  <conditionalFormatting sqref="D17">
    <cfRule type="expression" dxfId="29" priority="9">
      <formula>$C$11="- nicht ausgewählt -"</formula>
    </cfRule>
  </conditionalFormatting>
  <conditionalFormatting sqref="D17:U23 E92:U109 E111:U116 E119:U119 B100:B109 D100:D109">
    <cfRule type="expression" dxfId="28" priority="8">
      <formula>$C$11="- nicht ausgewählt -"</formula>
    </cfRule>
  </conditionalFormatting>
  <conditionalFormatting sqref="D18:U18">
    <cfRule type="expression" dxfId="27" priority="20">
      <formula>$D$11="- nicht ausgewählt -"</formula>
    </cfRule>
  </conditionalFormatting>
  <conditionalFormatting sqref="D19:U19">
    <cfRule type="expression" dxfId="26" priority="49">
      <formula>$E$11="- nicht ausgewählt -"</formula>
    </cfRule>
  </conditionalFormatting>
  <conditionalFormatting sqref="D20:U20">
    <cfRule type="expression" dxfId="25" priority="50">
      <formula>$F$11="- nicht ausgewählt -"</formula>
    </cfRule>
  </conditionalFormatting>
  <conditionalFormatting sqref="D21:U21">
    <cfRule type="expression" dxfId="24" priority="51">
      <formula>$G$11="- nicht ausgewählt -"</formula>
    </cfRule>
  </conditionalFormatting>
  <conditionalFormatting sqref="D22:U22">
    <cfRule type="expression" dxfId="23" priority="52">
      <formula>$H$11="- nicht ausgewählt -"</formula>
    </cfRule>
  </conditionalFormatting>
  <conditionalFormatting sqref="D23:U23">
    <cfRule type="expression" dxfId="22" priority="60">
      <formula>$I$11="- nicht ausgewählt -"</formula>
    </cfRule>
  </conditionalFormatting>
  <conditionalFormatting sqref="E80:T80">
    <cfRule type="expression" dxfId="21" priority="22">
      <formula>$C$74&lt;&gt;"Wärmebereitstellung"</formula>
    </cfRule>
  </conditionalFormatting>
  <conditionalFormatting sqref="E17:U23 E32:U39 E92:U109 E111:U116 E119:U119 B100:B109 D100:D109 W119:XFD119">
    <cfRule type="expression" dxfId="20" priority="11">
      <formula>AND($C$6="Ja",$C$11="- nicht ausgewählt -")</formula>
    </cfRule>
  </conditionalFormatting>
  <conditionalFormatting sqref="E48:U55 E64:U71 E80:U87">
    <cfRule type="expression" dxfId="19" priority="13">
      <formula>$C$6&lt;&gt;"Ja"</formula>
    </cfRule>
  </conditionalFormatting>
  <conditionalFormatting sqref="E119:U119 W119:XFD119">
    <cfRule type="expression" dxfId="18" priority="61">
      <formula>$C$11="- nicht ausgewählt -"</formula>
    </cfRule>
  </conditionalFormatting>
  <conditionalFormatting sqref="F6">
    <cfRule type="expression" dxfId="17" priority="16">
      <formula>$C$6="Ja"</formula>
    </cfRule>
    <cfRule type="expression" dxfId="16" priority="14">
      <formula>$C$6="Nein"</formula>
    </cfRule>
  </conditionalFormatting>
  <conditionalFormatting sqref="K10:N11">
    <cfRule type="expression" dxfId="15" priority="23">
      <formula>$K$10&lt;&gt;""</formula>
    </cfRule>
  </conditionalFormatting>
  <conditionalFormatting sqref="T16:T23 T31:T39 T47:T55 T63:T71 T79:T87 T91:T116 T118:T119">
    <cfRule type="expression" dxfId="14" priority="6">
      <formula>$T$16=""</formula>
    </cfRule>
  </conditionalFormatting>
  <conditionalFormatting sqref="U16:U23 U31:U39 U47:U55 U63:U71 U79:U87 U91:U116 U118:U119">
    <cfRule type="expression" dxfId="13" priority="5">
      <formula>U$16=""</formula>
    </cfRule>
  </conditionalFormatting>
  <dataValidations count="5">
    <dataValidation type="list" allowBlank="1" showInputMessage="1" showErrorMessage="1" sqref="D100:D105 D119 D6" xr:uid="{00440073-00A2-44DB-9B54-0055009F0063}">
      <formula1>"'- nicht ausgewählt -, fest, flüssig, gasförmig"</formula1>
    </dataValidation>
    <dataValidation type="decimal" allowBlank="1" showInputMessage="1" showErrorMessage="1" errorTitle="Fehlerhafte Dateneingabe" error="Bitte geben Sie nur Zahlenwerte, keinen Text oder Bereiche an." sqref="S80:U89 E64:U73 E48:U57 E32:U41 V17 E80:R90 E119:XFD119 E17:U23 E100:V100 E111:U112 E92:U99" xr:uid="{006C0007-00FB-4C6F-8FA8-002400EB0062}">
      <formula1>0</formula1>
      <formula2>1000000000000</formula2>
    </dataValidation>
    <dataValidation type="decimal" allowBlank="1" showInputMessage="1" showErrorMessage="1" errorTitle="Fehlerhafte Dateneingabe" error="Bitte geben Sie nur Zahlenwerte, keinen Text oder Bereiche an." sqref="D79:D88 H30:I30 H78:I78 H46:I46 F70:U70 D63:D74 F86:U86 G50:U50 H62:I62 E113:U116 E80:E88 G38:U38 E32:F42 G33:I33 G34:U34 G39:I42 G35:I35 G36:U36 G37:I37 E6 G51:I58 E48:F58 G49:I49 G32:U32 E64:E74 F64:U64 F65:I65 F66:U66 F67:I67 F68:U68 F69:I69 F71:I74 F80:U80 G48:U48 F81:I81 F82:U82 F83:I83 F84:U84 F85:I85 F87:I88 E101:U109 D31:D42 D47:D58 E120:U120" xr:uid="{005E003A-00DA-469B-BD01-009D00BF006C}">
      <formula1>0</formula1>
      <formula2>1000000000</formula2>
    </dataValidation>
    <dataValidation type="list" allowBlank="1" showInputMessage="1" showErrorMessage="1" sqref="D106:D109" xr:uid="{000B00F0-0081-43A8-9F4D-00DD008A00A0}">
      <formula1>"'- nicht ausgewählt -, stoffliche Nutzung, energetische Nutzung"</formula1>
    </dataValidation>
    <dataValidation type="list" allowBlank="1" showInputMessage="1" showErrorMessage="1" sqref="C6" xr:uid="{004A0041-0086-4AE8-A7BC-001200460021}">
      <formula1>"Ja, Nein"</formula1>
    </dataValidation>
  </dataValidations>
  <pageMargins left="0.7" right="0.7" top="0.75" bottom="0.75" header="0.3" footer="0.3"/>
  <pageSetup paperSize="9"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theme="7"/>
  </sheetPr>
  <dimension ref="A1"/>
  <sheetViews>
    <sheetView topLeftCell="A1048576" workbookViewId="0">
      <selection activeCell="R7" sqref="R7"/>
    </sheetView>
  </sheetViews>
  <sheetFormatPr defaultColWidth="8.7265625" defaultRowHeight="14.5" customHeight="1" zeroHeight="1" x14ac:dyDescent="0.35"/>
  <sheetData/>
  <sheetProtection algorithmName="SHA-512" hashValue="OExslp0XTh5tIGPkoDIjbV2yODraMNQmsKhSfWC5rweIKqzVrzgUN/48JeKRjBCs47Jmu9he1Rsh8mmib9mRDQ==" saltValue="ScA4IBz1qAVUHoTEXAkJVA==" spinCount="100000" sheet="1" objects="1" scenarios="1"/>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4">
    <tabColor theme="7" tint="0.59999389629810485"/>
  </sheetPr>
  <dimension ref="A1:BZ55"/>
  <sheetViews>
    <sheetView showGridLines="0" zoomScaleNormal="100" workbookViewId="0"/>
  </sheetViews>
  <sheetFormatPr defaultColWidth="0" defaultRowHeight="14.5" zeroHeight="1" x14ac:dyDescent="0.35"/>
  <cols>
    <col min="1" max="1" width="5.453125" customWidth="1"/>
    <col min="2" max="2" width="40.7265625" customWidth="1"/>
    <col min="3" max="3" width="18.453125" customWidth="1"/>
    <col min="4" max="4" width="16.54296875" customWidth="1"/>
    <col min="5" max="5" width="9.54296875" customWidth="1"/>
    <col min="6" max="25" width="10.54296875" customWidth="1"/>
    <col min="26" max="32" width="9.453125" customWidth="1"/>
    <col min="33" max="78" width="0" hidden="1" customWidth="1"/>
    <col min="79" max="16384" width="9.453125" hidden="1"/>
  </cols>
  <sheetData>
    <row r="1" spans="2:5" x14ac:dyDescent="0.35"/>
    <row r="2" spans="2:5" ht="28.5" x14ac:dyDescent="0.65">
      <c r="B2" s="38" t="s">
        <v>285</v>
      </c>
    </row>
    <row r="3" spans="2:5" ht="63.65" customHeight="1" x14ac:dyDescent="0.35">
      <c r="B3" s="1524" t="s">
        <v>286</v>
      </c>
      <c r="C3" s="1524"/>
    </row>
    <row r="4" spans="2:5" ht="18" customHeight="1" x14ac:dyDescent="0.35"/>
    <row r="5" spans="2:5" ht="18" customHeight="1" x14ac:dyDescent="0.35">
      <c r="B5" s="197" t="s">
        <v>287</v>
      </c>
      <c r="C5" s="22"/>
      <c r="D5" s="198"/>
      <c r="E5" s="198" t="s">
        <v>288</v>
      </c>
    </row>
    <row r="6" spans="2:5" ht="18" customHeight="1" x14ac:dyDescent="0.35">
      <c r="B6" s="199" t="s">
        <v>289</v>
      </c>
      <c r="C6" s="200" t="s">
        <v>290</v>
      </c>
      <c r="D6" s="201" t="s">
        <v>291</v>
      </c>
      <c r="E6" s="202">
        <v>1</v>
      </c>
    </row>
    <row r="7" spans="2:5" ht="18" customHeight="1" x14ac:dyDescent="0.35">
      <c r="B7" s="203" t="s">
        <v>292</v>
      </c>
      <c r="C7" s="194" t="s">
        <v>290</v>
      </c>
      <c r="D7" s="204" t="s">
        <v>291</v>
      </c>
      <c r="E7" s="205">
        <v>1</v>
      </c>
    </row>
    <row r="8" spans="2:5" ht="18" customHeight="1" x14ac:dyDescent="0.45">
      <c r="B8" s="206" t="s">
        <v>293</v>
      </c>
      <c r="C8" s="207" t="s">
        <v>290</v>
      </c>
      <c r="D8" s="208" t="s">
        <v>291</v>
      </c>
      <c r="E8" s="209">
        <v>1</v>
      </c>
    </row>
    <row r="9" spans="2:5" ht="18" customHeight="1" x14ac:dyDescent="0.35">
      <c r="B9" s="210" t="s">
        <v>294</v>
      </c>
      <c r="C9" s="211" t="s">
        <v>290</v>
      </c>
      <c r="D9" s="212" t="s">
        <v>291</v>
      </c>
      <c r="E9" s="209">
        <v>0</v>
      </c>
    </row>
    <row r="10" spans="2:5" ht="18" customHeight="1" x14ac:dyDescent="0.35">
      <c r="B10" s="213" t="s">
        <v>295</v>
      </c>
      <c r="C10" t="s">
        <v>290</v>
      </c>
      <c r="D10" s="214" t="s">
        <v>291</v>
      </c>
      <c r="E10" s="205">
        <v>0</v>
      </c>
    </row>
    <row r="11" spans="2:5" ht="18" customHeight="1" x14ac:dyDescent="0.35">
      <c r="B11" s="215" t="s">
        <v>296</v>
      </c>
      <c r="C11" s="189" t="s">
        <v>290</v>
      </c>
      <c r="D11" s="216" t="s">
        <v>291</v>
      </c>
      <c r="E11" s="205">
        <v>0</v>
      </c>
    </row>
    <row r="12" spans="2:5" ht="18" customHeight="1" x14ac:dyDescent="0.35">
      <c r="B12" s="199" t="s">
        <v>289</v>
      </c>
      <c r="C12" s="200" t="s">
        <v>184</v>
      </c>
      <c r="D12" s="201" t="s">
        <v>291</v>
      </c>
      <c r="E12" s="202">
        <v>1</v>
      </c>
    </row>
    <row r="13" spans="2:5" ht="18" customHeight="1" x14ac:dyDescent="0.35">
      <c r="B13" s="215" t="s">
        <v>292</v>
      </c>
      <c r="C13" s="189" t="s">
        <v>184</v>
      </c>
      <c r="D13" s="216" t="s">
        <v>291</v>
      </c>
      <c r="E13" s="205">
        <v>1</v>
      </c>
    </row>
    <row r="14" spans="2:5" ht="18" customHeight="1" x14ac:dyDescent="0.45">
      <c r="B14" s="213" t="s">
        <v>293</v>
      </c>
      <c r="C14" t="s">
        <v>184</v>
      </c>
      <c r="D14" s="214" t="s">
        <v>291</v>
      </c>
      <c r="E14" s="209">
        <v>1</v>
      </c>
    </row>
    <row r="15" spans="2:5" ht="18" customHeight="1" x14ac:dyDescent="0.35">
      <c r="B15" s="210" t="s">
        <v>294</v>
      </c>
      <c r="C15" s="211" t="s">
        <v>184</v>
      </c>
      <c r="D15" s="212" t="s">
        <v>291</v>
      </c>
      <c r="E15" s="209">
        <v>1</v>
      </c>
    </row>
    <row r="16" spans="2:5" ht="18" customHeight="1" x14ac:dyDescent="0.35">
      <c r="B16" s="213" t="s">
        <v>295</v>
      </c>
      <c r="C16" t="s">
        <v>184</v>
      </c>
      <c r="D16" s="214" t="s">
        <v>291</v>
      </c>
      <c r="E16" s="205">
        <v>1</v>
      </c>
    </row>
    <row r="17" spans="2:32" ht="18" customHeight="1" x14ac:dyDescent="0.35">
      <c r="B17" s="217" t="s">
        <v>296</v>
      </c>
      <c r="C17" s="218" t="s">
        <v>184</v>
      </c>
      <c r="D17" s="219" t="s">
        <v>291</v>
      </c>
      <c r="E17" s="220">
        <v>1</v>
      </c>
    </row>
    <row r="18" spans="2:32" ht="18" customHeight="1" x14ac:dyDescent="0.35"/>
    <row r="19" spans="2:32" ht="18" customHeight="1" x14ac:dyDescent="0.35"/>
    <row r="20" spans="2:32" ht="18" customHeight="1" x14ac:dyDescent="0.35">
      <c r="B20" s="197" t="s">
        <v>297</v>
      </c>
      <c r="C20" s="22"/>
      <c r="D20" s="198"/>
      <c r="E20" s="198"/>
    </row>
    <row r="21" spans="2:32" ht="18" customHeight="1" x14ac:dyDescent="0.35">
      <c r="B21" s="199" t="s">
        <v>101</v>
      </c>
      <c r="C21" s="200" t="s">
        <v>290</v>
      </c>
      <c r="D21" s="201"/>
      <c r="E21" s="202">
        <v>0.9</v>
      </c>
    </row>
    <row r="22" spans="2:32" ht="18" customHeight="1" x14ac:dyDescent="0.35">
      <c r="B22" s="203" t="s">
        <v>103</v>
      </c>
      <c r="C22" s="194" t="s">
        <v>290</v>
      </c>
      <c r="D22" s="204"/>
      <c r="E22" s="205">
        <v>0.9</v>
      </c>
    </row>
    <row r="23" spans="2:32" ht="18" customHeight="1" x14ac:dyDescent="0.45">
      <c r="B23" s="206" t="s">
        <v>222</v>
      </c>
      <c r="C23" s="207" t="s">
        <v>290</v>
      </c>
      <c r="D23" s="208"/>
      <c r="E23" s="209">
        <v>0.9</v>
      </c>
    </row>
    <row r="24" spans="2:32" ht="18" customHeight="1" x14ac:dyDescent="0.35">
      <c r="B24" s="210" t="s">
        <v>105</v>
      </c>
      <c r="C24" s="211" t="s">
        <v>290</v>
      </c>
      <c r="D24" s="212"/>
      <c r="E24" s="209">
        <v>0.9</v>
      </c>
    </row>
    <row r="25" spans="2:32" ht="18" customHeight="1" x14ac:dyDescent="0.35">
      <c r="B25" s="213" t="s">
        <v>106</v>
      </c>
      <c r="C25" t="s">
        <v>290</v>
      </c>
      <c r="D25" s="214"/>
      <c r="E25" s="205">
        <v>0.9</v>
      </c>
    </row>
    <row r="26" spans="2:32" ht="18" customHeight="1" x14ac:dyDescent="0.35">
      <c r="B26" s="215" t="s">
        <v>107</v>
      </c>
      <c r="C26" s="189" t="s">
        <v>290</v>
      </c>
      <c r="D26" s="216"/>
      <c r="E26" s="205">
        <v>0.9</v>
      </c>
    </row>
    <row r="27" spans="2:32" ht="18" customHeight="1" x14ac:dyDescent="0.35">
      <c r="B27" s="199" t="s">
        <v>101</v>
      </c>
      <c r="C27" s="200" t="s">
        <v>184</v>
      </c>
      <c r="D27" s="201"/>
      <c r="E27" s="202">
        <v>0.9</v>
      </c>
    </row>
    <row r="28" spans="2:32" ht="18" customHeight="1" x14ac:dyDescent="0.35">
      <c r="B28" s="203" t="s">
        <v>103</v>
      </c>
      <c r="C28" s="189" t="s">
        <v>184</v>
      </c>
      <c r="D28" s="216"/>
      <c r="E28" s="205">
        <v>0.9</v>
      </c>
    </row>
    <row r="29" spans="2:32" ht="18" customHeight="1" x14ac:dyDescent="0.45">
      <c r="B29" s="206" t="s">
        <v>222</v>
      </c>
      <c r="C29" t="s">
        <v>184</v>
      </c>
      <c r="D29" s="214"/>
      <c r="E29" s="209">
        <v>0.9</v>
      </c>
      <c r="M29" s="221"/>
      <c r="N29" s="221"/>
      <c r="O29" s="221"/>
      <c r="P29" s="221"/>
      <c r="Q29" s="221"/>
      <c r="R29" s="221"/>
      <c r="S29" s="221"/>
      <c r="T29" s="221"/>
      <c r="U29" s="221"/>
      <c r="V29" s="221"/>
      <c r="W29" s="221"/>
      <c r="X29" s="221"/>
      <c r="Y29" s="221"/>
      <c r="Z29" s="221"/>
      <c r="AA29" s="221"/>
      <c r="AB29" s="221"/>
      <c r="AC29" s="221"/>
      <c r="AD29" s="221"/>
      <c r="AE29" s="221"/>
      <c r="AF29" s="221"/>
    </row>
    <row r="30" spans="2:32" ht="18" customHeight="1" x14ac:dyDescent="0.35">
      <c r="B30" s="210" t="s">
        <v>105</v>
      </c>
      <c r="C30" s="211" t="s">
        <v>184</v>
      </c>
      <c r="D30" s="212"/>
      <c r="E30" s="209">
        <v>0.9</v>
      </c>
    </row>
    <row r="31" spans="2:32" ht="18" customHeight="1" x14ac:dyDescent="0.35">
      <c r="B31" s="213" t="s">
        <v>106</v>
      </c>
      <c r="C31" t="s">
        <v>184</v>
      </c>
      <c r="D31" s="214"/>
      <c r="E31" s="205">
        <v>0.9</v>
      </c>
    </row>
    <row r="32" spans="2:32" ht="18" customHeight="1" x14ac:dyDescent="0.35">
      <c r="B32" s="217" t="s">
        <v>107</v>
      </c>
      <c r="C32" s="218" t="s">
        <v>184</v>
      </c>
      <c r="D32" s="219"/>
      <c r="E32" s="220">
        <v>0.9</v>
      </c>
    </row>
    <row r="33" spans="2:78" ht="18" customHeight="1" x14ac:dyDescent="0.35">
      <c r="B33" s="222"/>
      <c r="D33" s="223"/>
      <c r="E33" s="224"/>
    </row>
    <row r="34" spans="2:78" ht="18" customHeight="1" x14ac:dyDescent="0.35">
      <c r="B34" s="222"/>
    </row>
    <row r="35" spans="2:78" ht="18" customHeight="1" x14ac:dyDescent="0.35">
      <c r="B35" s="225" t="s">
        <v>298</v>
      </c>
      <c r="C35" s="226"/>
      <c r="D35" s="227"/>
      <c r="E35" s="228">
        <v>2024</v>
      </c>
      <c r="F35" s="228">
        <f t="shared" ref="F35:AE35" si="0">E35+1</f>
        <v>2025</v>
      </c>
      <c r="G35" s="228">
        <f t="shared" si="0"/>
        <v>2026</v>
      </c>
      <c r="H35" s="228">
        <f t="shared" si="0"/>
        <v>2027</v>
      </c>
      <c r="I35" s="228">
        <f t="shared" si="0"/>
        <v>2028</v>
      </c>
      <c r="J35" s="228">
        <f t="shared" si="0"/>
        <v>2029</v>
      </c>
      <c r="K35" s="228">
        <f t="shared" si="0"/>
        <v>2030</v>
      </c>
      <c r="L35" s="228">
        <f t="shared" si="0"/>
        <v>2031</v>
      </c>
      <c r="M35" s="228">
        <f t="shared" si="0"/>
        <v>2032</v>
      </c>
      <c r="N35" s="228">
        <f t="shared" si="0"/>
        <v>2033</v>
      </c>
      <c r="O35" s="228">
        <f t="shared" si="0"/>
        <v>2034</v>
      </c>
      <c r="P35" s="228">
        <f t="shared" si="0"/>
        <v>2035</v>
      </c>
      <c r="Q35" s="228">
        <f t="shared" si="0"/>
        <v>2036</v>
      </c>
      <c r="R35" s="228">
        <f t="shared" si="0"/>
        <v>2037</v>
      </c>
      <c r="S35" s="228">
        <f t="shared" si="0"/>
        <v>2038</v>
      </c>
      <c r="T35" s="228">
        <f t="shared" si="0"/>
        <v>2039</v>
      </c>
      <c r="U35" s="228">
        <f t="shared" si="0"/>
        <v>2040</v>
      </c>
      <c r="V35" s="228">
        <f t="shared" si="0"/>
        <v>2041</v>
      </c>
      <c r="W35" s="228">
        <f t="shared" si="0"/>
        <v>2042</v>
      </c>
      <c r="X35" s="228">
        <f t="shared" si="0"/>
        <v>2043</v>
      </c>
      <c r="Y35" s="228">
        <f t="shared" si="0"/>
        <v>2044</v>
      </c>
      <c r="Z35" s="228">
        <f t="shared" si="0"/>
        <v>2045</v>
      </c>
      <c r="AA35" s="228">
        <f t="shared" si="0"/>
        <v>2046</v>
      </c>
      <c r="AB35" s="228">
        <f t="shared" si="0"/>
        <v>2047</v>
      </c>
      <c r="AC35" s="228">
        <f t="shared" si="0"/>
        <v>2048</v>
      </c>
      <c r="AD35" s="228">
        <f t="shared" si="0"/>
        <v>2049</v>
      </c>
      <c r="AE35" s="229">
        <f t="shared" si="0"/>
        <v>2050</v>
      </c>
    </row>
    <row r="36" spans="2:78" ht="18" customHeight="1" x14ac:dyDescent="0.45">
      <c r="B36" s="230" t="s">
        <v>299</v>
      </c>
      <c r="C36" s="231" t="s">
        <v>102</v>
      </c>
      <c r="D36" s="231"/>
      <c r="E36" s="232">
        <v>40</v>
      </c>
      <c r="F36" s="232">
        <v>40</v>
      </c>
      <c r="G36" s="232">
        <v>45</v>
      </c>
      <c r="H36" s="232">
        <v>50</v>
      </c>
      <c r="I36" s="232">
        <v>60</v>
      </c>
      <c r="J36" s="232">
        <v>80</v>
      </c>
      <c r="K36" s="232">
        <v>90</v>
      </c>
      <c r="L36" s="232">
        <v>100</v>
      </c>
      <c r="M36" s="232">
        <v>110</v>
      </c>
      <c r="N36" s="232">
        <v>130</v>
      </c>
      <c r="O36" s="232">
        <v>140</v>
      </c>
      <c r="P36" s="232">
        <v>150</v>
      </c>
      <c r="Q36" s="232">
        <v>160</v>
      </c>
      <c r="R36" s="232">
        <v>170</v>
      </c>
      <c r="S36" s="232">
        <v>175</v>
      </c>
      <c r="T36" s="232">
        <v>180</v>
      </c>
      <c r="U36" s="232">
        <v>180</v>
      </c>
      <c r="V36" s="232">
        <v>180</v>
      </c>
      <c r="W36" s="232">
        <v>180</v>
      </c>
      <c r="X36" s="232">
        <v>180</v>
      </c>
      <c r="Y36" s="232">
        <v>180</v>
      </c>
      <c r="Z36" s="232">
        <v>180</v>
      </c>
      <c r="AA36" s="232">
        <v>180</v>
      </c>
      <c r="AB36" s="232">
        <v>180</v>
      </c>
      <c r="AC36" s="232">
        <v>180</v>
      </c>
      <c r="AD36" s="233">
        <v>180</v>
      </c>
      <c r="AE36" s="234">
        <v>180</v>
      </c>
      <c r="AG36" s="221"/>
      <c r="AH36" s="221"/>
      <c r="AI36" s="221"/>
      <c r="AJ36" s="221"/>
      <c r="AK36" s="221"/>
      <c r="AL36" s="221"/>
      <c r="AM36" s="221"/>
      <c r="AN36" s="221"/>
      <c r="AO36" s="221"/>
      <c r="AP36" s="221"/>
      <c r="AQ36" s="221"/>
      <c r="AR36" s="221"/>
      <c r="AS36" s="221"/>
      <c r="AT36" s="221"/>
      <c r="AU36" s="221"/>
      <c r="AV36" s="221"/>
      <c r="AW36" s="221"/>
      <c r="AX36" s="221"/>
      <c r="AY36" s="221"/>
      <c r="AZ36" s="221"/>
      <c r="BA36" s="221"/>
      <c r="BB36" s="221"/>
      <c r="BC36" s="221"/>
      <c r="BD36" s="221"/>
      <c r="BE36" s="221"/>
      <c r="BF36" s="221"/>
      <c r="BG36" s="221"/>
    </row>
    <row r="37" spans="2:78" ht="18" customHeight="1" x14ac:dyDescent="0.35">
      <c r="B37" s="210" t="s">
        <v>300</v>
      </c>
      <c r="C37" s="211" t="s">
        <v>102</v>
      </c>
      <c r="D37" s="235"/>
      <c r="E37" s="236">
        <v>160</v>
      </c>
      <c r="F37" s="236">
        <v>160</v>
      </c>
      <c r="G37" s="236">
        <v>125</v>
      </c>
      <c r="H37" s="236">
        <v>120</v>
      </c>
      <c r="I37" s="236">
        <v>110</v>
      </c>
      <c r="J37" s="236">
        <v>100</v>
      </c>
      <c r="K37" s="236">
        <v>86</v>
      </c>
      <c r="L37" s="236">
        <v>78</v>
      </c>
      <c r="M37" s="236">
        <v>76</v>
      </c>
      <c r="N37" s="236">
        <v>74</v>
      </c>
      <c r="O37" s="236">
        <v>72</v>
      </c>
      <c r="P37" s="236">
        <v>70</v>
      </c>
      <c r="Q37" s="236">
        <v>67</v>
      </c>
      <c r="R37" s="236">
        <v>64</v>
      </c>
      <c r="S37" s="236">
        <v>61</v>
      </c>
      <c r="T37" s="236">
        <v>55</v>
      </c>
      <c r="U37" s="236">
        <v>51</v>
      </c>
      <c r="V37" s="236">
        <v>48</v>
      </c>
      <c r="W37" s="236">
        <v>45</v>
      </c>
      <c r="X37" s="236">
        <v>45</v>
      </c>
      <c r="Y37" s="236">
        <v>45</v>
      </c>
      <c r="Z37" s="236">
        <v>45</v>
      </c>
      <c r="AA37" s="236">
        <v>45</v>
      </c>
      <c r="AB37" s="236">
        <v>45</v>
      </c>
      <c r="AC37" s="236">
        <v>45</v>
      </c>
      <c r="AD37" s="237">
        <v>45</v>
      </c>
      <c r="AE37" s="238">
        <v>45</v>
      </c>
      <c r="AG37" s="221"/>
      <c r="AH37" s="221"/>
      <c r="AI37" s="221"/>
      <c r="AJ37" s="221"/>
      <c r="AK37" s="221"/>
      <c r="AL37" s="221"/>
      <c r="AM37" s="221"/>
      <c r="AN37" s="221"/>
      <c r="AO37" s="221"/>
      <c r="AP37" s="221"/>
      <c r="AQ37" s="221"/>
      <c r="AR37" s="221"/>
      <c r="AS37" s="221"/>
      <c r="AT37" s="221"/>
      <c r="AU37" s="221"/>
      <c r="AV37" s="221"/>
      <c r="AW37" s="221"/>
      <c r="AX37" s="221"/>
      <c r="AY37" s="221"/>
      <c r="AZ37" s="221"/>
      <c r="BA37" s="221"/>
      <c r="BB37" s="221"/>
      <c r="BC37" s="221"/>
      <c r="BD37" s="221"/>
      <c r="BE37" s="221"/>
      <c r="BF37" s="221"/>
      <c r="BG37" s="221"/>
    </row>
    <row r="38" spans="2:78" ht="18" customHeight="1" x14ac:dyDescent="0.35">
      <c r="B38" s="213" t="s">
        <v>301</v>
      </c>
      <c r="C38" s="223" t="s">
        <v>102</v>
      </c>
      <c r="D38" s="223"/>
      <c r="E38" s="236">
        <v>300</v>
      </c>
      <c r="F38" s="236">
        <v>300</v>
      </c>
      <c r="G38" s="236">
        <v>285</v>
      </c>
      <c r="H38" s="236">
        <v>270</v>
      </c>
      <c r="I38" s="236">
        <v>240</v>
      </c>
      <c r="J38" s="236">
        <v>210</v>
      </c>
      <c r="K38" s="236">
        <v>195</v>
      </c>
      <c r="L38" s="236">
        <v>186.9</v>
      </c>
      <c r="M38" s="236">
        <v>179.1</v>
      </c>
      <c r="N38" s="236">
        <v>171</v>
      </c>
      <c r="O38" s="236">
        <v>162.9</v>
      </c>
      <c r="P38" s="236">
        <v>155.1</v>
      </c>
      <c r="Q38" s="236">
        <v>147</v>
      </c>
      <c r="R38" s="236">
        <v>138.9</v>
      </c>
      <c r="S38" s="236">
        <v>131.1</v>
      </c>
      <c r="T38" s="236">
        <v>123</v>
      </c>
      <c r="U38" s="236">
        <v>114.9</v>
      </c>
      <c r="V38" s="236">
        <v>107.1</v>
      </c>
      <c r="W38" s="236">
        <v>99</v>
      </c>
      <c r="X38" s="236">
        <v>90.9</v>
      </c>
      <c r="Y38" s="236">
        <v>83.1</v>
      </c>
      <c r="Z38" s="236">
        <v>75</v>
      </c>
      <c r="AA38" s="236">
        <v>75</v>
      </c>
      <c r="AB38" s="236">
        <v>75</v>
      </c>
      <c r="AC38" s="236">
        <v>75</v>
      </c>
      <c r="AD38" s="237">
        <v>75</v>
      </c>
      <c r="AE38" s="238">
        <v>75</v>
      </c>
      <c r="AG38" s="221"/>
      <c r="AH38" s="221"/>
      <c r="AI38" s="221"/>
      <c r="AJ38" s="221"/>
      <c r="AK38" s="221"/>
      <c r="AL38" s="221"/>
      <c r="AM38" s="221"/>
      <c r="AN38" s="221"/>
      <c r="AO38" s="221"/>
      <c r="AP38" s="221"/>
      <c r="AQ38" s="221"/>
      <c r="AR38" s="221"/>
      <c r="AS38" s="221"/>
      <c r="AT38" s="221"/>
      <c r="AU38" s="221"/>
      <c r="AV38" s="221"/>
      <c r="AW38" s="221"/>
      <c r="AX38" s="221"/>
      <c r="AY38" s="221"/>
      <c r="AZ38" s="221"/>
      <c r="BA38" s="221"/>
      <c r="BB38" s="221"/>
      <c r="BC38" s="221"/>
      <c r="BD38" s="221"/>
      <c r="BE38" s="221"/>
      <c r="BF38" s="221"/>
      <c r="BG38" s="221"/>
    </row>
    <row r="39" spans="2:78" ht="18" customHeight="1" x14ac:dyDescent="0.45">
      <c r="B39" s="210" t="s">
        <v>302</v>
      </c>
      <c r="C39" s="211" t="s">
        <v>102</v>
      </c>
      <c r="D39" s="235"/>
      <c r="E39" s="236">
        <v>300</v>
      </c>
      <c r="F39" s="236">
        <v>300</v>
      </c>
      <c r="G39" s="236">
        <v>285</v>
      </c>
      <c r="H39" s="236">
        <v>270</v>
      </c>
      <c r="I39" s="236">
        <v>240</v>
      </c>
      <c r="J39" s="236">
        <v>210</v>
      </c>
      <c r="K39" s="236">
        <v>195</v>
      </c>
      <c r="L39" s="236">
        <v>186.9</v>
      </c>
      <c r="M39" s="236">
        <v>179.1</v>
      </c>
      <c r="N39" s="236">
        <v>171</v>
      </c>
      <c r="O39" s="236">
        <v>162.9</v>
      </c>
      <c r="P39" s="236">
        <v>155.1</v>
      </c>
      <c r="Q39" s="236">
        <v>147</v>
      </c>
      <c r="R39" s="236">
        <v>138.9</v>
      </c>
      <c r="S39" s="236">
        <v>131.1</v>
      </c>
      <c r="T39" s="236">
        <v>123</v>
      </c>
      <c r="U39" s="236">
        <v>114.9</v>
      </c>
      <c r="V39" s="236">
        <v>107.1</v>
      </c>
      <c r="W39" s="236">
        <v>99</v>
      </c>
      <c r="X39" s="236">
        <v>90.9</v>
      </c>
      <c r="Y39" s="236">
        <v>83.1</v>
      </c>
      <c r="Z39" s="236">
        <v>75</v>
      </c>
      <c r="AA39" s="236">
        <v>75</v>
      </c>
      <c r="AB39" s="236">
        <v>75</v>
      </c>
      <c r="AC39" s="236">
        <v>75</v>
      </c>
      <c r="AD39" s="237">
        <v>75</v>
      </c>
      <c r="AE39" s="238">
        <v>75</v>
      </c>
      <c r="AG39" s="221"/>
      <c r="AH39" s="221"/>
      <c r="AI39" s="221"/>
      <c r="AJ39" s="221"/>
      <c r="AK39" s="221"/>
      <c r="AL39" s="221"/>
      <c r="AM39" s="221"/>
      <c r="AN39" s="221"/>
      <c r="AO39" s="221"/>
      <c r="AP39" s="221"/>
      <c r="AQ39" s="221"/>
      <c r="AR39" s="221"/>
      <c r="AS39" s="221"/>
      <c r="AT39" s="221"/>
      <c r="AU39" s="221"/>
      <c r="AV39" s="221"/>
      <c r="AW39" s="221"/>
      <c r="AX39" s="221"/>
      <c r="AY39" s="221"/>
      <c r="AZ39" s="221"/>
      <c r="BA39" s="221"/>
      <c r="BB39" s="221"/>
      <c r="BC39" s="221"/>
      <c r="BD39" s="221"/>
      <c r="BE39" s="221"/>
      <c r="BF39" s="221"/>
      <c r="BG39" s="221"/>
    </row>
    <row r="40" spans="2:78" ht="18" customHeight="1" x14ac:dyDescent="0.35">
      <c r="B40" s="213" t="s">
        <v>303</v>
      </c>
      <c r="C40" s="223" t="s">
        <v>102</v>
      </c>
      <c r="D40" s="223"/>
      <c r="E40" s="236">
        <v>60</v>
      </c>
      <c r="F40" s="236">
        <v>60</v>
      </c>
      <c r="G40" s="236">
        <v>55</v>
      </c>
      <c r="H40" s="236">
        <v>52</v>
      </c>
      <c r="I40" s="236">
        <v>49</v>
      </c>
      <c r="J40" s="236">
        <v>45</v>
      </c>
      <c r="K40" s="236">
        <v>40</v>
      </c>
      <c r="L40" s="236">
        <v>37</v>
      </c>
      <c r="M40" s="236">
        <v>36</v>
      </c>
      <c r="N40" s="236">
        <v>34.5</v>
      </c>
      <c r="O40" s="236">
        <v>33</v>
      </c>
      <c r="P40" s="236">
        <v>31</v>
      </c>
      <c r="Q40" s="236">
        <v>30</v>
      </c>
      <c r="R40" s="236">
        <v>28.5</v>
      </c>
      <c r="S40" s="236">
        <v>27</v>
      </c>
      <c r="T40" s="236">
        <v>26</v>
      </c>
      <c r="U40" s="236">
        <v>25</v>
      </c>
      <c r="V40" s="236">
        <v>25</v>
      </c>
      <c r="W40" s="236">
        <v>25</v>
      </c>
      <c r="X40" s="236">
        <v>25</v>
      </c>
      <c r="Y40" s="236">
        <v>25</v>
      </c>
      <c r="Z40" s="236">
        <v>25</v>
      </c>
      <c r="AA40" s="236">
        <v>25</v>
      </c>
      <c r="AB40" s="236">
        <v>25</v>
      </c>
      <c r="AC40" s="236">
        <v>25</v>
      </c>
      <c r="AD40" s="237">
        <v>25</v>
      </c>
      <c r="AE40" s="238">
        <v>25</v>
      </c>
      <c r="AG40" s="221"/>
      <c r="AH40" s="221"/>
      <c r="AI40" s="221"/>
      <c r="AJ40" s="221"/>
      <c r="AK40" s="221"/>
      <c r="AL40" s="221"/>
      <c r="AM40" s="221"/>
      <c r="AN40" s="221"/>
      <c r="AO40" s="221"/>
      <c r="AP40" s="221"/>
      <c r="AQ40" s="221"/>
      <c r="AR40" s="221"/>
      <c r="AS40" s="221"/>
      <c r="AT40" s="221"/>
      <c r="AU40" s="221"/>
      <c r="AV40" s="221"/>
      <c r="AW40" s="221"/>
      <c r="AX40" s="221"/>
      <c r="AY40" s="221"/>
      <c r="AZ40" s="221"/>
      <c r="BA40" s="221"/>
      <c r="BB40" s="221"/>
      <c r="BC40" s="221"/>
      <c r="BD40" s="221"/>
      <c r="BE40" s="221"/>
      <c r="BF40" s="221"/>
      <c r="BG40" s="221"/>
    </row>
    <row r="41" spans="2:78" ht="18" customHeight="1" x14ac:dyDescent="0.35">
      <c r="B41" s="210" t="s">
        <v>304</v>
      </c>
      <c r="C41" s="211" t="s">
        <v>102</v>
      </c>
      <c r="D41" s="235"/>
      <c r="E41" s="236">
        <v>73.760000000000005</v>
      </c>
      <c r="F41" s="236">
        <v>64.540000000000006</v>
      </c>
      <c r="G41" s="236">
        <v>59.01</v>
      </c>
      <c r="H41" s="236">
        <v>55.32</v>
      </c>
      <c r="I41" s="236">
        <v>51.63</v>
      </c>
      <c r="J41" s="236">
        <v>47.94</v>
      </c>
      <c r="K41" s="236">
        <v>46.1</v>
      </c>
      <c r="L41" s="236">
        <v>44.26</v>
      </c>
      <c r="M41" s="236">
        <v>42.41</v>
      </c>
      <c r="N41" s="236">
        <v>40.57</v>
      </c>
      <c r="O41" s="236">
        <v>38.72</v>
      </c>
      <c r="P41" s="236">
        <v>36.880000000000003</v>
      </c>
      <c r="Q41" s="236">
        <v>35.04</v>
      </c>
      <c r="R41" s="236">
        <v>33.19</v>
      </c>
      <c r="S41" s="236">
        <v>31.35</v>
      </c>
      <c r="T41" s="236">
        <v>29.5</v>
      </c>
      <c r="U41" s="236">
        <v>27.66</v>
      </c>
      <c r="V41" s="236">
        <v>23.97</v>
      </c>
      <c r="W41" s="236">
        <v>23.97</v>
      </c>
      <c r="X41" s="236">
        <v>23.97</v>
      </c>
      <c r="Y41" s="236">
        <v>23.97</v>
      </c>
      <c r="Z41" s="236">
        <v>23.97</v>
      </c>
      <c r="AA41" s="236">
        <v>23.97</v>
      </c>
      <c r="AB41" s="236">
        <v>23.97</v>
      </c>
      <c r="AC41" s="236">
        <v>23.97</v>
      </c>
      <c r="AD41" s="237">
        <v>23.97</v>
      </c>
      <c r="AE41" s="238">
        <v>23.97</v>
      </c>
      <c r="AG41" s="221"/>
      <c r="AH41" s="221"/>
      <c r="AI41" s="221"/>
      <c r="AJ41" s="221"/>
      <c r="AK41" s="221"/>
      <c r="AL41" s="221"/>
      <c r="AM41" s="221"/>
      <c r="AN41" s="221"/>
      <c r="AO41" s="221"/>
      <c r="AP41" s="221"/>
      <c r="AQ41" s="221"/>
      <c r="AR41" s="221"/>
      <c r="AS41" s="221"/>
      <c r="AT41" s="221"/>
      <c r="AU41" s="221"/>
      <c r="AV41" s="221"/>
      <c r="AW41" s="221"/>
      <c r="AX41" s="221"/>
      <c r="AY41" s="221"/>
      <c r="AZ41" s="221"/>
      <c r="BA41" s="221"/>
      <c r="BB41" s="221"/>
      <c r="BC41" s="221"/>
      <c r="BD41" s="221"/>
      <c r="BE41" s="221"/>
      <c r="BF41" s="221"/>
      <c r="BG41" s="221"/>
      <c r="BH41" s="221"/>
      <c r="BI41" s="221"/>
      <c r="BJ41" s="221"/>
      <c r="BK41" s="221"/>
      <c r="BL41" s="221"/>
      <c r="BM41" s="221"/>
      <c r="BN41" s="221"/>
      <c r="BO41" s="221"/>
      <c r="BP41" s="221"/>
      <c r="BQ41" s="221"/>
      <c r="BR41" s="221"/>
      <c r="BS41" s="221"/>
      <c r="BT41" s="221"/>
      <c r="BU41" s="221"/>
      <c r="BV41" s="221"/>
      <c r="BW41" s="221"/>
      <c r="BX41" s="221"/>
      <c r="BY41" s="221"/>
      <c r="BZ41" s="221"/>
    </row>
    <row r="42" spans="2:78" ht="18" customHeight="1" x14ac:dyDescent="0.35">
      <c r="B42" s="213" t="s">
        <v>305</v>
      </c>
      <c r="C42" s="223" t="s">
        <v>102</v>
      </c>
      <c r="D42" s="223"/>
      <c r="E42" s="239">
        <v>40</v>
      </c>
      <c r="F42" s="239">
        <v>35</v>
      </c>
      <c r="G42" s="239">
        <v>32</v>
      </c>
      <c r="H42" s="239">
        <v>30</v>
      </c>
      <c r="I42" s="239">
        <v>28</v>
      </c>
      <c r="J42" s="239">
        <v>26</v>
      </c>
      <c r="K42" s="239">
        <v>25</v>
      </c>
      <c r="L42" s="239">
        <v>24</v>
      </c>
      <c r="M42" s="239">
        <v>23</v>
      </c>
      <c r="N42" s="239">
        <v>22</v>
      </c>
      <c r="O42" s="239">
        <v>21</v>
      </c>
      <c r="P42" s="239">
        <v>20</v>
      </c>
      <c r="Q42" s="239">
        <v>19</v>
      </c>
      <c r="R42" s="239">
        <v>18</v>
      </c>
      <c r="S42" s="239">
        <v>17</v>
      </c>
      <c r="T42" s="239">
        <v>16</v>
      </c>
      <c r="U42" s="239">
        <v>15</v>
      </c>
      <c r="V42" s="239">
        <v>13</v>
      </c>
      <c r="W42" s="239">
        <v>13</v>
      </c>
      <c r="X42" s="239">
        <v>13</v>
      </c>
      <c r="Y42" s="239">
        <v>13</v>
      </c>
      <c r="Z42" s="239">
        <v>13</v>
      </c>
      <c r="AA42" s="239">
        <v>13</v>
      </c>
      <c r="AB42" s="239">
        <v>13</v>
      </c>
      <c r="AC42" s="239">
        <v>13</v>
      </c>
      <c r="AD42" s="240">
        <v>13</v>
      </c>
      <c r="AE42" s="241">
        <v>13</v>
      </c>
      <c r="AG42" s="221"/>
      <c r="AH42" s="221"/>
      <c r="AI42" s="221"/>
      <c r="AJ42" s="221"/>
      <c r="AK42" s="221"/>
      <c r="AL42" s="221"/>
      <c r="AM42" s="221"/>
      <c r="AN42" s="221"/>
      <c r="AO42" s="221"/>
      <c r="AP42" s="221"/>
      <c r="AQ42" s="221"/>
      <c r="AR42" s="221"/>
      <c r="AS42" s="221"/>
      <c r="AT42" s="221"/>
      <c r="AU42" s="221"/>
      <c r="AV42" s="221"/>
      <c r="AW42" s="221"/>
      <c r="AX42" s="221"/>
      <c r="AY42" s="221"/>
      <c r="AZ42" s="221"/>
      <c r="BA42" s="221"/>
      <c r="BB42" s="221"/>
      <c r="BC42" s="221"/>
      <c r="BD42" s="221"/>
      <c r="BE42" s="221"/>
      <c r="BF42" s="221"/>
      <c r="BG42" s="221"/>
    </row>
    <row r="43" spans="2:78" ht="18" customHeight="1" x14ac:dyDescent="0.35">
      <c r="B43" s="242" t="s">
        <v>306</v>
      </c>
      <c r="C43" s="243"/>
      <c r="D43" s="244">
        <v>0.5</v>
      </c>
    </row>
    <row r="44" spans="2:78" ht="18" customHeight="1" x14ac:dyDescent="0.35">
      <c r="B44" s="222"/>
      <c r="D44" s="245"/>
    </row>
    <row r="45" spans="2:78" ht="18" customHeight="1" x14ac:dyDescent="0.35">
      <c r="B45" s="197" t="s">
        <v>307</v>
      </c>
      <c r="C45" s="198"/>
      <c r="D45" s="198"/>
      <c r="G45" s="246"/>
    </row>
    <row r="46" spans="2:78" ht="18" customHeight="1" x14ac:dyDescent="0.35">
      <c r="B46" s="199" t="s">
        <v>101</v>
      </c>
      <c r="C46" s="201"/>
      <c r="D46" s="247">
        <v>81</v>
      </c>
      <c r="G46" s="246"/>
    </row>
    <row r="47" spans="2:78" ht="18" customHeight="1" x14ac:dyDescent="0.35">
      <c r="B47" s="203" t="s">
        <v>103</v>
      </c>
      <c r="C47" s="204"/>
      <c r="D47" s="248">
        <v>145.97</v>
      </c>
      <c r="G47" s="246"/>
    </row>
    <row r="48" spans="2:78" ht="18" customHeight="1" x14ac:dyDescent="0.45">
      <c r="B48" s="206" t="s">
        <v>222</v>
      </c>
      <c r="C48" s="208"/>
      <c r="D48" s="248">
        <v>145.97</v>
      </c>
      <c r="G48" s="246"/>
    </row>
    <row r="49" spans="2:7" ht="18" customHeight="1" x14ac:dyDescent="0.35">
      <c r="B49" s="210" t="s">
        <v>105</v>
      </c>
      <c r="C49" s="212"/>
      <c r="D49" s="248">
        <v>36.74</v>
      </c>
      <c r="G49" s="246"/>
    </row>
    <row r="50" spans="2:7" ht="18" customHeight="1" x14ac:dyDescent="0.35">
      <c r="B50" s="213" t="s">
        <v>106</v>
      </c>
      <c r="C50" s="214"/>
      <c r="D50" s="248">
        <v>31.66</v>
      </c>
      <c r="G50" s="246"/>
    </row>
    <row r="51" spans="2:7" ht="18" customHeight="1" x14ac:dyDescent="0.35">
      <c r="B51" s="217" t="s">
        <v>107</v>
      </c>
      <c r="C51" s="219"/>
      <c r="D51" s="249">
        <v>17.170000000000002</v>
      </c>
      <c r="G51" s="246"/>
    </row>
    <row r="52" spans="2:7" ht="18" customHeight="1" x14ac:dyDescent="0.35">
      <c r="B52" s="250"/>
    </row>
    <row r="53" spans="2:7" hidden="1" x14ac:dyDescent="0.35">
      <c r="B53" s="250"/>
    </row>
    <row r="54" spans="2:7" hidden="1" x14ac:dyDescent="0.35">
      <c r="B54" s="250"/>
    </row>
    <row r="55" spans="2:7" hidden="1" x14ac:dyDescent="0.35">
      <c r="B55" s="250"/>
    </row>
  </sheetData>
  <sheetProtection algorithmName="SHA-512" hashValue="lOmJKTtpRagYH5NSy1JassozMUYznkP4cADym5qMfjJv22yS9s9Em3UaBOlDeetlHVrHKOIUbPl4jqQ7WUAT5g==" saltValue="hnkxRI/7neSv8fnCOwwXog==" spinCount="100000" sheet="1" objects="1" scenarios="1"/>
  <mergeCells count="1">
    <mergeCell ref="B3:C3"/>
  </mergeCells>
  <pageMargins left="0.7" right="0.7" top="0.75" bottom="0.75" header="0.3" footer="0.3"/>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theme="7" tint="0.59999389629810485"/>
  </sheetPr>
  <dimension ref="A1:M38"/>
  <sheetViews>
    <sheetView showGridLines="0" zoomScaleNormal="100" workbookViewId="0"/>
  </sheetViews>
  <sheetFormatPr defaultColWidth="0" defaultRowHeight="14.5" zeroHeight="1" x14ac:dyDescent="0.35"/>
  <cols>
    <col min="1" max="1" width="7.1796875" style="11" customWidth="1"/>
    <col min="2" max="2" width="47" style="11" bestFit="1" customWidth="1"/>
    <col min="3" max="3" width="28.81640625" style="182" bestFit="1" customWidth="1"/>
    <col min="4" max="4" width="34.453125" style="182" bestFit="1" customWidth="1"/>
    <col min="5" max="5" width="29.26953125" style="182" bestFit="1" customWidth="1"/>
    <col min="6" max="6" width="32.81640625" style="182" bestFit="1" customWidth="1"/>
    <col min="7" max="7" width="34.54296875" style="182" bestFit="1" customWidth="1"/>
    <col min="8" max="8" width="32.1796875" style="182" bestFit="1" customWidth="1"/>
    <col min="9" max="9" width="30.26953125" style="182" bestFit="1" customWidth="1"/>
    <col min="10" max="10" width="26.26953125" style="182" bestFit="1" customWidth="1"/>
    <col min="11" max="11" width="22.1796875" style="182" bestFit="1" customWidth="1"/>
    <col min="12" max="12" width="8.54296875" style="11" customWidth="1"/>
    <col min="13" max="13" width="0" style="11" hidden="1" customWidth="1"/>
    <col min="14" max="16384" width="8.54296875" style="11" hidden="1"/>
  </cols>
  <sheetData>
    <row r="1" spans="1:12" x14ac:dyDescent="0.35"/>
    <row r="2" spans="1:12" ht="28.5" x14ac:dyDescent="0.65">
      <c r="B2" s="38" t="s">
        <v>242</v>
      </c>
    </row>
    <row r="3" spans="1:12" ht="40.5" customHeight="1" x14ac:dyDescent="0.35">
      <c r="B3" s="183" t="s">
        <v>243</v>
      </c>
    </row>
    <row r="4" spans="1:12" ht="18.649999999999999" customHeight="1" x14ac:dyDescent="0.35"/>
    <row r="5" spans="1:12" s="184" customFormat="1" ht="16.5" x14ac:dyDescent="0.45">
      <c r="A5" s="11"/>
      <c r="B5" s="185" t="s">
        <v>244</v>
      </c>
      <c r="C5" s="186" t="s">
        <v>245</v>
      </c>
      <c r="D5" s="186" t="s">
        <v>246</v>
      </c>
      <c r="E5" s="186" t="s">
        <v>247</v>
      </c>
      <c r="F5" s="186" t="s">
        <v>248</v>
      </c>
      <c r="G5" s="186" t="s">
        <v>249</v>
      </c>
      <c r="H5" s="186" t="s">
        <v>250</v>
      </c>
      <c r="I5" s="186" t="s">
        <v>251</v>
      </c>
      <c r="J5" s="186" t="s">
        <v>252</v>
      </c>
      <c r="K5" s="186" t="s">
        <v>253</v>
      </c>
      <c r="L5" s="11"/>
    </row>
    <row r="6" spans="1:12" x14ac:dyDescent="0.35">
      <c r="B6" s="187" t="s">
        <v>180</v>
      </c>
      <c r="C6" s="188">
        <v>0</v>
      </c>
      <c r="D6" s="188">
        <v>0</v>
      </c>
      <c r="E6" s="188">
        <v>0</v>
      </c>
      <c r="F6" s="188">
        <v>0</v>
      </c>
      <c r="G6" s="188">
        <v>0</v>
      </c>
      <c r="H6" s="188">
        <v>0</v>
      </c>
      <c r="I6" s="188">
        <v>0</v>
      </c>
      <c r="J6" s="188">
        <v>0</v>
      </c>
      <c r="K6" s="188">
        <v>0</v>
      </c>
    </row>
    <row r="7" spans="1:12" s="189" customFormat="1" x14ac:dyDescent="0.35">
      <c r="A7" s="11"/>
      <c r="B7" s="190" t="s">
        <v>254</v>
      </c>
      <c r="C7" s="191">
        <v>0</v>
      </c>
      <c r="D7" s="191">
        <v>0</v>
      </c>
      <c r="E7" s="191">
        <v>0.11</v>
      </c>
      <c r="F7" s="191">
        <v>0</v>
      </c>
      <c r="G7" s="191">
        <v>0</v>
      </c>
      <c r="H7" s="191">
        <v>0</v>
      </c>
      <c r="I7" s="191">
        <v>0</v>
      </c>
      <c r="J7" s="191">
        <v>2.2800000000000001E-2</v>
      </c>
      <c r="K7" s="191">
        <v>21</v>
      </c>
      <c r="L7" s="11"/>
    </row>
    <row r="8" spans="1:12" x14ac:dyDescent="0.35">
      <c r="B8" s="68" t="s">
        <v>179</v>
      </c>
      <c r="C8" s="188">
        <v>0.1</v>
      </c>
      <c r="D8" s="188">
        <v>0</v>
      </c>
      <c r="E8" s="188">
        <v>0.67</v>
      </c>
      <c r="F8" s="188">
        <v>2.83</v>
      </c>
      <c r="G8" s="188">
        <v>0.86</v>
      </c>
      <c r="H8" s="188">
        <v>0</v>
      </c>
      <c r="I8" s="188">
        <v>0</v>
      </c>
      <c r="J8" s="188">
        <v>1.321</v>
      </c>
      <c r="K8" s="188" t="s">
        <v>255</v>
      </c>
    </row>
    <row r="9" spans="1:12" s="189" customFormat="1" x14ac:dyDescent="0.35">
      <c r="A9" s="11"/>
      <c r="B9" s="192" t="s">
        <v>256</v>
      </c>
      <c r="C9" s="191">
        <v>0.44</v>
      </c>
      <c r="D9" s="191">
        <v>0</v>
      </c>
      <c r="E9" s="191">
        <v>0.04</v>
      </c>
      <c r="F9" s="191">
        <v>0</v>
      </c>
      <c r="G9" s="191">
        <v>0</v>
      </c>
      <c r="H9" s="191">
        <v>0</v>
      </c>
      <c r="I9" s="191">
        <v>0</v>
      </c>
      <c r="J9" s="191">
        <v>0.05</v>
      </c>
      <c r="K9" s="191">
        <v>24</v>
      </c>
      <c r="L9" s="11"/>
    </row>
    <row r="10" spans="1:12" x14ac:dyDescent="0.35">
      <c r="B10" s="68" t="s">
        <v>257</v>
      </c>
      <c r="C10" s="188">
        <v>0.44</v>
      </c>
      <c r="D10" s="188">
        <v>0</v>
      </c>
      <c r="E10" s="188">
        <v>0.04</v>
      </c>
      <c r="F10" s="188">
        <v>0</v>
      </c>
      <c r="G10" s="188">
        <v>0</v>
      </c>
      <c r="H10" s="188">
        <v>0</v>
      </c>
      <c r="I10" s="188">
        <v>0</v>
      </c>
      <c r="J10" s="188">
        <v>0.10299999999999999</v>
      </c>
      <c r="K10" s="188">
        <v>24</v>
      </c>
    </row>
    <row r="11" spans="1:12" s="189" customFormat="1" x14ac:dyDescent="0.35">
      <c r="A11" s="11"/>
      <c r="B11" s="192" t="s">
        <v>258</v>
      </c>
      <c r="C11" s="191">
        <v>0.56000000000000005</v>
      </c>
      <c r="D11" s="191">
        <v>0</v>
      </c>
      <c r="E11" s="191">
        <v>0.04</v>
      </c>
      <c r="F11" s="191">
        <v>0</v>
      </c>
      <c r="G11" s="191">
        <v>0</v>
      </c>
      <c r="H11" s="191">
        <v>0</v>
      </c>
      <c r="I11" s="191">
        <v>0</v>
      </c>
      <c r="J11" s="191">
        <v>7.2999999999999995E-2</v>
      </c>
      <c r="K11" s="191">
        <v>25</v>
      </c>
      <c r="L11" s="11"/>
    </row>
    <row r="12" spans="1:12" x14ac:dyDescent="0.35">
      <c r="B12" s="187" t="s">
        <v>259</v>
      </c>
      <c r="C12" s="188">
        <v>0.04</v>
      </c>
      <c r="D12" s="188">
        <v>0</v>
      </c>
      <c r="E12" s="188">
        <v>0</v>
      </c>
      <c r="F12" s="188">
        <v>0</v>
      </c>
      <c r="G12" s="188">
        <v>0.23</v>
      </c>
      <c r="H12" s="188">
        <v>0</v>
      </c>
      <c r="I12" s="188">
        <v>0.54</v>
      </c>
      <c r="J12" s="188">
        <v>0.69299999999999995</v>
      </c>
      <c r="K12" s="188">
        <v>29</v>
      </c>
    </row>
    <row r="13" spans="1:12" s="189" customFormat="1" x14ac:dyDescent="0.35">
      <c r="A13" s="11"/>
      <c r="B13" s="192" t="s">
        <v>260</v>
      </c>
      <c r="C13" s="191">
        <v>0.02</v>
      </c>
      <c r="D13" s="191">
        <v>0</v>
      </c>
      <c r="E13" s="191">
        <v>0</v>
      </c>
      <c r="F13" s="191">
        <v>0</v>
      </c>
      <c r="G13" s="191">
        <v>0</v>
      </c>
      <c r="H13" s="191">
        <v>0.89</v>
      </c>
      <c r="I13" s="191">
        <v>0</v>
      </c>
      <c r="J13" s="191">
        <v>0.72499999999999998</v>
      </c>
      <c r="K13" s="191">
        <v>30</v>
      </c>
      <c r="L13" s="11"/>
    </row>
    <row r="14" spans="1:12" x14ac:dyDescent="0.35">
      <c r="B14" s="187" t="s">
        <v>261</v>
      </c>
      <c r="C14" s="188">
        <v>0</v>
      </c>
      <c r="D14" s="188">
        <v>0</v>
      </c>
      <c r="E14" s="188">
        <v>1.54</v>
      </c>
      <c r="F14" s="188">
        <v>0</v>
      </c>
      <c r="G14" s="188">
        <v>0</v>
      </c>
      <c r="H14" s="188">
        <v>0</v>
      </c>
      <c r="I14" s="188">
        <v>0</v>
      </c>
      <c r="J14" s="188">
        <v>0.39900000000000002</v>
      </c>
      <c r="K14" s="188">
        <v>31</v>
      </c>
    </row>
    <row r="15" spans="1:12" s="189" customFormat="1" x14ac:dyDescent="0.35">
      <c r="A15" s="11"/>
      <c r="B15" s="190" t="s">
        <v>262</v>
      </c>
      <c r="C15" s="191">
        <v>0.17</v>
      </c>
      <c r="D15" s="191">
        <v>0</v>
      </c>
      <c r="E15" s="191">
        <v>1.36</v>
      </c>
      <c r="F15" s="191">
        <v>0</v>
      </c>
      <c r="G15" s="191">
        <v>0</v>
      </c>
      <c r="H15" s="191">
        <v>0</v>
      </c>
      <c r="I15" s="191">
        <v>0</v>
      </c>
      <c r="J15" s="191">
        <v>0.28999999999999998</v>
      </c>
      <c r="K15" s="191">
        <v>31</v>
      </c>
      <c r="L15" s="11"/>
    </row>
    <row r="16" spans="1:12" x14ac:dyDescent="0.35">
      <c r="B16" s="187" t="s">
        <v>263</v>
      </c>
      <c r="C16" s="188">
        <v>0.17</v>
      </c>
      <c r="D16" s="188">
        <v>0</v>
      </c>
      <c r="E16" s="188">
        <v>1.0900000000000001</v>
      </c>
      <c r="F16" s="188">
        <v>0</v>
      </c>
      <c r="G16" s="188">
        <v>0</v>
      </c>
      <c r="H16" s="188">
        <v>0</v>
      </c>
      <c r="I16" s="188">
        <v>0</v>
      </c>
      <c r="J16" s="188">
        <v>0.23699999999999999</v>
      </c>
      <c r="K16" s="188">
        <v>31</v>
      </c>
    </row>
    <row r="17" spans="1:12" s="189" customFormat="1" x14ac:dyDescent="0.35">
      <c r="A17" s="11"/>
      <c r="B17" s="190" t="s">
        <v>264</v>
      </c>
      <c r="C17" s="191">
        <v>0.08</v>
      </c>
      <c r="D17" s="191">
        <v>0</v>
      </c>
      <c r="E17" s="191">
        <v>0.4</v>
      </c>
      <c r="F17" s="191">
        <v>0</v>
      </c>
      <c r="G17" s="191">
        <v>0</v>
      </c>
      <c r="H17" s="191">
        <v>0</v>
      </c>
      <c r="I17" s="191">
        <v>0</v>
      </c>
      <c r="J17" s="191">
        <v>0.106</v>
      </c>
      <c r="K17" s="191">
        <v>32</v>
      </c>
      <c r="L17" s="11"/>
    </row>
    <row r="18" spans="1:12" x14ac:dyDescent="0.35">
      <c r="B18" s="187" t="s">
        <v>265</v>
      </c>
      <c r="C18" s="188">
        <v>0.08</v>
      </c>
      <c r="D18" s="188">
        <v>0</v>
      </c>
      <c r="E18" s="188">
        <v>0.6</v>
      </c>
      <c r="F18" s="188">
        <v>0</v>
      </c>
      <c r="G18" s="188">
        <v>0</v>
      </c>
      <c r="H18" s="188">
        <v>0</v>
      </c>
      <c r="I18" s="188">
        <v>0</v>
      </c>
      <c r="J18" s="188">
        <v>0.14599999999999999</v>
      </c>
      <c r="K18" s="188">
        <v>32</v>
      </c>
    </row>
    <row r="19" spans="1:12" s="189" customFormat="1" x14ac:dyDescent="0.35">
      <c r="A19" s="11"/>
      <c r="B19" s="190" t="s">
        <v>266</v>
      </c>
      <c r="C19" s="191">
        <v>0.06</v>
      </c>
      <c r="D19" s="191">
        <v>0</v>
      </c>
      <c r="E19" s="191">
        <v>0.47</v>
      </c>
      <c r="F19" s="191">
        <v>0</v>
      </c>
      <c r="G19" s="191">
        <v>0</v>
      </c>
      <c r="H19" s="191">
        <v>0</v>
      </c>
      <c r="I19" s="191">
        <v>0</v>
      </c>
      <c r="J19" s="191">
        <v>0.12</v>
      </c>
      <c r="K19" s="191">
        <v>32</v>
      </c>
      <c r="L19" s="11"/>
    </row>
    <row r="20" spans="1:12" x14ac:dyDescent="0.35">
      <c r="B20" s="68" t="s">
        <v>267</v>
      </c>
      <c r="C20" s="188">
        <v>0.84</v>
      </c>
      <c r="D20" s="188">
        <v>0</v>
      </c>
      <c r="E20" s="188">
        <v>0.95</v>
      </c>
      <c r="F20" s="188">
        <v>0</v>
      </c>
      <c r="G20" s="188">
        <v>0</v>
      </c>
      <c r="H20" s="188">
        <v>0</v>
      </c>
      <c r="I20" s="188">
        <v>0</v>
      </c>
      <c r="J20" s="188">
        <v>0.222</v>
      </c>
      <c r="K20" s="188">
        <v>33</v>
      </c>
    </row>
    <row r="21" spans="1:12" s="189" customFormat="1" x14ac:dyDescent="0.35">
      <c r="A21" s="11"/>
      <c r="B21" s="190" t="s">
        <v>268</v>
      </c>
      <c r="C21" s="191">
        <v>0</v>
      </c>
      <c r="D21" s="191">
        <v>0</v>
      </c>
      <c r="E21" s="191">
        <v>0.23</v>
      </c>
      <c r="F21" s="191">
        <v>0</v>
      </c>
      <c r="G21" s="191">
        <v>0</v>
      </c>
      <c r="H21" s="191">
        <v>0</v>
      </c>
      <c r="I21" s="191">
        <v>0</v>
      </c>
      <c r="J21" s="191">
        <v>4.7E-2</v>
      </c>
      <c r="K21" s="191">
        <v>34</v>
      </c>
      <c r="L21" s="11"/>
    </row>
    <row r="22" spans="1:12" x14ac:dyDescent="0.35">
      <c r="B22" s="187" t="s">
        <v>269</v>
      </c>
      <c r="C22" s="188">
        <v>0</v>
      </c>
      <c r="D22" s="188">
        <v>0</v>
      </c>
      <c r="E22" s="188">
        <v>0.06</v>
      </c>
      <c r="F22" s="188">
        <v>0</v>
      </c>
      <c r="G22" s="188">
        <v>0</v>
      </c>
      <c r="H22" s="188">
        <v>0</v>
      </c>
      <c r="I22" s="188">
        <v>0</v>
      </c>
      <c r="J22" s="188">
        <v>1.2999999999999999E-2</v>
      </c>
      <c r="K22" s="188">
        <v>34</v>
      </c>
    </row>
    <row r="23" spans="1:12" s="189" customFormat="1" x14ac:dyDescent="0.35">
      <c r="A23" s="11"/>
      <c r="B23" s="190" t="s">
        <v>270</v>
      </c>
      <c r="C23" s="191">
        <v>0</v>
      </c>
      <c r="D23" s="191">
        <v>0</v>
      </c>
      <c r="E23" s="191">
        <v>0.55000000000000004</v>
      </c>
      <c r="F23" s="191">
        <v>0</v>
      </c>
      <c r="G23" s="191">
        <v>0</v>
      </c>
      <c r="H23" s="191">
        <v>0</v>
      </c>
      <c r="I23" s="191">
        <v>0</v>
      </c>
      <c r="J23" s="191">
        <v>0.11</v>
      </c>
      <c r="K23" s="191">
        <v>34</v>
      </c>
      <c r="L23" s="11"/>
    </row>
    <row r="24" spans="1:12" x14ac:dyDescent="0.35">
      <c r="B24" s="187" t="s">
        <v>271</v>
      </c>
      <c r="C24" s="188">
        <v>0.26</v>
      </c>
      <c r="D24" s="188">
        <v>0</v>
      </c>
      <c r="E24" s="188">
        <v>0.08</v>
      </c>
      <c r="F24" s="188">
        <v>0</v>
      </c>
      <c r="G24" s="188">
        <v>0</v>
      </c>
      <c r="H24" s="188">
        <v>0.17</v>
      </c>
      <c r="I24" s="188">
        <v>0</v>
      </c>
      <c r="J24" s="188">
        <v>0.03</v>
      </c>
      <c r="K24" s="188">
        <v>35</v>
      </c>
    </row>
    <row r="25" spans="1:12" s="189" customFormat="1" x14ac:dyDescent="0.35">
      <c r="A25" s="11"/>
      <c r="B25" s="190" t="s">
        <v>272</v>
      </c>
      <c r="C25" s="191">
        <v>0.8</v>
      </c>
      <c r="D25" s="191">
        <v>0</v>
      </c>
      <c r="E25" s="191">
        <v>0.49</v>
      </c>
      <c r="F25" s="191">
        <v>0</v>
      </c>
      <c r="G25" s="191">
        <v>0</v>
      </c>
      <c r="H25" s="191">
        <v>0.99</v>
      </c>
      <c r="I25" s="191">
        <v>0</v>
      </c>
      <c r="J25" s="191">
        <v>0.22600000000000001</v>
      </c>
      <c r="K25" s="191">
        <v>36</v>
      </c>
      <c r="L25" s="11"/>
    </row>
    <row r="26" spans="1:12" x14ac:dyDescent="0.35">
      <c r="B26" s="187" t="s">
        <v>273</v>
      </c>
      <c r="C26" s="188">
        <v>0.65</v>
      </c>
      <c r="D26" s="188">
        <v>0</v>
      </c>
      <c r="E26" s="188">
        <v>0.26</v>
      </c>
      <c r="F26" s="188">
        <v>0</v>
      </c>
      <c r="G26" s="188">
        <v>0</v>
      </c>
      <c r="H26" s="188">
        <v>0.52</v>
      </c>
      <c r="I26" s="188">
        <v>0</v>
      </c>
      <c r="J26" s="188">
        <v>0.24199999999999999</v>
      </c>
      <c r="K26" s="188">
        <v>36</v>
      </c>
    </row>
    <row r="27" spans="1:12" s="189" customFormat="1" x14ac:dyDescent="0.35">
      <c r="A27" s="11"/>
      <c r="B27" s="190" t="s">
        <v>274</v>
      </c>
      <c r="C27" s="191">
        <v>0.54</v>
      </c>
      <c r="D27" s="191">
        <v>0</v>
      </c>
      <c r="E27" s="191">
        <v>0.84</v>
      </c>
      <c r="F27" s="191">
        <v>0</v>
      </c>
      <c r="G27" s="191">
        <v>0</v>
      </c>
      <c r="H27" s="191">
        <v>1.71</v>
      </c>
      <c r="I27" s="191">
        <v>0</v>
      </c>
      <c r="J27" s="191">
        <v>0.24199999999999999</v>
      </c>
      <c r="K27" s="191">
        <v>36</v>
      </c>
      <c r="L27" s="11"/>
    </row>
    <row r="28" spans="1:12" x14ac:dyDescent="0.35">
      <c r="B28" s="187" t="s">
        <v>275</v>
      </c>
      <c r="C28" s="188">
        <v>0.93</v>
      </c>
      <c r="D28" s="188">
        <v>0</v>
      </c>
      <c r="E28" s="188">
        <v>0.55000000000000004</v>
      </c>
      <c r="F28" s="188">
        <v>0</v>
      </c>
      <c r="G28" s="188">
        <v>0</v>
      </c>
      <c r="H28" s="188">
        <v>1.1200000000000001</v>
      </c>
      <c r="I28" s="188">
        <v>0</v>
      </c>
      <c r="J28" s="188">
        <v>0.254</v>
      </c>
      <c r="K28" s="188">
        <v>36</v>
      </c>
    </row>
    <row r="29" spans="1:12" s="189" customFormat="1" x14ac:dyDescent="0.35">
      <c r="A29" s="11"/>
      <c r="B29" s="190" t="s">
        <v>276</v>
      </c>
      <c r="C29" s="191">
        <v>0.26</v>
      </c>
      <c r="D29" s="191">
        <v>0</v>
      </c>
      <c r="E29" s="191">
        <v>0.5</v>
      </c>
      <c r="F29" s="191">
        <v>0</v>
      </c>
      <c r="G29" s="191">
        <v>0</v>
      </c>
      <c r="H29" s="191">
        <v>1.02</v>
      </c>
      <c r="I29" s="191">
        <v>0</v>
      </c>
      <c r="J29" s="191">
        <v>0.188</v>
      </c>
      <c r="K29" s="191">
        <v>36</v>
      </c>
      <c r="L29" s="11"/>
    </row>
    <row r="30" spans="1:12" x14ac:dyDescent="0.35">
      <c r="B30" s="187" t="s">
        <v>277</v>
      </c>
      <c r="C30" s="188">
        <v>0.27</v>
      </c>
      <c r="D30" s="188">
        <v>0</v>
      </c>
      <c r="E30" s="188">
        <v>0.45</v>
      </c>
      <c r="F30" s="188">
        <v>0</v>
      </c>
      <c r="G30" s="188">
        <v>0</v>
      </c>
      <c r="H30" s="188">
        <v>0.91</v>
      </c>
      <c r="I30" s="188">
        <v>0</v>
      </c>
      <c r="J30" s="188">
        <v>0.18</v>
      </c>
      <c r="K30" s="188">
        <v>36</v>
      </c>
    </row>
    <row r="31" spans="1:12" s="189" customFormat="1" x14ac:dyDescent="0.35">
      <c r="A31" s="11"/>
      <c r="B31" s="190" t="s">
        <v>278</v>
      </c>
      <c r="C31" s="191">
        <v>0.43</v>
      </c>
      <c r="D31" s="191">
        <v>0</v>
      </c>
      <c r="E31" s="191">
        <v>3.6</v>
      </c>
      <c r="F31" s="191">
        <v>0</v>
      </c>
      <c r="G31" s="191">
        <v>0</v>
      </c>
      <c r="H31" s="191">
        <v>0</v>
      </c>
      <c r="I31" s="191">
        <v>11.33</v>
      </c>
      <c r="J31" s="191">
        <v>1.323</v>
      </c>
      <c r="K31" s="191">
        <v>37</v>
      </c>
      <c r="L31" s="11"/>
    </row>
    <row r="32" spans="1:12" customFormat="1" x14ac:dyDescent="0.35">
      <c r="A32" s="11"/>
      <c r="B32" s="68" t="s">
        <v>279</v>
      </c>
      <c r="C32" s="193">
        <v>0</v>
      </c>
      <c r="D32" s="193">
        <v>0</v>
      </c>
      <c r="E32" s="193">
        <v>8.77</v>
      </c>
      <c r="F32" s="193">
        <v>0</v>
      </c>
      <c r="G32" s="193">
        <v>0</v>
      </c>
      <c r="H32" s="193">
        <v>0</v>
      </c>
      <c r="I32" s="193">
        <v>0</v>
      </c>
      <c r="J32" s="193">
        <v>1.57</v>
      </c>
      <c r="K32" s="193">
        <v>41</v>
      </c>
      <c r="L32" s="11"/>
    </row>
    <row r="33" spans="1:12" s="194" customFormat="1" x14ac:dyDescent="0.35">
      <c r="A33" s="11"/>
      <c r="B33" s="192" t="s">
        <v>280</v>
      </c>
      <c r="C33" s="195">
        <v>0</v>
      </c>
      <c r="D33" s="195">
        <v>0</v>
      </c>
      <c r="E33" s="195">
        <v>3.37</v>
      </c>
      <c r="F33" s="195">
        <v>0</v>
      </c>
      <c r="G33" s="195">
        <v>0</v>
      </c>
      <c r="H33" s="195">
        <v>0</v>
      </c>
      <c r="I33" s="195">
        <v>0</v>
      </c>
      <c r="J33" s="195">
        <v>0.68100000000000005</v>
      </c>
      <c r="K33" s="195">
        <v>42</v>
      </c>
      <c r="L33" s="11"/>
    </row>
    <row r="34" spans="1:12" customFormat="1" x14ac:dyDescent="0.35">
      <c r="A34" s="11"/>
      <c r="B34" s="68" t="s">
        <v>281</v>
      </c>
      <c r="C34" s="193">
        <v>0</v>
      </c>
      <c r="D34" s="193">
        <v>0</v>
      </c>
      <c r="E34" s="193">
        <v>38.06</v>
      </c>
      <c r="F34" s="193">
        <v>0</v>
      </c>
      <c r="G34" s="193">
        <v>0</v>
      </c>
      <c r="H34" s="193">
        <v>0</v>
      </c>
      <c r="I34" s="193">
        <v>0</v>
      </c>
      <c r="J34" s="193">
        <v>6.84</v>
      </c>
      <c r="K34" s="193">
        <v>43</v>
      </c>
      <c r="L34" s="11"/>
    </row>
    <row r="35" spans="1:12" s="194" customFormat="1" x14ac:dyDescent="0.35">
      <c r="A35" s="11"/>
      <c r="B35" s="192" t="s">
        <v>282</v>
      </c>
      <c r="C35" s="195">
        <v>0</v>
      </c>
      <c r="D35" s="195">
        <v>0</v>
      </c>
      <c r="E35" s="195">
        <v>7.41</v>
      </c>
      <c r="F35" s="195">
        <v>0</v>
      </c>
      <c r="G35" s="195">
        <v>0</v>
      </c>
      <c r="H35" s="195">
        <v>0</v>
      </c>
      <c r="I35" s="195">
        <v>0</v>
      </c>
      <c r="J35" s="195">
        <v>0.187</v>
      </c>
      <c r="K35" s="195">
        <v>43</v>
      </c>
      <c r="L35" s="11"/>
    </row>
    <row r="36" spans="1:12" customFormat="1" x14ac:dyDescent="0.35">
      <c r="A36" s="11"/>
      <c r="B36" s="68" t="s">
        <v>283</v>
      </c>
      <c r="C36" s="193">
        <v>0</v>
      </c>
      <c r="D36" s="193">
        <v>0</v>
      </c>
      <c r="E36" s="193">
        <v>0.76</v>
      </c>
      <c r="F36" s="193">
        <v>0</v>
      </c>
      <c r="G36" s="193">
        <v>0</v>
      </c>
      <c r="H36" s="193">
        <v>0.24</v>
      </c>
      <c r="I36" s="193">
        <v>0</v>
      </c>
      <c r="J36" s="193">
        <v>0.15</v>
      </c>
      <c r="K36" s="193"/>
      <c r="L36" s="11"/>
    </row>
    <row r="37" spans="1:12" s="194" customFormat="1" x14ac:dyDescent="0.35">
      <c r="A37" s="11"/>
      <c r="B37" s="192" t="s">
        <v>284</v>
      </c>
      <c r="C37" s="195">
        <v>0</v>
      </c>
      <c r="D37" s="195">
        <v>0</v>
      </c>
      <c r="E37" s="195">
        <v>0.84</v>
      </c>
      <c r="F37" s="195">
        <v>0</v>
      </c>
      <c r="G37" s="195">
        <v>0</v>
      </c>
      <c r="H37" s="195">
        <v>0.27</v>
      </c>
      <c r="I37" s="195">
        <v>0</v>
      </c>
      <c r="J37" s="195">
        <v>0.17</v>
      </c>
      <c r="K37" s="195"/>
      <c r="L37" s="11"/>
    </row>
    <row r="38" spans="1:12" customFormat="1" x14ac:dyDescent="0.35">
      <c r="A38" s="11"/>
      <c r="B38" s="11"/>
      <c r="C38" s="196"/>
      <c r="D38" s="196"/>
      <c r="E38" s="196"/>
      <c r="F38" s="196"/>
      <c r="G38" s="196"/>
      <c r="H38" s="196"/>
      <c r="I38" s="196"/>
      <c r="J38" s="196"/>
      <c r="K38" s="196"/>
      <c r="L38" s="11"/>
    </row>
  </sheetData>
  <sheetProtection algorithmName="SHA-512" hashValue="185yX1NY1EgsrLWsU0CPZLj2r/qJhLZiP2M5lv3wnnVcRVMKwbb8JgslmeQTyfL34Mss+g6XQZ95Uk3xZ4TfMA==" saltValue="WtSuhGJCq71n97Dq+XZfeQ==" spinCount="100000" sheet="1" objects="1" scenarios="1"/>
  <autoFilter ref="B5:K5" xr:uid="{00000000-0009-0000-0000-00000A000000}">
    <sortState xmlns:xlrd2="http://schemas.microsoft.com/office/spreadsheetml/2017/richdata2" ref="B6:K38">
      <sortCondition ref="B5"/>
    </sortState>
  </autoFilter>
  <pageMargins left="0.7" right="0.7" top="0.75" bottom="0.75" header="0.3" footer="0.3"/>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tabColor theme="8" tint="-0.249977111117893"/>
  </sheetPr>
  <dimension ref="A1"/>
  <sheetViews>
    <sheetView topLeftCell="A1048576" workbookViewId="0">
      <selection activeCell="R7" sqref="R7"/>
    </sheetView>
  </sheetViews>
  <sheetFormatPr defaultRowHeight="14.5" zeroHeight="1" x14ac:dyDescent="0.35"/>
  <sheetData/>
  <sheetProtection algorithmName="SHA-512" hashValue="NyZZUdubJ7SO2GRoU+uicPeg+K4l6iSzxXnFzdCWSqy8138FEfEP7E6qe6zzGv4psoZK9redBsPvgl15SBEDTQ==" saltValue="lI5Mo47bMVOJFHz2YjO9hA==" spinCount="100000" sheet="1" objects="1" scenarios="1"/>
  <pageMargins left="0.7" right="0.7" top="0.75" bottom="0.75" header="0.3" footer="0.3"/>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tabColor theme="8" tint="0.59999389629810485"/>
    <pageSetUpPr fitToPage="1"/>
  </sheetPr>
  <dimension ref="A1:AG630"/>
  <sheetViews>
    <sheetView showGridLines="0" zoomScaleNormal="100" workbookViewId="0"/>
  </sheetViews>
  <sheetFormatPr defaultColWidth="0" defaultRowHeight="14.5" zeroHeight="1" x14ac:dyDescent="0.35"/>
  <cols>
    <col min="1" max="1" width="9.1796875" customWidth="1"/>
    <col min="2" max="2" width="74" customWidth="1"/>
    <col min="3" max="4" width="35.7265625" customWidth="1"/>
    <col min="5" max="21" width="15.81640625" customWidth="1"/>
    <col min="22" max="22" width="3.54296875" customWidth="1"/>
    <col min="23" max="33" width="0" hidden="1" customWidth="1"/>
    <col min="34" max="16384" width="11.453125" hidden="1"/>
  </cols>
  <sheetData>
    <row r="1" spans="1:21" x14ac:dyDescent="0.35"/>
    <row r="2" spans="1:21" ht="28.5" x14ac:dyDescent="0.65">
      <c r="B2" s="37" t="s">
        <v>308</v>
      </c>
    </row>
    <row r="3" spans="1:21" ht="42.65" customHeight="1" x14ac:dyDescent="0.35">
      <c r="B3" s="1505" t="s">
        <v>309</v>
      </c>
      <c r="C3" s="1505"/>
    </row>
    <row r="4" spans="1:21" x14ac:dyDescent="0.35"/>
    <row r="5" spans="1:21" x14ac:dyDescent="0.35"/>
    <row r="6" spans="1:21" x14ac:dyDescent="0.35">
      <c r="R6" s="11"/>
      <c r="S6" s="11"/>
      <c r="T6" s="11"/>
      <c r="U6" s="11"/>
    </row>
    <row r="7" spans="1:21" s="70" customFormat="1" ht="23.25" customHeight="1" x14ac:dyDescent="0.35">
      <c r="B7" s="1510" t="s">
        <v>310</v>
      </c>
      <c r="C7" s="1523"/>
      <c r="D7" s="11"/>
    </row>
    <row r="8" spans="1:21" s="70" customFormat="1" ht="30" customHeight="1" x14ac:dyDescent="0.35">
      <c r="A8" s="1150"/>
      <c r="B8" s="40" t="s">
        <v>311</v>
      </c>
      <c r="C8" s="1117" t="s">
        <v>50</v>
      </c>
      <c r="D8" s="1191"/>
      <c r="E8" s="1192">
        <f>YEAR('2b) Allg. Inputs'!$C$7)</f>
        <v>1900</v>
      </c>
      <c r="F8" s="1193">
        <f>E8+1</f>
        <v>1901</v>
      </c>
      <c r="G8" s="1193">
        <f t="shared" ref="G8:R8" si="0">F8+1</f>
        <v>1902</v>
      </c>
      <c r="H8" s="1193">
        <f t="shared" si="0"/>
        <v>1903</v>
      </c>
      <c r="I8" s="1193">
        <f t="shared" si="0"/>
        <v>1904</v>
      </c>
      <c r="J8" s="1193">
        <f t="shared" si="0"/>
        <v>1905</v>
      </c>
      <c r="K8" s="1193">
        <f t="shared" si="0"/>
        <v>1906</v>
      </c>
      <c r="L8" s="1193">
        <f t="shared" si="0"/>
        <v>1907</v>
      </c>
      <c r="M8" s="1193">
        <f t="shared" si="0"/>
        <v>1908</v>
      </c>
      <c r="N8" s="1193">
        <f t="shared" si="0"/>
        <v>1909</v>
      </c>
      <c r="O8" s="1193">
        <f t="shared" si="0"/>
        <v>1910</v>
      </c>
      <c r="P8" s="1193">
        <f t="shared" si="0"/>
        <v>1911</v>
      </c>
      <c r="Q8" s="1193">
        <f t="shared" si="0"/>
        <v>1912</v>
      </c>
      <c r="R8" s="1193">
        <f t="shared" si="0"/>
        <v>1913</v>
      </c>
      <c r="S8" s="1193">
        <f>IF('4c) Berechnungen_MFS'!E114 = "Nein",R8+1, R8+1&amp;" 1. Teil-KJ")</f>
        <v>1914</v>
      </c>
      <c r="T8" s="1194" t="str">
        <f>IF('4c) Berechnungen_MFS'!E114 = "Nein","", R8+1&amp;" 2. Teil-KJ")</f>
        <v/>
      </c>
      <c r="U8" s="1195" t="str">
        <f>IF('4c) Berechnungen_MFS'!E114="Ja",R8+2,"")</f>
        <v/>
      </c>
    </row>
    <row r="9" spans="1:21" s="70" customFormat="1" x14ac:dyDescent="0.35">
      <c r="A9" s="1150"/>
      <c r="B9" s="111" t="s">
        <v>101</v>
      </c>
      <c r="C9" s="251" t="s">
        <v>312</v>
      </c>
      <c r="D9" s="1134" t="s">
        <v>51</v>
      </c>
      <c r="E9" s="1196">
        <f>IFERROR(E33/'4a) Berechnungen zu Planwerten'!E$39,0)</f>
        <v>0</v>
      </c>
      <c r="F9" s="1196">
        <f>IFERROR(F33/'4a) Berechnungen zu Planwerten'!F$39,0)</f>
        <v>0</v>
      </c>
      <c r="G9" s="1196">
        <f>IFERROR(G33/'4a) Berechnungen zu Planwerten'!G$39,0)</f>
        <v>0</v>
      </c>
      <c r="H9" s="1196">
        <f>IFERROR(H33/'4a) Berechnungen zu Planwerten'!H$39,0)</f>
        <v>0</v>
      </c>
      <c r="I9" s="1196">
        <f>IFERROR(I33/'4a) Berechnungen zu Planwerten'!I$39,0)</f>
        <v>0</v>
      </c>
      <c r="J9" s="1196">
        <f>IFERROR(J33/'4a) Berechnungen zu Planwerten'!J$39,0)</f>
        <v>0</v>
      </c>
      <c r="K9" s="1196">
        <f>IFERROR(K33/'4a) Berechnungen zu Planwerten'!K$39,0)</f>
        <v>0</v>
      </c>
      <c r="L9" s="1196">
        <f>IFERROR(L33/'4a) Berechnungen zu Planwerten'!L$39,0)</f>
        <v>0</v>
      </c>
      <c r="M9" s="1196">
        <f>IFERROR(M33/'4a) Berechnungen zu Planwerten'!M$39,0)</f>
        <v>0</v>
      </c>
      <c r="N9" s="1196">
        <f>IFERROR(N33/'4a) Berechnungen zu Planwerten'!N$39,0)</f>
        <v>0</v>
      </c>
      <c r="O9" s="1196">
        <f>IFERROR(O33/'4a) Berechnungen zu Planwerten'!O$39,0)</f>
        <v>0</v>
      </c>
      <c r="P9" s="1196">
        <f>IFERROR(P33/'4a) Berechnungen zu Planwerten'!P$39,0)</f>
        <v>0</v>
      </c>
      <c r="Q9" s="1196">
        <f>IFERROR(Q33/'4a) Berechnungen zu Planwerten'!Q$39,0)</f>
        <v>0</v>
      </c>
      <c r="R9" s="1196">
        <f>IFERROR(R33/'4a) Berechnungen zu Planwerten'!R$39,0)</f>
        <v>0</v>
      </c>
      <c r="S9" s="1196">
        <f>IFERROR(S33/'4a) Berechnungen zu Planwerten'!S$39,0)</f>
        <v>0</v>
      </c>
      <c r="T9" s="1197">
        <f>IFERROR(T33/'4a) Berechnungen zu Planwerten'!T$39,0)</f>
        <v>0</v>
      </c>
      <c r="U9" s="1198">
        <f>IFERROR(U33/'4a) Berechnungen zu Planwerten'!U$39,0)</f>
        <v>0</v>
      </c>
    </row>
    <row r="10" spans="1:21" s="70" customFormat="1" x14ac:dyDescent="0.35">
      <c r="A10" s="1150"/>
      <c r="B10" s="63" t="s">
        <v>103</v>
      </c>
      <c r="C10" s="119" t="s">
        <v>312</v>
      </c>
      <c r="D10" s="1135" t="s">
        <v>51</v>
      </c>
      <c r="E10" s="1199">
        <f>IFERROR(E34/'4a) Berechnungen zu Planwerten'!E$39,0)</f>
        <v>0</v>
      </c>
      <c r="F10" s="1199">
        <f>IFERROR(F34/'4a) Berechnungen zu Planwerten'!F$39,0)</f>
        <v>0</v>
      </c>
      <c r="G10" s="1199">
        <f>IFERROR(G34/'4a) Berechnungen zu Planwerten'!G$39,0)</f>
        <v>0</v>
      </c>
      <c r="H10" s="1199">
        <f>IFERROR(H34/'4a) Berechnungen zu Planwerten'!H$39,0)</f>
        <v>0</v>
      </c>
      <c r="I10" s="1199">
        <f>IFERROR(I34/'4a) Berechnungen zu Planwerten'!I$39,0)</f>
        <v>0</v>
      </c>
      <c r="J10" s="1199">
        <f>IFERROR(J34/'4a) Berechnungen zu Planwerten'!J$39,0)</f>
        <v>0</v>
      </c>
      <c r="K10" s="1199">
        <f>IFERROR(K34/'4a) Berechnungen zu Planwerten'!K$39,0)</f>
        <v>0</v>
      </c>
      <c r="L10" s="1199">
        <f>IFERROR(L34/'4a) Berechnungen zu Planwerten'!L$39,0)</f>
        <v>0</v>
      </c>
      <c r="M10" s="1199">
        <f>IFERROR(M34/'4a) Berechnungen zu Planwerten'!M$39,0)</f>
        <v>0</v>
      </c>
      <c r="N10" s="1199">
        <f>IFERROR(N34/'4a) Berechnungen zu Planwerten'!N$39,0)</f>
        <v>0</v>
      </c>
      <c r="O10" s="1199">
        <f>IFERROR(O34/'4a) Berechnungen zu Planwerten'!O$39,0)</f>
        <v>0</v>
      </c>
      <c r="P10" s="1199">
        <f>IFERROR(P34/'4a) Berechnungen zu Planwerten'!P$39,0)</f>
        <v>0</v>
      </c>
      <c r="Q10" s="1199">
        <f>IFERROR(Q34/'4a) Berechnungen zu Planwerten'!Q$39,0)</f>
        <v>0</v>
      </c>
      <c r="R10" s="1199">
        <f>IFERROR(R34/'4a) Berechnungen zu Planwerten'!R$39,0)</f>
        <v>0</v>
      </c>
      <c r="S10" s="1199">
        <f>IFERROR(S34/'4a) Berechnungen zu Planwerten'!S$39,0)</f>
        <v>0</v>
      </c>
      <c r="T10" s="1200">
        <f>IFERROR(T34/'4a) Berechnungen zu Planwerten'!T$39,0)</f>
        <v>0</v>
      </c>
      <c r="U10" s="1201">
        <f>IFERROR(U34/'4a) Berechnungen zu Planwerten'!U$39,0)</f>
        <v>0</v>
      </c>
    </row>
    <row r="11" spans="1:21" s="70" customFormat="1" ht="16.5" x14ac:dyDescent="0.45">
      <c r="A11" s="1150"/>
      <c r="B11" s="149" t="s">
        <v>222</v>
      </c>
      <c r="C11" s="252" t="s">
        <v>312</v>
      </c>
      <c r="D11" s="1137" t="s">
        <v>51</v>
      </c>
      <c r="E11" s="1202">
        <f>IFERROR(E35/'4a) Berechnungen zu Planwerten'!E$39,0)</f>
        <v>0</v>
      </c>
      <c r="F11" s="1202">
        <f>IFERROR(F35/'4a) Berechnungen zu Planwerten'!F$39,0)</f>
        <v>0</v>
      </c>
      <c r="G11" s="1202">
        <f>IFERROR(G35/'4a) Berechnungen zu Planwerten'!G$39,0)</f>
        <v>0</v>
      </c>
      <c r="H11" s="1202">
        <f>IFERROR(H35/'4a) Berechnungen zu Planwerten'!H$39,0)</f>
        <v>0</v>
      </c>
      <c r="I11" s="1202">
        <f>IFERROR(I35/'4a) Berechnungen zu Planwerten'!I$39,0)</f>
        <v>0</v>
      </c>
      <c r="J11" s="1202">
        <f>IFERROR(J35/'4a) Berechnungen zu Planwerten'!J$39,0)</f>
        <v>0</v>
      </c>
      <c r="K11" s="1202">
        <f>IFERROR(K35/'4a) Berechnungen zu Planwerten'!K$39,0)</f>
        <v>0</v>
      </c>
      <c r="L11" s="1202">
        <f>IFERROR(L35/'4a) Berechnungen zu Planwerten'!L$39,0)</f>
        <v>0</v>
      </c>
      <c r="M11" s="1202">
        <f>IFERROR(M35/'4a) Berechnungen zu Planwerten'!M$39,0)</f>
        <v>0</v>
      </c>
      <c r="N11" s="1202">
        <f>IFERROR(N35/'4a) Berechnungen zu Planwerten'!N$39,0)</f>
        <v>0</v>
      </c>
      <c r="O11" s="1202">
        <f>IFERROR(O35/'4a) Berechnungen zu Planwerten'!O$39,0)</f>
        <v>0</v>
      </c>
      <c r="P11" s="1202">
        <f>IFERROR(P35/'4a) Berechnungen zu Planwerten'!P$39,0)</f>
        <v>0</v>
      </c>
      <c r="Q11" s="1202">
        <f>IFERROR(Q35/'4a) Berechnungen zu Planwerten'!Q$39,0)</f>
        <v>0</v>
      </c>
      <c r="R11" s="1202">
        <f>IFERROR(R35/'4a) Berechnungen zu Planwerten'!R$39,0)</f>
        <v>0</v>
      </c>
      <c r="S11" s="1202">
        <f>IFERROR(S35/'4a) Berechnungen zu Planwerten'!S$39,0)</f>
        <v>0</v>
      </c>
      <c r="T11" s="1203">
        <f>IFERROR(T35/'4a) Berechnungen zu Planwerten'!T$39,0)</f>
        <v>0</v>
      </c>
      <c r="U11" s="1204">
        <f>IFERROR(U35/'4a) Berechnungen zu Planwerten'!U$39,0)</f>
        <v>0</v>
      </c>
    </row>
    <row r="12" spans="1:21" s="70" customFormat="1" x14ac:dyDescent="0.35">
      <c r="A12" s="1150"/>
      <c r="B12" s="100" t="s">
        <v>313</v>
      </c>
      <c r="C12" s="119" t="s">
        <v>312</v>
      </c>
      <c r="D12" s="1135" t="s">
        <v>51</v>
      </c>
      <c r="E12" s="1199">
        <f>IFERROR(E36/'4a) Berechnungen zu Planwerten'!E$39,0)</f>
        <v>0</v>
      </c>
      <c r="F12" s="1199">
        <f>IFERROR(F36/'4a) Berechnungen zu Planwerten'!F$39,0)</f>
        <v>0</v>
      </c>
      <c r="G12" s="1199">
        <f>IFERROR(G36/'4a) Berechnungen zu Planwerten'!G$39,0)</f>
        <v>0</v>
      </c>
      <c r="H12" s="1199">
        <f>IFERROR(H36/'4a) Berechnungen zu Planwerten'!H$39,0)</f>
        <v>0</v>
      </c>
      <c r="I12" s="1199">
        <f>IFERROR(I36/'4a) Berechnungen zu Planwerten'!I$39,0)</f>
        <v>0</v>
      </c>
      <c r="J12" s="1199">
        <f>IFERROR(J36/'4a) Berechnungen zu Planwerten'!J$39,0)</f>
        <v>0</v>
      </c>
      <c r="K12" s="1199">
        <f>IFERROR(K36/'4a) Berechnungen zu Planwerten'!K$39,0)</f>
        <v>0</v>
      </c>
      <c r="L12" s="1199">
        <f>IFERROR(L36/'4a) Berechnungen zu Planwerten'!L$39,0)</f>
        <v>0</v>
      </c>
      <c r="M12" s="1199">
        <f>IFERROR(M36/'4a) Berechnungen zu Planwerten'!M$39,0)</f>
        <v>0</v>
      </c>
      <c r="N12" s="1199">
        <f>IFERROR(N36/'4a) Berechnungen zu Planwerten'!N$39,0)</f>
        <v>0</v>
      </c>
      <c r="O12" s="1199">
        <f>IFERROR(O36/'4a) Berechnungen zu Planwerten'!O$39,0)</f>
        <v>0</v>
      </c>
      <c r="P12" s="1199">
        <f>IFERROR(P36/'4a) Berechnungen zu Planwerten'!P$39,0)</f>
        <v>0</v>
      </c>
      <c r="Q12" s="1199">
        <f>IFERROR(Q36/'4a) Berechnungen zu Planwerten'!Q$39,0)</f>
        <v>0</v>
      </c>
      <c r="R12" s="1199">
        <f>IFERROR(R36/'4a) Berechnungen zu Planwerten'!R$39,0)</f>
        <v>0</v>
      </c>
      <c r="S12" s="1199">
        <f>IFERROR(S36/'4a) Berechnungen zu Planwerten'!S$39,0)</f>
        <v>0</v>
      </c>
      <c r="T12" s="1200">
        <f>IFERROR(T36/'4a) Berechnungen zu Planwerten'!T$39,0)</f>
        <v>0</v>
      </c>
      <c r="U12" s="1201">
        <f>IFERROR(U36/'4a) Berechnungen zu Planwerten'!U$39,0)</f>
        <v>0</v>
      </c>
    </row>
    <row r="13" spans="1:21" s="70" customFormat="1" x14ac:dyDescent="0.35">
      <c r="A13" s="1150"/>
      <c r="B13" s="149" t="s">
        <v>106</v>
      </c>
      <c r="C13" s="252" t="s">
        <v>312</v>
      </c>
      <c r="D13" s="1137" t="s">
        <v>51</v>
      </c>
      <c r="E13" s="1202">
        <f>IFERROR(E37/'4a) Berechnungen zu Planwerten'!E$39,0)</f>
        <v>0</v>
      </c>
      <c r="F13" s="1202">
        <f>IFERROR(F37/'4a) Berechnungen zu Planwerten'!F$39,0)</f>
        <v>0</v>
      </c>
      <c r="G13" s="1202">
        <f>IFERROR(G37/'4a) Berechnungen zu Planwerten'!G$39,0)</f>
        <v>0</v>
      </c>
      <c r="H13" s="1202">
        <f>IFERROR(H37/'4a) Berechnungen zu Planwerten'!H$39,0)</f>
        <v>0</v>
      </c>
      <c r="I13" s="1202">
        <f>IFERROR(I37/'4a) Berechnungen zu Planwerten'!I$39,0)</f>
        <v>0</v>
      </c>
      <c r="J13" s="1202">
        <f>IFERROR(J37/'4a) Berechnungen zu Planwerten'!J$39,0)</f>
        <v>0</v>
      </c>
      <c r="K13" s="1202">
        <f>IFERROR(K37/'4a) Berechnungen zu Planwerten'!K$39,0)</f>
        <v>0</v>
      </c>
      <c r="L13" s="1202">
        <f>IFERROR(L37/'4a) Berechnungen zu Planwerten'!L$39,0)</f>
        <v>0</v>
      </c>
      <c r="M13" s="1202">
        <f>IFERROR(M37/'4a) Berechnungen zu Planwerten'!M$39,0)</f>
        <v>0</v>
      </c>
      <c r="N13" s="1202">
        <f>IFERROR(N37/'4a) Berechnungen zu Planwerten'!N$39,0)</f>
        <v>0</v>
      </c>
      <c r="O13" s="1202">
        <f>IFERROR(O37/'4a) Berechnungen zu Planwerten'!O$39,0)</f>
        <v>0</v>
      </c>
      <c r="P13" s="1202">
        <f>IFERROR(P37/'4a) Berechnungen zu Planwerten'!P$39,0)</f>
        <v>0</v>
      </c>
      <c r="Q13" s="1202">
        <f>IFERROR(Q37/'4a) Berechnungen zu Planwerten'!Q$39,0)</f>
        <v>0</v>
      </c>
      <c r="R13" s="1202">
        <f>IFERROR(R37/'4a) Berechnungen zu Planwerten'!R$39,0)</f>
        <v>0</v>
      </c>
      <c r="S13" s="1202">
        <f>IFERROR(S37/'4a) Berechnungen zu Planwerten'!S$39,0)</f>
        <v>0</v>
      </c>
      <c r="T13" s="1203">
        <f>IFERROR(T37/'4a) Berechnungen zu Planwerten'!T$39,0)</f>
        <v>0</v>
      </c>
      <c r="U13" s="1204">
        <f>IFERROR(U37/'4a) Berechnungen zu Planwerten'!U$39,0)</f>
        <v>0</v>
      </c>
    </row>
    <row r="14" spans="1:21" s="70" customFormat="1" ht="29" x14ac:dyDescent="0.35">
      <c r="A14" s="1150"/>
      <c r="B14" s="253" t="s">
        <v>314</v>
      </c>
      <c r="C14" s="1147" t="s">
        <v>312</v>
      </c>
      <c r="D14" s="1205" t="s">
        <v>51</v>
      </c>
      <c r="E14" s="1206">
        <f>IFERROR(E38/'4a) Berechnungen zu Planwerten'!E$39,0)</f>
        <v>0</v>
      </c>
      <c r="F14" s="1206">
        <f>IFERROR(F38/'4a) Berechnungen zu Planwerten'!F$39,0)</f>
        <v>0</v>
      </c>
      <c r="G14" s="1206">
        <f>IFERROR(G38/'4a) Berechnungen zu Planwerten'!G$39,0)</f>
        <v>0</v>
      </c>
      <c r="H14" s="1206">
        <f>IFERROR(H38/'4a) Berechnungen zu Planwerten'!H$39,0)</f>
        <v>0</v>
      </c>
      <c r="I14" s="1206">
        <f>IFERROR(I38/'4a) Berechnungen zu Planwerten'!I$39,0)</f>
        <v>0</v>
      </c>
      <c r="J14" s="1206">
        <f>IFERROR(J38/'4a) Berechnungen zu Planwerten'!J$39,0)</f>
        <v>0</v>
      </c>
      <c r="K14" s="1206">
        <f>IFERROR(K38/'4a) Berechnungen zu Planwerten'!K$39,0)</f>
        <v>0</v>
      </c>
      <c r="L14" s="1206">
        <f>IFERROR(L38/'4a) Berechnungen zu Planwerten'!L$39,0)</f>
        <v>0</v>
      </c>
      <c r="M14" s="1206">
        <f>IFERROR(M38/'4a) Berechnungen zu Planwerten'!M$39,0)</f>
        <v>0</v>
      </c>
      <c r="N14" s="1206">
        <f>IFERROR(N38/'4a) Berechnungen zu Planwerten'!N$39,0)</f>
        <v>0</v>
      </c>
      <c r="O14" s="1206">
        <f>IFERROR(O38/'4a) Berechnungen zu Planwerten'!O$39,0)</f>
        <v>0</v>
      </c>
      <c r="P14" s="1206">
        <f>IFERROR(P38/'4a) Berechnungen zu Planwerten'!P$39,0)</f>
        <v>0</v>
      </c>
      <c r="Q14" s="1206">
        <f>IFERROR(Q38/'4a) Berechnungen zu Planwerten'!Q$39,0)</f>
        <v>0</v>
      </c>
      <c r="R14" s="1206">
        <f>IFERROR(R38/'4a) Berechnungen zu Planwerten'!R$39,0)</f>
        <v>0</v>
      </c>
      <c r="S14" s="1206">
        <f>IFERROR(S38/'4a) Berechnungen zu Planwerten'!S$39,0)</f>
        <v>0</v>
      </c>
      <c r="T14" s="1206">
        <f>IFERROR(T38/'4a) Berechnungen zu Planwerten'!T$39,0)</f>
        <v>0</v>
      </c>
      <c r="U14" s="1207">
        <f>IFERROR(U38/'4a) Berechnungen zu Planwerten'!U$39,0)</f>
        <v>0</v>
      </c>
    </row>
    <row r="15" spans="1:21" s="70" customFormat="1" x14ac:dyDescent="0.35">
      <c r="B15" s="11"/>
      <c r="C15" s="11"/>
      <c r="D15" s="39"/>
    </row>
    <row r="16" spans="1:21" s="70" customFormat="1" x14ac:dyDescent="0.35">
      <c r="B16" s="11"/>
      <c r="C16" s="11"/>
      <c r="D16" s="39"/>
    </row>
    <row r="17" spans="1:21" s="70" customFormat="1" ht="30" customHeight="1" x14ac:dyDescent="0.35">
      <c r="B17" s="1510" t="s">
        <v>315</v>
      </c>
      <c r="C17" s="1523"/>
    </row>
    <row r="18" spans="1:21" s="1075" customFormat="1" ht="30" customHeight="1" x14ac:dyDescent="0.35">
      <c r="A18" s="1208"/>
      <c r="B18" s="51" t="s">
        <v>316</v>
      </c>
      <c r="C18" s="1128" t="s">
        <v>50</v>
      </c>
      <c r="D18" s="1209"/>
      <c r="E18" s="1192">
        <f>YEAR('2b) Allg. Inputs'!$C$7)</f>
        <v>1900</v>
      </c>
      <c r="F18" s="1210">
        <f>E18+1</f>
        <v>1901</v>
      </c>
      <c r="G18" s="1210">
        <f t="shared" ref="G18:R18" si="1">F18+1</f>
        <v>1902</v>
      </c>
      <c r="H18" s="1210">
        <f t="shared" si="1"/>
        <v>1903</v>
      </c>
      <c r="I18" s="1210">
        <f t="shared" si="1"/>
        <v>1904</v>
      </c>
      <c r="J18" s="1210">
        <f t="shared" si="1"/>
        <v>1905</v>
      </c>
      <c r="K18" s="1210">
        <f t="shared" si="1"/>
        <v>1906</v>
      </c>
      <c r="L18" s="1210">
        <f t="shared" si="1"/>
        <v>1907</v>
      </c>
      <c r="M18" s="1210">
        <f t="shared" si="1"/>
        <v>1908</v>
      </c>
      <c r="N18" s="1210">
        <f t="shared" si="1"/>
        <v>1909</v>
      </c>
      <c r="O18" s="1210">
        <f t="shared" si="1"/>
        <v>1910</v>
      </c>
      <c r="P18" s="1210">
        <f t="shared" si="1"/>
        <v>1911</v>
      </c>
      <c r="Q18" s="1210">
        <f t="shared" si="1"/>
        <v>1912</v>
      </c>
      <c r="R18" s="1210">
        <f t="shared" si="1"/>
        <v>1913</v>
      </c>
      <c r="S18" s="1210">
        <f>IF('4c) Berechnungen_MFS'!E114 = "Nein",R18+1, R18+1&amp;" 1. Teil-KJ")</f>
        <v>1914</v>
      </c>
      <c r="T18" s="1211" t="str">
        <f>IF('4c) Berechnungen_MFS'!E114 = "Nein","", R18+1&amp;" 2. Teil-KJ")</f>
        <v/>
      </c>
      <c r="U18" s="1212" t="str">
        <f>IF('4c) Berechnungen_MFS'!E114="Ja",R18+2,"")</f>
        <v/>
      </c>
    </row>
    <row r="19" spans="1:21" s="70" customFormat="1" ht="16.5" x14ac:dyDescent="0.45">
      <c r="B19" s="111" t="s">
        <v>317</v>
      </c>
      <c r="C19" s="251" t="s">
        <v>318</v>
      </c>
      <c r="D19" s="1134" t="s">
        <v>51</v>
      </c>
      <c r="E19" s="1213">
        <f>'2d) Planwerte (Anlage)'!E119</f>
        <v>0</v>
      </c>
      <c r="F19" s="1214">
        <f>'2d) Planwerte (Anlage)'!F119</f>
        <v>0</v>
      </c>
      <c r="G19" s="1214">
        <f>'2d) Planwerte (Anlage)'!G119</f>
        <v>0</v>
      </c>
      <c r="H19" s="1214">
        <f>'2d) Planwerte (Anlage)'!H119</f>
        <v>0</v>
      </c>
      <c r="I19" s="1214">
        <f>'2d) Planwerte (Anlage)'!I119</f>
        <v>0</v>
      </c>
      <c r="J19" s="1214">
        <f>'2d) Planwerte (Anlage)'!J119</f>
        <v>0</v>
      </c>
      <c r="K19" s="1214">
        <f>'2d) Planwerte (Anlage)'!K119</f>
        <v>0</v>
      </c>
      <c r="L19" s="1214">
        <f>'2d) Planwerte (Anlage)'!L119</f>
        <v>0</v>
      </c>
      <c r="M19" s="1214">
        <f>'2d) Planwerte (Anlage)'!M119</f>
        <v>0</v>
      </c>
      <c r="N19" s="1214">
        <f>'2d) Planwerte (Anlage)'!N119</f>
        <v>0</v>
      </c>
      <c r="O19" s="1214">
        <f>'2d) Planwerte (Anlage)'!O119</f>
        <v>0</v>
      </c>
      <c r="P19" s="1214">
        <f>'2d) Planwerte (Anlage)'!P119</f>
        <v>0</v>
      </c>
      <c r="Q19" s="1214">
        <f>'2d) Planwerte (Anlage)'!Q119</f>
        <v>0</v>
      </c>
      <c r="R19" s="1214">
        <f>'2d) Planwerte (Anlage)'!R119</f>
        <v>0</v>
      </c>
      <c r="S19" s="1214">
        <f>'2d) Planwerte (Anlage)'!S119</f>
        <v>0</v>
      </c>
      <c r="T19" s="1215">
        <f>'2d) Planwerte (Anlage)'!T119</f>
        <v>0</v>
      </c>
      <c r="U19" s="1216">
        <f>'2d) Planwerte (Anlage)'!U119</f>
        <v>0</v>
      </c>
    </row>
    <row r="20" spans="1:21" s="70" customFormat="1" ht="16.5" x14ac:dyDescent="0.45">
      <c r="B20" s="63" t="s">
        <v>319</v>
      </c>
      <c r="C20" s="1217" t="s">
        <v>318</v>
      </c>
      <c r="D20" s="1135" t="s">
        <v>51</v>
      </c>
      <c r="E20" s="1218">
        <f>E93</f>
        <v>0</v>
      </c>
      <c r="F20" s="1219">
        <f t="shared" ref="F20:U20" si="2">F93</f>
        <v>0</v>
      </c>
      <c r="G20" s="1219">
        <f t="shared" si="2"/>
        <v>0</v>
      </c>
      <c r="H20" s="1219">
        <f t="shared" si="2"/>
        <v>0</v>
      </c>
      <c r="I20" s="1219">
        <f t="shared" si="2"/>
        <v>0</v>
      </c>
      <c r="J20" s="1219">
        <f t="shared" si="2"/>
        <v>0</v>
      </c>
      <c r="K20" s="1219">
        <f t="shared" si="2"/>
        <v>0</v>
      </c>
      <c r="L20" s="1219">
        <f t="shared" si="2"/>
        <v>0</v>
      </c>
      <c r="M20" s="1219">
        <f t="shared" si="2"/>
        <v>0</v>
      </c>
      <c r="N20" s="1219">
        <f t="shared" si="2"/>
        <v>0</v>
      </c>
      <c r="O20" s="1219">
        <f t="shared" si="2"/>
        <v>0</v>
      </c>
      <c r="P20" s="1219">
        <f t="shared" si="2"/>
        <v>0</v>
      </c>
      <c r="Q20" s="1219">
        <f t="shared" si="2"/>
        <v>0</v>
      </c>
      <c r="R20" s="1219">
        <f t="shared" si="2"/>
        <v>0</v>
      </c>
      <c r="S20" s="1219">
        <f t="shared" si="2"/>
        <v>0</v>
      </c>
      <c r="T20" s="1220">
        <f t="shared" si="2"/>
        <v>0</v>
      </c>
      <c r="U20" s="1221">
        <f t="shared" si="2"/>
        <v>0</v>
      </c>
    </row>
    <row r="21" spans="1:21" s="70" customFormat="1" ht="16.5" x14ac:dyDescent="0.45">
      <c r="B21" s="1081" t="s">
        <v>77</v>
      </c>
      <c r="C21" s="254" t="s">
        <v>318</v>
      </c>
      <c r="D21" s="1222" t="s">
        <v>51</v>
      </c>
      <c r="E21" s="1223">
        <f>IF('2d) Planwerte (Anlage)'!E119="",0,E93-'2d) Planwerte (Anlage)'!E119)</f>
        <v>0</v>
      </c>
      <c r="F21" s="1224">
        <f>IF('2d) Planwerte (Anlage)'!F119="",0,F93-'2d) Planwerte (Anlage)'!F119)</f>
        <v>0</v>
      </c>
      <c r="G21" s="1224">
        <f>IF('2d) Planwerte (Anlage)'!G119="",0,G93-'2d) Planwerte (Anlage)'!G119)</f>
        <v>0</v>
      </c>
      <c r="H21" s="1224">
        <f>IF('2d) Planwerte (Anlage)'!H119="",0,H93-'2d) Planwerte (Anlage)'!H119)</f>
        <v>0</v>
      </c>
      <c r="I21" s="1224">
        <f>IF('2d) Planwerte (Anlage)'!I119="",0,I93-'2d) Planwerte (Anlage)'!I119)</f>
        <v>0</v>
      </c>
      <c r="J21" s="1224">
        <f>IF('2d) Planwerte (Anlage)'!J119="",0,J93-'2d) Planwerte (Anlage)'!J119)</f>
        <v>0</v>
      </c>
      <c r="K21" s="1224">
        <f>IF('2d) Planwerte (Anlage)'!K119="",0,K93-'2d) Planwerte (Anlage)'!K119)</f>
        <v>0</v>
      </c>
      <c r="L21" s="1224">
        <f>IF('2d) Planwerte (Anlage)'!L119="",0,L93-'2d) Planwerte (Anlage)'!L119)</f>
        <v>0</v>
      </c>
      <c r="M21" s="1224">
        <f>IF('2d) Planwerte (Anlage)'!M119="",0,M93-'2d) Planwerte (Anlage)'!M119)</f>
        <v>0</v>
      </c>
      <c r="N21" s="1224">
        <f>IF('2d) Planwerte (Anlage)'!N119="",0,N93-'2d) Planwerte (Anlage)'!N119)</f>
        <v>0</v>
      </c>
      <c r="O21" s="1224">
        <f>IF('2d) Planwerte (Anlage)'!O119="",0,O93-'2d) Planwerte (Anlage)'!O119)</f>
        <v>0</v>
      </c>
      <c r="P21" s="1224">
        <f>IF('2d) Planwerte (Anlage)'!P119="",0,P93-'2d) Planwerte (Anlage)'!P119)</f>
        <v>0</v>
      </c>
      <c r="Q21" s="1224">
        <f>IF('2d) Planwerte (Anlage)'!Q119="",0,Q93-'2d) Planwerte (Anlage)'!Q119)</f>
        <v>0</v>
      </c>
      <c r="R21" s="1224">
        <f>IF('2d) Planwerte (Anlage)'!R119="",0,R93-'2d) Planwerte (Anlage)'!R119)</f>
        <v>0</v>
      </c>
      <c r="S21" s="1224">
        <f>IF('2d) Planwerte (Anlage)'!S119="",0,S93-'2d) Planwerte (Anlage)'!S119)</f>
        <v>0</v>
      </c>
      <c r="T21" s="1225">
        <f>IF('2d) Planwerte (Anlage)'!T119="",0,T93-'2d) Planwerte (Anlage)'!T119)</f>
        <v>0</v>
      </c>
      <c r="U21" s="1226">
        <f>IF('2d) Planwerte (Anlage)'!U119="",0,U93-'2d) Planwerte (Anlage)'!U119)</f>
        <v>0</v>
      </c>
    </row>
    <row r="22" spans="1:21" s="70" customFormat="1" x14ac:dyDescent="0.35">
      <c r="B22" s="144" t="s">
        <v>320</v>
      </c>
      <c r="C22" s="174" t="s">
        <v>55</v>
      </c>
      <c r="D22" s="1205" t="s">
        <v>51</v>
      </c>
      <c r="E22" s="1227">
        <f>IF('2d) Planwerte (Anlage)'!E119="",0,IFERROR(E21/E93,0))</f>
        <v>0</v>
      </c>
      <c r="F22" s="1206">
        <f>IF('2d) Planwerte (Anlage)'!F119="",0,IFERROR(F21/F93,0))</f>
        <v>0</v>
      </c>
      <c r="G22" s="1206">
        <f>IF('2d) Planwerte (Anlage)'!G119="",0,IFERROR(G21/G93,0))</f>
        <v>0</v>
      </c>
      <c r="H22" s="1206">
        <f>IF('2d) Planwerte (Anlage)'!H119="",0,IFERROR(H21/H93,0))</f>
        <v>0</v>
      </c>
      <c r="I22" s="1206">
        <f>IF('2d) Planwerte (Anlage)'!I119="",0,IFERROR(I21/I93,0))</f>
        <v>0</v>
      </c>
      <c r="J22" s="1206">
        <f>IF('2d) Planwerte (Anlage)'!J119="",0,IFERROR(J21/J93,0))</f>
        <v>0</v>
      </c>
      <c r="K22" s="1206">
        <f>IF('2d) Planwerte (Anlage)'!K119="",0,IFERROR(K21/K93,0))</f>
        <v>0</v>
      </c>
      <c r="L22" s="1206">
        <f>IF('2d) Planwerte (Anlage)'!L119="",0,IFERROR(L21/L93,0))</f>
        <v>0</v>
      </c>
      <c r="M22" s="1206">
        <f>IF('2d) Planwerte (Anlage)'!M119="",0,IFERROR(M21/M93,0))</f>
        <v>0</v>
      </c>
      <c r="N22" s="1206">
        <f>IF('2d) Planwerte (Anlage)'!N119="",0,IFERROR(N21/N93,0))</f>
        <v>0</v>
      </c>
      <c r="O22" s="1206">
        <f>IF('2d) Planwerte (Anlage)'!O119="",0,IFERROR(O21/O93,0))</f>
        <v>0</v>
      </c>
      <c r="P22" s="1206">
        <f>IF('2d) Planwerte (Anlage)'!P119="",0,IFERROR(P21/P93,0))</f>
        <v>0</v>
      </c>
      <c r="Q22" s="1206">
        <f>IF('2d) Planwerte (Anlage)'!Q119="",0,IFERROR(Q21/Q93,0))</f>
        <v>0</v>
      </c>
      <c r="R22" s="1206">
        <f>IF('2d) Planwerte (Anlage)'!R119="",0,IFERROR(R21/R93,0))</f>
        <v>0</v>
      </c>
      <c r="S22" s="1206">
        <f>IF('2d) Planwerte (Anlage)'!S119="",0,IFERROR(S21/S93,0))</f>
        <v>0</v>
      </c>
      <c r="T22" s="1228">
        <f>IF('2d) Planwerte (Anlage)'!T119="",0,IFERROR(T21/T93,0))</f>
        <v>0</v>
      </c>
      <c r="U22" s="1207">
        <f>IF('2d) Planwerte (Anlage)'!U119="",0,IFERROR(U21/U93,0))</f>
        <v>0</v>
      </c>
    </row>
    <row r="23" spans="1:21" s="70" customFormat="1" x14ac:dyDescent="0.35">
      <c r="B23" s="11"/>
      <c r="C23" s="11"/>
      <c r="D23" s="39"/>
    </row>
    <row r="24" spans="1:21" s="70" customFormat="1" x14ac:dyDescent="0.35">
      <c r="B24" s="11"/>
      <c r="C24" s="11"/>
      <c r="D24" s="39"/>
    </row>
    <row r="25" spans="1:21" s="70" customFormat="1" ht="30" customHeight="1" x14ac:dyDescent="0.35">
      <c r="B25" s="1510" t="s">
        <v>321</v>
      </c>
      <c r="C25" s="1523"/>
      <c r="D25" s="1229"/>
    </row>
    <row r="26" spans="1:21" s="1075" customFormat="1" x14ac:dyDescent="0.35">
      <c r="A26" s="1208"/>
      <c r="B26" s="1097" t="s">
        <v>322</v>
      </c>
      <c r="C26" s="1128" t="s">
        <v>50</v>
      </c>
      <c r="D26" s="1230"/>
      <c r="E26" s="1192">
        <f>YEAR('2b) Allg. Inputs'!$C$7)</f>
        <v>1900</v>
      </c>
      <c r="F26" s="1210">
        <f>E26+1</f>
        <v>1901</v>
      </c>
      <c r="G26" s="1210">
        <f t="shared" ref="G26:R26" si="3">F26+1</f>
        <v>1902</v>
      </c>
      <c r="H26" s="1210">
        <f t="shared" si="3"/>
        <v>1903</v>
      </c>
      <c r="I26" s="1210">
        <f t="shared" si="3"/>
        <v>1904</v>
      </c>
      <c r="J26" s="1210">
        <f t="shared" si="3"/>
        <v>1905</v>
      </c>
      <c r="K26" s="1210">
        <f t="shared" si="3"/>
        <v>1906</v>
      </c>
      <c r="L26" s="1210">
        <f t="shared" si="3"/>
        <v>1907</v>
      </c>
      <c r="M26" s="1210">
        <f t="shared" si="3"/>
        <v>1908</v>
      </c>
      <c r="N26" s="1210">
        <f t="shared" si="3"/>
        <v>1909</v>
      </c>
      <c r="O26" s="1210">
        <f t="shared" si="3"/>
        <v>1910</v>
      </c>
      <c r="P26" s="1210">
        <f t="shared" si="3"/>
        <v>1911</v>
      </c>
      <c r="Q26" s="1210">
        <f t="shared" si="3"/>
        <v>1912</v>
      </c>
      <c r="R26" s="1210">
        <f t="shared" si="3"/>
        <v>1913</v>
      </c>
      <c r="S26" s="1210">
        <f>IF('4c) Berechnungen_MFS'!E114 = "Nein",R26+1, R26+1&amp;" 1. Teil-KJ")</f>
        <v>1914</v>
      </c>
      <c r="T26" s="1211" t="str">
        <f>IF('4c) Berechnungen_MFS'!E114 = "Nein","", R26+1&amp;" 2. Teil-KJ")</f>
        <v/>
      </c>
      <c r="U26" s="1212" t="str">
        <f>IF('4c) Berechnungen_MFS'!E114="Ja",R26+2,"")</f>
        <v/>
      </c>
    </row>
    <row r="27" spans="1:21" s="70" customFormat="1" x14ac:dyDescent="0.35">
      <c r="A27" s="1150"/>
      <c r="B27" s="255" t="s">
        <v>323</v>
      </c>
      <c r="C27" s="256" t="s">
        <v>220</v>
      </c>
      <c r="D27" s="1231" t="s">
        <v>51</v>
      </c>
      <c r="E27" s="1232">
        <f>E34+E35</f>
        <v>0</v>
      </c>
      <c r="F27" s="1232">
        <f>F34+F35</f>
        <v>0</v>
      </c>
      <c r="G27" s="1232">
        <f t="shared" ref="G27:R27" si="4">G34+G35</f>
        <v>0</v>
      </c>
      <c r="H27" s="1232">
        <f t="shared" si="4"/>
        <v>0</v>
      </c>
      <c r="I27" s="1232">
        <f t="shared" si="4"/>
        <v>0</v>
      </c>
      <c r="J27" s="1232">
        <f t="shared" si="4"/>
        <v>0</v>
      </c>
      <c r="K27" s="1232">
        <f t="shared" si="4"/>
        <v>0</v>
      </c>
      <c r="L27" s="1232">
        <f t="shared" si="4"/>
        <v>0</v>
      </c>
      <c r="M27" s="1232">
        <f t="shared" si="4"/>
        <v>0</v>
      </c>
      <c r="N27" s="1232">
        <f t="shared" si="4"/>
        <v>0</v>
      </c>
      <c r="O27" s="1232">
        <f t="shared" si="4"/>
        <v>0</v>
      </c>
      <c r="P27" s="1232">
        <f t="shared" si="4"/>
        <v>0</v>
      </c>
      <c r="Q27" s="1232">
        <f t="shared" si="4"/>
        <v>0</v>
      </c>
      <c r="R27" s="1232">
        <f t="shared" si="4"/>
        <v>0</v>
      </c>
      <c r="S27" s="1232">
        <f>S34+S35</f>
        <v>0</v>
      </c>
      <c r="T27" s="1233">
        <f t="shared" ref="T27:U27" si="5">T34+T35</f>
        <v>0</v>
      </c>
      <c r="U27" s="1234">
        <f t="shared" si="5"/>
        <v>0</v>
      </c>
    </row>
    <row r="28" spans="1:21" s="70" customFormat="1" ht="21.75" customHeight="1" x14ac:dyDescent="0.45">
      <c r="B28" s="1235"/>
      <c r="C28" s="1236"/>
    </row>
    <row r="29" spans="1:21" s="70" customFormat="1" x14ac:dyDescent="0.35">
      <c r="B29" s="11"/>
      <c r="C29" s="11"/>
      <c r="D29" s="11"/>
    </row>
    <row r="30" spans="1:21" s="70" customFormat="1" x14ac:dyDescent="0.35">
      <c r="B30" s="11"/>
      <c r="C30" s="11"/>
      <c r="D30" s="11"/>
    </row>
    <row r="31" spans="1:21" s="70" customFormat="1" ht="18.5" x14ac:dyDescent="0.35">
      <c r="B31" s="1510" t="s">
        <v>324</v>
      </c>
      <c r="C31" s="1523"/>
    </row>
    <row r="32" spans="1:21" s="1075" customFormat="1" ht="32.25" customHeight="1" x14ac:dyDescent="0.35">
      <c r="A32" s="1208"/>
      <c r="B32" s="1097" t="s">
        <v>322</v>
      </c>
      <c r="C32" s="1128" t="s">
        <v>50</v>
      </c>
      <c r="D32" s="1160"/>
      <c r="E32" s="1237">
        <f>YEAR('2b) Allg. Inputs'!$C$7)</f>
        <v>1900</v>
      </c>
      <c r="F32" s="1238">
        <f>E32+1</f>
        <v>1901</v>
      </c>
      <c r="G32" s="1238">
        <f t="shared" ref="G32:R32" si="6">F32+1</f>
        <v>1902</v>
      </c>
      <c r="H32" s="1238">
        <f t="shared" si="6"/>
        <v>1903</v>
      </c>
      <c r="I32" s="1238">
        <f t="shared" si="6"/>
        <v>1904</v>
      </c>
      <c r="J32" s="1238">
        <f t="shared" si="6"/>
        <v>1905</v>
      </c>
      <c r="K32" s="1238">
        <f t="shared" si="6"/>
        <v>1906</v>
      </c>
      <c r="L32" s="1238">
        <f t="shared" si="6"/>
        <v>1907</v>
      </c>
      <c r="M32" s="1238">
        <f t="shared" si="6"/>
        <v>1908</v>
      </c>
      <c r="N32" s="1238">
        <f t="shared" si="6"/>
        <v>1909</v>
      </c>
      <c r="O32" s="1238">
        <f t="shared" si="6"/>
        <v>1910</v>
      </c>
      <c r="P32" s="1238">
        <f t="shared" si="6"/>
        <v>1911</v>
      </c>
      <c r="Q32" s="1238">
        <f t="shared" si="6"/>
        <v>1912</v>
      </c>
      <c r="R32" s="1238">
        <f t="shared" si="6"/>
        <v>1913</v>
      </c>
      <c r="S32" s="1238">
        <f>IF('4c) Berechnungen_MFS'!E114 = "Nein",R32+1, R32+1&amp;" 1. Teil-KJ")</f>
        <v>1914</v>
      </c>
      <c r="T32" s="1211" t="str">
        <f>IF('4c) Berechnungen_MFS'!E114 = "Nein","", R32+1&amp;" 2. Teil-KJ")</f>
        <v/>
      </c>
      <c r="U32" s="1239" t="str">
        <f>IF('4c) Berechnungen_MFS'!E114="Ja",R32+2,"")</f>
        <v/>
      </c>
    </row>
    <row r="33" spans="1:21" s="70" customFormat="1" x14ac:dyDescent="0.35">
      <c r="A33" s="1150"/>
      <c r="B33" s="111" t="s">
        <v>101</v>
      </c>
      <c r="C33" s="251" t="s">
        <v>220</v>
      </c>
      <c r="D33" s="1134" t="s">
        <v>51</v>
      </c>
      <c r="E33" s="1240">
        <f>'2d) Planwerte (Anlage)'!E$92+'2d) Planwerte (Anlage)'!E$111</f>
        <v>0</v>
      </c>
      <c r="F33" s="1240">
        <f>'2d) Planwerte (Anlage)'!F$92+'2d) Planwerte (Anlage)'!F$111</f>
        <v>0</v>
      </c>
      <c r="G33" s="1240">
        <f>'2d) Planwerte (Anlage)'!G$92+'2d) Planwerte (Anlage)'!G$111</f>
        <v>0</v>
      </c>
      <c r="H33" s="1240">
        <f>'2d) Planwerte (Anlage)'!H$92+'2d) Planwerte (Anlage)'!H$111</f>
        <v>0</v>
      </c>
      <c r="I33" s="1240">
        <f>'2d) Planwerte (Anlage)'!I$92+'2d) Planwerte (Anlage)'!I$111</f>
        <v>0</v>
      </c>
      <c r="J33" s="1240">
        <f>'2d) Planwerte (Anlage)'!J$92+'2d) Planwerte (Anlage)'!J$111</f>
        <v>0</v>
      </c>
      <c r="K33" s="1240">
        <f>'2d) Planwerte (Anlage)'!K$92+'2d) Planwerte (Anlage)'!K$111</f>
        <v>0</v>
      </c>
      <c r="L33" s="1240">
        <f>'2d) Planwerte (Anlage)'!L$92+'2d) Planwerte (Anlage)'!L$111</f>
        <v>0</v>
      </c>
      <c r="M33" s="1240">
        <f>'2d) Planwerte (Anlage)'!M$92+'2d) Planwerte (Anlage)'!M$111</f>
        <v>0</v>
      </c>
      <c r="N33" s="1240">
        <f>'2d) Planwerte (Anlage)'!N$92+'2d) Planwerte (Anlage)'!N$111</f>
        <v>0</v>
      </c>
      <c r="O33" s="1240">
        <f>'2d) Planwerte (Anlage)'!O$92+'2d) Planwerte (Anlage)'!O$111</f>
        <v>0</v>
      </c>
      <c r="P33" s="1240">
        <f>'2d) Planwerte (Anlage)'!P$92+'2d) Planwerte (Anlage)'!P$111</f>
        <v>0</v>
      </c>
      <c r="Q33" s="1240">
        <f>'2d) Planwerte (Anlage)'!Q$92+'2d) Planwerte (Anlage)'!Q$111</f>
        <v>0</v>
      </c>
      <c r="R33" s="1240">
        <f>'2d) Planwerte (Anlage)'!R$92+'2d) Planwerte (Anlage)'!R$111</f>
        <v>0</v>
      </c>
      <c r="S33" s="1240">
        <f>'2d) Planwerte (Anlage)'!S$92+'2d) Planwerte (Anlage)'!S$111</f>
        <v>0</v>
      </c>
      <c r="T33" s="1241">
        <f>'2d) Planwerte (Anlage)'!T$92+'2d) Planwerte (Anlage)'!T$111</f>
        <v>0</v>
      </c>
      <c r="U33" s="1242">
        <f>'2d) Planwerte (Anlage)'!U$92+'2d) Planwerte (Anlage)'!U$111</f>
        <v>0</v>
      </c>
    </row>
    <row r="34" spans="1:21" s="70" customFormat="1" x14ac:dyDescent="0.35">
      <c r="A34" s="1150"/>
      <c r="B34" s="63" t="s">
        <v>103</v>
      </c>
      <c r="C34" s="1217" t="s">
        <v>220</v>
      </c>
      <c r="D34" s="1135" t="s">
        <v>51</v>
      </c>
      <c r="E34" s="1243">
        <f>SUMIF('2d) Planwerte (Anlage)'!$D$106:$D$107,"energetische Nutzung",'2d) Planwerte (Anlage)'!E$106:E$107)+'2d) Planwerte (Anlage)'!E$93+'2d) Planwerte (Anlage)'!E$112</f>
        <v>0</v>
      </c>
      <c r="F34" s="1243">
        <f>SUMIF('2d) Planwerte (Anlage)'!$D$106:$D$107,"energetische Nutzung",'2d) Planwerte (Anlage)'!F$106:F$107)+'2d) Planwerte (Anlage)'!F$93+'2d) Planwerte (Anlage)'!F$112</f>
        <v>0</v>
      </c>
      <c r="G34" s="1243">
        <f>SUMIF('2d) Planwerte (Anlage)'!$D$106:$D$107,"energetische Nutzung",'2d) Planwerte (Anlage)'!G$106:G$107)+'2d) Planwerte (Anlage)'!G$93+'2d) Planwerte (Anlage)'!G$112</f>
        <v>0</v>
      </c>
      <c r="H34" s="1243">
        <f>SUMIF('2d) Planwerte (Anlage)'!$D$106:$D$107,"energetische Nutzung",'2d) Planwerte (Anlage)'!H$106:H$107)+'2d) Planwerte (Anlage)'!H$93+'2d) Planwerte (Anlage)'!H$112</f>
        <v>0</v>
      </c>
      <c r="I34" s="1243">
        <f>SUMIF('2d) Planwerte (Anlage)'!$D$106:$D$107,"energetische Nutzung",'2d) Planwerte (Anlage)'!I$106:I$107)+'2d) Planwerte (Anlage)'!I$93+'2d) Planwerte (Anlage)'!I$112</f>
        <v>0</v>
      </c>
      <c r="J34" s="1243">
        <f>SUMIF('2d) Planwerte (Anlage)'!$D$106:$D$107,"energetische Nutzung",'2d) Planwerte (Anlage)'!J$106:J$107)+'2d) Planwerte (Anlage)'!J$93+'2d) Planwerte (Anlage)'!J$112</f>
        <v>0</v>
      </c>
      <c r="K34" s="1243">
        <f>SUMIF('2d) Planwerte (Anlage)'!$D$106:$D$107,"energetische Nutzung",'2d) Planwerte (Anlage)'!K$106:K$107)+'2d) Planwerte (Anlage)'!K$93+'2d) Planwerte (Anlage)'!K$112</f>
        <v>0</v>
      </c>
      <c r="L34" s="1243">
        <f>SUMIF('2d) Planwerte (Anlage)'!$D$106:$D$107,"energetische Nutzung",'2d) Planwerte (Anlage)'!L$106:L$107)+'2d) Planwerte (Anlage)'!L$93+'2d) Planwerte (Anlage)'!L$112</f>
        <v>0</v>
      </c>
      <c r="M34" s="1243">
        <f>SUMIF('2d) Planwerte (Anlage)'!$D$106:$D$107,"energetische Nutzung",'2d) Planwerte (Anlage)'!M$106:M$107)+'2d) Planwerte (Anlage)'!M$93+'2d) Planwerte (Anlage)'!M$112</f>
        <v>0</v>
      </c>
      <c r="N34" s="1243">
        <f>SUMIF('2d) Planwerte (Anlage)'!$D$106:$D$107,"energetische Nutzung",'2d) Planwerte (Anlage)'!N$106:N$107)+'2d) Planwerte (Anlage)'!N$93+'2d) Planwerte (Anlage)'!N$112</f>
        <v>0</v>
      </c>
      <c r="O34" s="1243">
        <f>SUMIF('2d) Planwerte (Anlage)'!$D$106:$D$107,"energetische Nutzung",'2d) Planwerte (Anlage)'!O$106:O$107)+'2d) Planwerte (Anlage)'!O$93+'2d) Planwerte (Anlage)'!O$112</f>
        <v>0</v>
      </c>
      <c r="P34" s="1243">
        <f>SUMIF('2d) Planwerte (Anlage)'!$D$106:$D$107,"energetische Nutzung",'2d) Planwerte (Anlage)'!P$106:P$107)+'2d) Planwerte (Anlage)'!P$93+'2d) Planwerte (Anlage)'!P$112</f>
        <v>0</v>
      </c>
      <c r="Q34" s="1243">
        <f>SUMIF('2d) Planwerte (Anlage)'!$D$106:$D$107,"energetische Nutzung",'2d) Planwerte (Anlage)'!Q$106:Q$107)+'2d) Planwerte (Anlage)'!Q$93+'2d) Planwerte (Anlage)'!Q$112</f>
        <v>0</v>
      </c>
      <c r="R34" s="1243">
        <f>SUMIF('2d) Planwerte (Anlage)'!$D$106:$D$107,"energetische Nutzung",'2d) Planwerte (Anlage)'!R$106:R$107)+'2d) Planwerte (Anlage)'!R$93+'2d) Planwerte (Anlage)'!R$112</f>
        <v>0</v>
      </c>
      <c r="S34" s="1243">
        <f>SUMIF('2d) Planwerte (Anlage)'!$D$106:$D$107,"energetische Nutzung",'2d) Planwerte (Anlage)'!S$106:S$107)+'2d) Planwerte (Anlage)'!S$93+'2d) Planwerte (Anlage)'!S$112</f>
        <v>0</v>
      </c>
      <c r="T34" s="1244">
        <f>SUMIF('2d) Planwerte (Anlage)'!$D$106:$D$107,"energetische Nutzung",'2d) Planwerte (Anlage)'!T$106:T$107)+'2d) Planwerte (Anlage)'!T$93+'2d) Planwerte (Anlage)'!T$112</f>
        <v>0</v>
      </c>
      <c r="U34" s="1245">
        <f>SUMIF('2d) Planwerte (Anlage)'!$D$106:$D$107,"energetische Nutzung",'2d) Planwerte (Anlage)'!U$106:U$107)+'2d) Planwerte (Anlage)'!U$93+'2d) Planwerte (Anlage)'!U$112</f>
        <v>0</v>
      </c>
    </row>
    <row r="35" spans="1:21" s="70" customFormat="1" ht="16.5" x14ac:dyDescent="0.45">
      <c r="A35" s="1150"/>
      <c r="B35" s="149" t="s">
        <v>222</v>
      </c>
      <c r="C35" s="252" t="s">
        <v>220</v>
      </c>
      <c r="D35" s="1137" t="s">
        <v>51</v>
      </c>
      <c r="E35" s="1246">
        <f>SUMIF('2d) Planwerte (Anlage)'!$D$108:$D$109,"energetische Nutzung",'2d) Planwerte (Anlage)'!E$108:E$109)+'2d) Planwerte (Anlage)'!E$94+'2d) Planwerte (Anlage)'!E$113</f>
        <v>0</v>
      </c>
      <c r="F35" s="1246">
        <f>SUMIF('2d) Planwerte (Anlage)'!$D$108:$D$109,"energetische Nutzung",'2d) Planwerte (Anlage)'!F$108:F$109)+'2d) Planwerte (Anlage)'!F$94+'2d) Planwerte (Anlage)'!F$113</f>
        <v>0</v>
      </c>
      <c r="G35" s="1246">
        <f>SUMIF('2d) Planwerte (Anlage)'!$D$108:$D$109,"energetische Nutzung",'2d) Planwerte (Anlage)'!G$108:G$109)+'2d) Planwerte (Anlage)'!G$94+'2d) Planwerte (Anlage)'!G$113</f>
        <v>0</v>
      </c>
      <c r="H35" s="1246">
        <f>SUMIF('2d) Planwerte (Anlage)'!$D$108:$D$109,"energetische Nutzung",'2d) Planwerte (Anlage)'!H$108:H$109)+'2d) Planwerte (Anlage)'!H$94+'2d) Planwerte (Anlage)'!H$113</f>
        <v>0</v>
      </c>
      <c r="I35" s="1246">
        <f>SUMIF('2d) Planwerte (Anlage)'!$D$108:$D$109,"energetische Nutzung",'2d) Planwerte (Anlage)'!I$108:I$109)+'2d) Planwerte (Anlage)'!I$94+'2d) Planwerte (Anlage)'!I$113</f>
        <v>0</v>
      </c>
      <c r="J35" s="1246">
        <f>SUMIF('2d) Planwerte (Anlage)'!$D$108:$D$109,"energetische Nutzung",'2d) Planwerte (Anlage)'!J$108:J$109)+'2d) Planwerte (Anlage)'!J$94+'2d) Planwerte (Anlage)'!J$113</f>
        <v>0</v>
      </c>
      <c r="K35" s="1246">
        <f>SUMIF('2d) Planwerte (Anlage)'!$D$108:$D$109,"energetische Nutzung",'2d) Planwerte (Anlage)'!K$108:K$109)+'2d) Planwerte (Anlage)'!K$94+'2d) Planwerte (Anlage)'!K$113</f>
        <v>0</v>
      </c>
      <c r="L35" s="1246">
        <f>SUMIF('2d) Planwerte (Anlage)'!$D$108:$D$109,"energetische Nutzung",'2d) Planwerte (Anlage)'!L$108:L$109)+'2d) Planwerte (Anlage)'!L$94+'2d) Planwerte (Anlage)'!L$113</f>
        <v>0</v>
      </c>
      <c r="M35" s="1246">
        <f>SUMIF('2d) Planwerte (Anlage)'!$D$108:$D$109,"energetische Nutzung",'2d) Planwerte (Anlage)'!M$108:M$109)+'2d) Planwerte (Anlage)'!M$94+'2d) Planwerte (Anlage)'!M$113</f>
        <v>0</v>
      </c>
      <c r="N35" s="1246">
        <f>SUMIF('2d) Planwerte (Anlage)'!$D$108:$D$109,"energetische Nutzung",'2d) Planwerte (Anlage)'!N$108:N$109)+'2d) Planwerte (Anlage)'!N$94+'2d) Planwerte (Anlage)'!N$113</f>
        <v>0</v>
      </c>
      <c r="O35" s="1246">
        <f>SUMIF('2d) Planwerte (Anlage)'!$D$108:$D$109,"energetische Nutzung",'2d) Planwerte (Anlage)'!O$108:O$109)+'2d) Planwerte (Anlage)'!O$94+'2d) Planwerte (Anlage)'!O$113</f>
        <v>0</v>
      </c>
      <c r="P35" s="1246">
        <f>SUMIF('2d) Planwerte (Anlage)'!$D$108:$D$109,"energetische Nutzung",'2d) Planwerte (Anlage)'!P$108:P$109)+'2d) Planwerte (Anlage)'!P$94+'2d) Planwerte (Anlage)'!P$113</f>
        <v>0</v>
      </c>
      <c r="Q35" s="1246">
        <f>SUMIF('2d) Planwerte (Anlage)'!$D$108:$D$109,"energetische Nutzung",'2d) Planwerte (Anlage)'!Q$108:Q$109)+'2d) Planwerte (Anlage)'!Q$94+'2d) Planwerte (Anlage)'!Q$113</f>
        <v>0</v>
      </c>
      <c r="R35" s="1246">
        <f>SUMIF('2d) Planwerte (Anlage)'!$D$108:$D$109,"energetische Nutzung",'2d) Planwerte (Anlage)'!R$108:R$109)+'2d) Planwerte (Anlage)'!R$94+'2d) Planwerte (Anlage)'!R$113</f>
        <v>0</v>
      </c>
      <c r="S35" s="1246">
        <f>SUMIF('2d) Planwerte (Anlage)'!$D$108:$D$109,"energetische Nutzung",'2d) Planwerte (Anlage)'!S$108:S$109)+'2d) Planwerte (Anlage)'!S$94+'2d) Planwerte (Anlage)'!S$113</f>
        <v>0</v>
      </c>
      <c r="T35" s="1247">
        <f>SUMIF('2d) Planwerte (Anlage)'!$D$108:$D$109,"energetische Nutzung",'2d) Planwerte (Anlage)'!T$108:T$109)+'2d) Planwerte (Anlage)'!T$94+'2d) Planwerte (Anlage)'!T$113</f>
        <v>0</v>
      </c>
      <c r="U35" s="1248">
        <f>SUMIF('2d) Planwerte (Anlage)'!$D$108:$D$109,"energetische Nutzung",'2d) Planwerte (Anlage)'!U$108:U$109)+'2d) Planwerte (Anlage)'!U$94+'2d) Planwerte (Anlage)'!U$113</f>
        <v>0</v>
      </c>
    </row>
    <row r="36" spans="1:21" s="70" customFormat="1" x14ac:dyDescent="0.35">
      <c r="A36" s="1150"/>
      <c r="B36" s="100" t="s">
        <v>313</v>
      </c>
      <c r="C36" s="1217" t="s">
        <v>220</v>
      </c>
      <c r="D36" s="1135" t="s">
        <v>51</v>
      </c>
      <c r="E36" s="1243">
        <f>'2d) Planwerte (Anlage)'!E$95+'2d) Planwerte (Anlage)'!E$98+SUMIF('2d) Planwerte (Anlage)'!$D$100:$D$105,"gasförmig",'2d) Planwerte (Anlage)'!E$100:E$105)+'2d) Planwerte (Anlage)'!E$114+'2d) Planwerte (Anlage)'!E$115</f>
        <v>0</v>
      </c>
      <c r="F36" s="1243">
        <f>'2d) Planwerte (Anlage)'!F$95+'2d) Planwerte (Anlage)'!F$98+SUMIF('2d) Planwerte (Anlage)'!$D$100:$D$105,"gasförmig",'2d) Planwerte (Anlage)'!F$100:F$105)+'2d) Planwerte (Anlage)'!F$114+'2d) Planwerte (Anlage)'!F$115</f>
        <v>0</v>
      </c>
      <c r="G36" s="1243">
        <f>'2d) Planwerte (Anlage)'!G$95+'2d) Planwerte (Anlage)'!G$98+SUMIF('2d) Planwerte (Anlage)'!$D$100:$D$105,"gasförmig",'2d) Planwerte (Anlage)'!G$100:G$105)+'2d) Planwerte (Anlage)'!G$114+'2d) Planwerte (Anlage)'!G$115</f>
        <v>0</v>
      </c>
      <c r="H36" s="1243">
        <f>'2d) Planwerte (Anlage)'!H$95+'2d) Planwerte (Anlage)'!H$98+SUMIF('2d) Planwerte (Anlage)'!$D$100:$D$105,"gasförmig",'2d) Planwerte (Anlage)'!H$100:H$105)+'2d) Planwerte (Anlage)'!H$114+'2d) Planwerte (Anlage)'!H$115</f>
        <v>0</v>
      </c>
      <c r="I36" s="1243">
        <f>'2d) Planwerte (Anlage)'!I$95+'2d) Planwerte (Anlage)'!I$98+SUMIF('2d) Planwerte (Anlage)'!$D$100:$D$105,"gasförmig",'2d) Planwerte (Anlage)'!I$100:I$105)+'2d) Planwerte (Anlage)'!I$114+'2d) Planwerte (Anlage)'!I$115</f>
        <v>0</v>
      </c>
      <c r="J36" s="1243">
        <f>'2d) Planwerte (Anlage)'!J$95+'2d) Planwerte (Anlage)'!J$98+SUMIF('2d) Planwerte (Anlage)'!$D$100:$D$105,"gasförmig",'2d) Planwerte (Anlage)'!J$100:J$105)+'2d) Planwerte (Anlage)'!J$114+'2d) Planwerte (Anlage)'!J$115</f>
        <v>0</v>
      </c>
      <c r="K36" s="1243">
        <f>'2d) Planwerte (Anlage)'!K$95+'2d) Planwerte (Anlage)'!K$98+SUMIF('2d) Planwerte (Anlage)'!$D$100:$D$105,"gasförmig",'2d) Planwerte (Anlage)'!K$100:K$105)+'2d) Planwerte (Anlage)'!K$114+'2d) Planwerte (Anlage)'!K$115</f>
        <v>0</v>
      </c>
      <c r="L36" s="1243">
        <f>'2d) Planwerte (Anlage)'!L$95+'2d) Planwerte (Anlage)'!L$98+SUMIF('2d) Planwerte (Anlage)'!$D$100:$D$105,"gasförmig",'2d) Planwerte (Anlage)'!L$100:L$105)+'2d) Planwerte (Anlage)'!L$114+'2d) Planwerte (Anlage)'!L$115</f>
        <v>0</v>
      </c>
      <c r="M36" s="1243">
        <f>'2d) Planwerte (Anlage)'!M$95+'2d) Planwerte (Anlage)'!M$98+SUMIF('2d) Planwerte (Anlage)'!$D$100:$D$105,"gasförmig",'2d) Planwerte (Anlage)'!M$100:M$105)+'2d) Planwerte (Anlage)'!M$114+'2d) Planwerte (Anlage)'!M$115</f>
        <v>0</v>
      </c>
      <c r="N36" s="1243">
        <f>'2d) Planwerte (Anlage)'!N$95+'2d) Planwerte (Anlage)'!N$98+SUMIF('2d) Planwerte (Anlage)'!$D$100:$D$105,"gasförmig",'2d) Planwerte (Anlage)'!N$100:N$105)+'2d) Planwerte (Anlage)'!N$114+'2d) Planwerte (Anlage)'!N$115</f>
        <v>0</v>
      </c>
      <c r="O36" s="1243">
        <f>'2d) Planwerte (Anlage)'!O$95+'2d) Planwerte (Anlage)'!O$98+SUMIF('2d) Planwerte (Anlage)'!$D$100:$D$105,"gasförmig",'2d) Planwerte (Anlage)'!O$100:O$105)+'2d) Planwerte (Anlage)'!O$114+'2d) Planwerte (Anlage)'!O$115</f>
        <v>0</v>
      </c>
      <c r="P36" s="1243">
        <f>'2d) Planwerte (Anlage)'!P$95+'2d) Planwerte (Anlage)'!P$98+SUMIF('2d) Planwerte (Anlage)'!$D$100:$D$105,"gasförmig",'2d) Planwerte (Anlage)'!P$100:P$105)+'2d) Planwerte (Anlage)'!P$114+'2d) Planwerte (Anlage)'!P$115</f>
        <v>0</v>
      </c>
      <c r="Q36" s="1243">
        <f>'2d) Planwerte (Anlage)'!Q$95+'2d) Planwerte (Anlage)'!Q$98+SUMIF('2d) Planwerte (Anlage)'!$D$100:$D$105,"gasförmig",'2d) Planwerte (Anlage)'!Q$100:Q$105)+'2d) Planwerte (Anlage)'!Q$114+'2d) Planwerte (Anlage)'!Q$115</f>
        <v>0</v>
      </c>
      <c r="R36" s="1243">
        <f>'2d) Planwerte (Anlage)'!R$95+'2d) Planwerte (Anlage)'!R$98+SUMIF('2d) Planwerte (Anlage)'!$D$100:$D$105,"gasförmig",'2d) Planwerte (Anlage)'!R$100:R$105)+'2d) Planwerte (Anlage)'!R$114+'2d) Planwerte (Anlage)'!R$115</f>
        <v>0</v>
      </c>
      <c r="S36" s="1243">
        <f>'2d) Planwerte (Anlage)'!S$95+'2d) Planwerte (Anlage)'!S$98+SUMIF('2d) Planwerte (Anlage)'!$D$100:$D$105,"gasförmig",'2d) Planwerte (Anlage)'!S$100:S$105)+'2d) Planwerte (Anlage)'!S$114+'2d) Planwerte (Anlage)'!S$115</f>
        <v>0</v>
      </c>
      <c r="T36" s="1244">
        <f>'2d) Planwerte (Anlage)'!T$95+'2d) Planwerte (Anlage)'!T$98+SUMIF('2d) Planwerte (Anlage)'!$D$100:$D$105,"gasförmig",'2d) Planwerte (Anlage)'!T$100:T$105)+'2d) Planwerte (Anlage)'!T$114+'2d) Planwerte (Anlage)'!T$115</f>
        <v>0</v>
      </c>
      <c r="U36" s="1245">
        <f>'2d) Planwerte (Anlage)'!U$95+'2d) Planwerte (Anlage)'!U$98+SUMIF('2d) Planwerte (Anlage)'!$D$100:$D$105,"gasförmig",'2d) Planwerte (Anlage)'!U$100:U$105)+'2d) Planwerte (Anlage)'!U$114+'2d) Planwerte (Anlage)'!U$115</f>
        <v>0</v>
      </c>
    </row>
    <row r="37" spans="1:21" s="70" customFormat="1" x14ac:dyDescent="0.35">
      <c r="A37" s="1150"/>
      <c r="B37" s="149" t="s">
        <v>106</v>
      </c>
      <c r="C37" s="252" t="s">
        <v>220</v>
      </c>
      <c r="D37" s="1137" t="s">
        <v>51</v>
      </c>
      <c r="E37" s="1246">
        <f>'2d) Planwerte (Anlage)'!E$96</f>
        <v>0</v>
      </c>
      <c r="F37" s="1246">
        <f>'2d) Planwerte (Anlage)'!F$96</f>
        <v>0</v>
      </c>
      <c r="G37" s="1246">
        <f>'2d) Planwerte (Anlage)'!G$96</f>
        <v>0</v>
      </c>
      <c r="H37" s="1246">
        <f>'2d) Planwerte (Anlage)'!H$96</f>
        <v>0</v>
      </c>
      <c r="I37" s="1246">
        <f>'2d) Planwerte (Anlage)'!I$96</f>
        <v>0</v>
      </c>
      <c r="J37" s="1246">
        <f>'2d) Planwerte (Anlage)'!J$96</f>
        <v>0</v>
      </c>
      <c r="K37" s="1246">
        <f>'2d) Planwerte (Anlage)'!K$96</f>
        <v>0</v>
      </c>
      <c r="L37" s="1246">
        <f>'2d) Planwerte (Anlage)'!L$96</f>
        <v>0</v>
      </c>
      <c r="M37" s="1246">
        <f>'2d) Planwerte (Anlage)'!M$96</f>
        <v>0</v>
      </c>
      <c r="N37" s="1246">
        <f>'2d) Planwerte (Anlage)'!N$96</f>
        <v>0</v>
      </c>
      <c r="O37" s="1246">
        <f>'2d) Planwerte (Anlage)'!O$96</f>
        <v>0</v>
      </c>
      <c r="P37" s="1246">
        <f>'2d) Planwerte (Anlage)'!P$96</f>
        <v>0</v>
      </c>
      <c r="Q37" s="1246">
        <f>'2d) Planwerte (Anlage)'!Q$96</f>
        <v>0</v>
      </c>
      <c r="R37" s="1246">
        <f>'2d) Planwerte (Anlage)'!R$96</f>
        <v>0</v>
      </c>
      <c r="S37" s="1246">
        <f>'2d) Planwerte (Anlage)'!S$96</f>
        <v>0</v>
      </c>
      <c r="T37" s="1247">
        <f>'2d) Planwerte (Anlage)'!T$96</f>
        <v>0</v>
      </c>
      <c r="U37" s="1248">
        <f>'2d) Planwerte (Anlage)'!U$96</f>
        <v>0</v>
      </c>
    </row>
    <row r="38" spans="1:21" s="70" customFormat="1" ht="29" x14ac:dyDescent="0.35">
      <c r="A38" s="1150"/>
      <c r="B38" s="253" t="s">
        <v>314</v>
      </c>
      <c r="C38" s="174" t="s">
        <v>220</v>
      </c>
      <c r="D38" s="1205" t="s">
        <v>51</v>
      </c>
      <c r="E38" s="1249">
        <f>'2d) Planwerte (Anlage)'!E$97+'2d) Planwerte (Anlage)'!E$99+SUMIF('2d) Planwerte (Anlage)'!$D$100:$D$105,"fest",'2d) Planwerte (Anlage)'!E$100:E$105)+SUMIF('2d) Planwerte (Anlage)'!$D$100:$D$105,"flüssig",'2d) Planwerte (Anlage)'!E$100:E$105)+'2d) Planwerte (Anlage)'!E$116</f>
        <v>0</v>
      </c>
      <c r="F38" s="1249">
        <f>'2d) Planwerte (Anlage)'!F$97+'2d) Planwerte (Anlage)'!F$99+SUMIF('2d) Planwerte (Anlage)'!$D$100:$D$105,"fest",'2d) Planwerte (Anlage)'!F$100:F$105)+SUMIF('2d) Planwerte (Anlage)'!$D$100:$D$105,"flüssig",'2d) Planwerte (Anlage)'!F$100:F$105)+'2d) Planwerte (Anlage)'!F$116</f>
        <v>0</v>
      </c>
      <c r="G38" s="1249">
        <f>'2d) Planwerte (Anlage)'!G$97+'2d) Planwerte (Anlage)'!G$99+SUMIF('2d) Planwerte (Anlage)'!$D$100:$D$105,"fest",'2d) Planwerte (Anlage)'!G$100:G$105)+SUMIF('2d) Planwerte (Anlage)'!$D$100:$D$105,"flüssig",'2d) Planwerte (Anlage)'!G$100:G$105)+'2d) Planwerte (Anlage)'!G$116</f>
        <v>0</v>
      </c>
      <c r="H38" s="1249">
        <f>'2d) Planwerte (Anlage)'!H$97+'2d) Planwerte (Anlage)'!H$99+SUMIF('2d) Planwerte (Anlage)'!$D$100:$D$105,"fest",'2d) Planwerte (Anlage)'!H$100:H$105)+SUMIF('2d) Planwerte (Anlage)'!$D$100:$D$105,"flüssig",'2d) Planwerte (Anlage)'!H$100:H$105)+'2d) Planwerte (Anlage)'!H$116</f>
        <v>0</v>
      </c>
      <c r="I38" s="1249">
        <f>'2d) Planwerte (Anlage)'!I$97+'2d) Planwerte (Anlage)'!I$99+SUMIF('2d) Planwerte (Anlage)'!$D$100:$D$105,"fest",'2d) Planwerte (Anlage)'!I$100:I$105)+SUMIF('2d) Planwerte (Anlage)'!$D$100:$D$105,"flüssig",'2d) Planwerte (Anlage)'!I$100:I$105)+'2d) Planwerte (Anlage)'!I$116</f>
        <v>0</v>
      </c>
      <c r="J38" s="1249">
        <f>'2d) Planwerte (Anlage)'!J$97+'2d) Planwerte (Anlage)'!J$99+SUMIF('2d) Planwerte (Anlage)'!$D$100:$D$105,"fest",'2d) Planwerte (Anlage)'!J$100:J$105)+SUMIF('2d) Planwerte (Anlage)'!$D$100:$D$105,"flüssig",'2d) Planwerte (Anlage)'!J$100:J$105)+'2d) Planwerte (Anlage)'!J$116</f>
        <v>0</v>
      </c>
      <c r="K38" s="1249">
        <f>'2d) Planwerte (Anlage)'!K$97+'2d) Planwerte (Anlage)'!K$99+SUMIF('2d) Planwerte (Anlage)'!$D$100:$D$105,"fest",'2d) Planwerte (Anlage)'!K$100:K$105)+SUMIF('2d) Planwerte (Anlage)'!$D$100:$D$105,"flüssig",'2d) Planwerte (Anlage)'!K$100:K$105)+'2d) Planwerte (Anlage)'!K$116</f>
        <v>0</v>
      </c>
      <c r="L38" s="1249">
        <f>'2d) Planwerte (Anlage)'!L$97+'2d) Planwerte (Anlage)'!L$99+SUMIF('2d) Planwerte (Anlage)'!$D$100:$D$105,"fest",'2d) Planwerte (Anlage)'!L$100:L$105)+SUMIF('2d) Planwerte (Anlage)'!$D$100:$D$105,"flüssig",'2d) Planwerte (Anlage)'!L$100:L$105)+'2d) Planwerte (Anlage)'!L$116</f>
        <v>0</v>
      </c>
      <c r="M38" s="1249">
        <f>'2d) Planwerte (Anlage)'!M$97+'2d) Planwerte (Anlage)'!M$99+SUMIF('2d) Planwerte (Anlage)'!$D$100:$D$105,"fest",'2d) Planwerte (Anlage)'!M$100:M$105)+SUMIF('2d) Planwerte (Anlage)'!$D$100:$D$105,"flüssig",'2d) Planwerte (Anlage)'!M$100:M$105)+'2d) Planwerte (Anlage)'!M$116</f>
        <v>0</v>
      </c>
      <c r="N38" s="1249">
        <f>'2d) Planwerte (Anlage)'!N$97+'2d) Planwerte (Anlage)'!N$99+SUMIF('2d) Planwerte (Anlage)'!$D$100:$D$105,"fest",'2d) Planwerte (Anlage)'!N$100:N$105)+SUMIF('2d) Planwerte (Anlage)'!$D$100:$D$105,"flüssig",'2d) Planwerte (Anlage)'!N$100:N$105)+'2d) Planwerte (Anlage)'!N$116</f>
        <v>0</v>
      </c>
      <c r="O38" s="1249">
        <f>'2d) Planwerte (Anlage)'!O$97+'2d) Planwerte (Anlage)'!O$99+SUMIF('2d) Planwerte (Anlage)'!$D$100:$D$105,"fest",'2d) Planwerte (Anlage)'!O$100:O$105)+SUMIF('2d) Planwerte (Anlage)'!$D$100:$D$105,"flüssig",'2d) Planwerte (Anlage)'!O$100:O$105)+'2d) Planwerte (Anlage)'!O$116</f>
        <v>0</v>
      </c>
      <c r="P38" s="1249">
        <f>'2d) Planwerte (Anlage)'!P$97+'2d) Planwerte (Anlage)'!P$99+SUMIF('2d) Planwerte (Anlage)'!$D$100:$D$105,"fest",'2d) Planwerte (Anlage)'!P$100:P$105)+SUMIF('2d) Planwerte (Anlage)'!$D$100:$D$105,"flüssig",'2d) Planwerte (Anlage)'!P$100:P$105)+'2d) Planwerte (Anlage)'!P$116</f>
        <v>0</v>
      </c>
      <c r="Q38" s="1249">
        <f>'2d) Planwerte (Anlage)'!Q$97+'2d) Planwerte (Anlage)'!Q$99+SUMIF('2d) Planwerte (Anlage)'!$D$100:$D$105,"fest",'2d) Planwerte (Anlage)'!Q$100:Q$105)+SUMIF('2d) Planwerte (Anlage)'!$D$100:$D$105,"flüssig",'2d) Planwerte (Anlage)'!Q$100:Q$105)+'2d) Planwerte (Anlage)'!Q$116</f>
        <v>0</v>
      </c>
      <c r="R38" s="1249">
        <f>'2d) Planwerte (Anlage)'!R$97+'2d) Planwerte (Anlage)'!R$99+SUMIF('2d) Planwerte (Anlage)'!$D$100:$D$105,"fest",'2d) Planwerte (Anlage)'!R$100:R$105)+SUMIF('2d) Planwerte (Anlage)'!$D$100:$D$105,"flüssig",'2d) Planwerte (Anlage)'!R$100:R$105)+'2d) Planwerte (Anlage)'!R$116</f>
        <v>0</v>
      </c>
      <c r="S38" s="1249">
        <f>'2d) Planwerte (Anlage)'!S$97+'2d) Planwerte (Anlage)'!S$99+SUMIF('2d) Planwerte (Anlage)'!$D$100:$D$105,"fest",'2d) Planwerte (Anlage)'!S$100:S$105)+SUMIF('2d) Planwerte (Anlage)'!$D$100:$D$105,"flüssig",'2d) Planwerte (Anlage)'!S$100:S$105)+'2d) Planwerte (Anlage)'!S$116</f>
        <v>0</v>
      </c>
      <c r="T38" s="1250">
        <f>'2d) Planwerte (Anlage)'!T$97+'2d) Planwerte (Anlage)'!T$99+SUMIF('2d) Planwerte (Anlage)'!$D$100:$D$105,"fest",'2d) Planwerte (Anlage)'!T$100:T$105)+SUMIF('2d) Planwerte (Anlage)'!$D$100:$D$105,"flüssig",'2d) Planwerte (Anlage)'!T$100:T$105)+'2d) Planwerte (Anlage)'!T$116</f>
        <v>0</v>
      </c>
      <c r="U38" s="1251">
        <f>'2d) Planwerte (Anlage)'!U$97+'2d) Planwerte (Anlage)'!U$99+SUMIF('2d) Planwerte (Anlage)'!$D$100:$D$105,"fest",'2d) Planwerte (Anlage)'!U$100:U$105)+SUMIF('2d) Planwerte (Anlage)'!$D$100:$D$105,"flüssig",'2d) Planwerte (Anlage)'!U$100:U$105)+'2d) Planwerte (Anlage)'!U$116</f>
        <v>0</v>
      </c>
    </row>
    <row r="39" spans="1:21" s="70" customFormat="1" ht="21.75" customHeight="1" x14ac:dyDescent="0.35">
      <c r="A39" s="1150"/>
      <c r="B39" s="1252" t="s">
        <v>325</v>
      </c>
      <c r="C39" s="1253" t="s">
        <v>220</v>
      </c>
      <c r="D39" s="1254" t="s">
        <v>51</v>
      </c>
      <c r="E39" s="1255">
        <f>IFERROR(SUM(E33:E38),0)</f>
        <v>0</v>
      </c>
      <c r="F39" s="1256">
        <f>IFERROR(SUM(F33:F38),0)</f>
        <v>0</v>
      </c>
      <c r="G39" s="1256">
        <f>IFERROR(SUM(G33:G38),0)</f>
        <v>0</v>
      </c>
      <c r="H39" s="1256">
        <f t="shared" ref="H39:R39" si="7">IFERROR(SUM(H33:H38),0)</f>
        <v>0</v>
      </c>
      <c r="I39" s="1256">
        <f t="shared" si="7"/>
        <v>0</v>
      </c>
      <c r="J39" s="1256">
        <f t="shared" si="7"/>
        <v>0</v>
      </c>
      <c r="K39" s="1257">
        <f t="shared" si="7"/>
        <v>0</v>
      </c>
      <c r="L39" s="1258">
        <f t="shared" si="7"/>
        <v>0</v>
      </c>
      <c r="M39" s="1256">
        <f t="shared" si="7"/>
        <v>0</v>
      </c>
      <c r="N39" s="1256">
        <f t="shared" si="7"/>
        <v>0</v>
      </c>
      <c r="O39" s="1257">
        <f t="shared" si="7"/>
        <v>0</v>
      </c>
      <c r="P39" s="1258">
        <f t="shared" si="7"/>
        <v>0</v>
      </c>
      <c r="Q39" s="1257">
        <f t="shared" si="7"/>
        <v>0</v>
      </c>
      <c r="R39" s="1258">
        <f t="shared" si="7"/>
        <v>0</v>
      </c>
      <c r="S39" s="1257">
        <f>IFERROR(SUM(S33:S38),0)</f>
        <v>0</v>
      </c>
      <c r="T39" s="1257">
        <f t="shared" ref="T39:U39" si="8">IFERROR(SUM(T33:T38),0)</f>
        <v>0</v>
      </c>
      <c r="U39" s="1259">
        <f t="shared" si="8"/>
        <v>0</v>
      </c>
    </row>
    <row r="40" spans="1:21" s="70" customFormat="1" ht="21.75" customHeight="1" x14ac:dyDescent="0.35">
      <c r="A40" s="1150"/>
      <c r="B40" s="11"/>
      <c r="C40" s="11"/>
      <c r="D40" s="1165"/>
    </row>
    <row r="41" spans="1:21" s="70" customFormat="1" ht="21.75" customHeight="1" x14ac:dyDescent="0.35">
      <c r="A41" s="1150"/>
      <c r="B41" s="11"/>
      <c r="C41" s="11"/>
      <c r="D41" s="1165"/>
      <c r="E41" s="57"/>
    </row>
    <row r="42" spans="1:21" s="70" customFormat="1" ht="21.75" customHeight="1" x14ac:dyDescent="0.35">
      <c r="A42" s="1260"/>
      <c r="B42" s="1510" t="s">
        <v>326</v>
      </c>
      <c r="C42" s="1523"/>
    </row>
    <row r="43" spans="1:21" s="70" customFormat="1" ht="21.75" customHeight="1" x14ac:dyDescent="0.35">
      <c r="A43" s="1260"/>
      <c r="B43" s="1097" t="s">
        <v>322</v>
      </c>
      <c r="C43" s="1128" t="s">
        <v>50</v>
      </c>
      <c r="D43" s="1160"/>
      <c r="E43" s="1237">
        <f>YEAR('2b) Allg. Inputs'!$C$7)</f>
        <v>1900</v>
      </c>
      <c r="F43" s="1238">
        <f t="shared" ref="F43:R43" si="9">E43+1</f>
        <v>1901</v>
      </c>
      <c r="G43" s="1238">
        <f t="shared" si="9"/>
        <v>1902</v>
      </c>
      <c r="H43" s="1238">
        <f t="shared" si="9"/>
        <v>1903</v>
      </c>
      <c r="I43" s="1238">
        <f t="shared" si="9"/>
        <v>1904</v>
      </c>
      <c r="J43" s="1238">
        <f t="shared" si="9"/>
        <v>1905</v>
      </c>
      <c r="K43" s="1238">
        <f t="shared" si="9"/>
        <v>1906</v>
      </c>
      <c r="L43" s="1238">
        <f t="shared" si="9"/>
        <v>1907</v>
      </c>
      <c r="M43" s="1238">
        <f t="shared" si="9"/>
        <v>1908</v>
      </c>
      <c r="N43" s="1238">
        <f t="shared" si="9"/>
        <v>1909</v>
      </c>
      <c r="O43" s="1238">
        <f t="shared" si="9"/>
        <v>1910</v>
      </c>
      <c r="P43" s="1238">
        <f t="shared" si="9"/>
        <v>1911</v>
      </c>
      <c r="Q43" s="1238">
        <f t="shared" si="9"/>
        <v>1912</v>
      </c>
      <c r="R43" s="1238">
        <f t="shared" si="9"/>
        <v>1913</v>
      </c>
      <c r="S43" s="1238">
        <f>IF('4c) Berechnungen_MFS'!E114 = "Nein",R43+1, R43+1&amp;" 1. Teil-KJ")</f>
        <v>1914</v>
      </c>
      <c r="T43" s="1238" t="str">
        <f>IF('4c) Berechnungen_MFS'!E114 = "Nein","", R43+1&amp;" 2. Teil-KJ")</f>
        <v/>
      </c>
      <c r="U43" s="1239" t="str">
        <f>IF('4c) Berechnungen_MFS'!E114="Ja",R43+2,"")</f>
        <v/>
      </c>
    </row>
    <row r="44" spans="1:21" s="70" customFormat="1" ht="21.75" customHeight="1" x14ac:dyDescent="0.35">
      <c r="A44" s="1260"/>
      <c r="B44" s="111" t="s">
        <v>101</v>
      </c>
      <c r="C44" s="251" t="s">
        <v>220</v>
      </c>
      <c r="D44" s="1134" t="s">
        <v>51</v>
      </c>
      <c r="E44" s="1240">
        <f>'2d) Planwerte (Anlage)'!E$92+'2d) Planwerte (Anlage)'!E$111</f>
        <v>0</v>
      </c>
      <c r="F44" s="1240">
        <f>'2d) Planwerte (Anlage)'!F$92+'2d) Planwerte (Anlage)'!F$111</f>
        <v>0</v>
      </c>
      <c r="G44" s="1240">
        <f>'2d) Planwerte (Anlage)'!G$92+'2d) Planwerte (Anlage)'!G$111</f>
        <v>0</v>
      </c>
      <c r="H44" s="1240">
        <f>'2d) Planwerte (Anlage)'!H$92+'2d) Planwerte (Anlage)'!H$111</f>
        <v>0</v>
      </c>
      <c r="I44" s="1240">
        <f>'2d) Planwerte (Anlage)'!I$92+'2d) Planwerte (Anlage)'!I$111</f>
        <v>0</v>
      </c>
      <c r="J44" s="1240">
        <f>'2d) Planwerte (Anlage)'!J$92+'2d) Planwerte (Anlage)'!J$111</f>
        <v>0</v>
      </c>
      <c r="K44" s="1240">
        <f>'2d) Planwerte (Anlage)'!K$92+'2d) Planwerte (Anlage)'!K$111</f>
        <v>0</v>
      </c>
      <c r="L44" s="1240">
        <f>'2d) Planwerte (Anlage)'!L$92+'2d) Planwerte (Anlage)'!L$111</f>
        <v>0</v>
      </c>
      <c r="M44" s="1240">
        <f>'2d) Planwerte (Anlage)'!M$92+'2d) Planwerte (Anlage)'!M$111</f>
        <v>0</v>
      </c>
      <c r="N44" s="1240">
        <f>'2d) Planwerte (Anlage)'!N$92+'2d) Planwerte (Anlage)'!N$111</f>
        <v>0</v>
      </c>
      <c r="O44" s="1240">
        <f>'2d) Planwerte (Anlage)'!O$92+'2d) Planwerte (Anlage)'!O$111</f>
        <v>0</v>
      </c>
      <c r="P44" s="1240">
        <f>'2d) Planwerte (Anlage)'!P$92+'2d) Planwerte (Anlage)'!P$111</f>
        <v>0</v>
      </c>
      <c r="Q44" s="1240">
        <f>'2d) Planwerte (Anlage)'!Q$92+'2d) Planwerte (Anlage)'!Q$111</f>
        <v>0</v>
      </c>
      <c r="R44" s="1240">
        <f>'2d) Planwerte (Anlage)'!R$92+'2d) Planwerte (Anlage)'!R$111</f>
        <v>0</v>
      </c>
      <c r="S44" s="1240">
        <f>'2d) Planwerte (Anlage)'!S$92+'2d) Planwerte (Anlage)'!S$111</f>
        <v>0</v>
      </c>
      <c r="T44" s="1240">
        <f>'2d) Planwerte (Anlage)'!T$92+'2d) Planwerte (Anlage)'!T$111</f>
        <v>0</v>
      </c>
      <c r="U44" s="1242">
        <f>'2d) Planwerte (Anlage)'!U$92+'2d) Planwerte (Anlage)'!U$111</f>
        <v>0</v>
      </c>
    </row>
    <row r="45" spans="1:21" s="70" customFormat="1" ht="21.75" customHeight="1" x14ac:dyDescent="0.35">
      <c r="A45" s="1260"/>
      <c r="B45" s="63" t="s">
        <v>103</v>
      </c>
      <c r="C45" s="1217" t="s">
        <v>220</v>
      </c>
      <c r="D45" s="1135" t="s">
        <v>51</v>
      </c>
      <c r="E45" s="1243">
        <f>'2d) Planwerte (Anlage)'!E$93+'2d) Planwerte (Anlage)'!E$112</f>
        <v>0</v>
      </c>
      <c r="F45" s="1243">
        <f>'2d) Planwerte (Anlage)'!F$93+'2d) Planwerte (Anlage)'!F$112</f>
        <v>0</v>
      </c>
      <c r="G45" s="1243">
        <f>'2d) Planwerte (Anlage)'!G$93+'2d) Planwerte (Anlage)'!G$112</f>
        <v>0</v>
      </c>
      <c r="H45" s="1243">
        <f>'2d) Planwerte (Anlage)'!H$93+'2d) Planwerte (Anlage)'!H$112</f>
        <v>0</v>
      </c>
      <c r="I45" s="1243">
        <f>'2d) Planwerte (Anlage)'!I$93+'2d) Planwerte (Anlage)'!I$112</f>
        <v>0</v>
      </c>
      <c r="J45" s="1243">
        <f>'2d) Planwerte (Anlage)'!J$93+'2d) Planwerte (Anlage)'!J$112</f>
        <v>0</v>
      </c>
      <c r="K45" s="1243">
        <f>'2d) Planwerte (Anlage)'!K$93+'2d) Planwerte (Anlage)'!K$112</f>
        <v>0</v>
      </c>
      <c r="L45" s="1243">
        <f>'2d) Planwerte (Anlage)'!L$93+'2d) Planwerte (Anlage)'!L$112</f>
        <v>0</v>
      </c>
      <c r="M45" s="1243">
        <f>'2d) Planwerte (Anlage)'!M$93+'2d) Planwerte (Anlage)'!M$112</f>
        <v>0</v>
      </c>
      <c r="N45" s="1243">
        <f>'2d) Planwerte (Anlage)'!N$93+'2d) Planwerte (Anlage)'!N$112</f>
        <v>0</v>
      </c>
      <c r="O45" s="1243">
        <f>'2d) Planwerte (Anlage)'!O$93+'2d) Planwerte (Anlage)'!O$112</f>
        <v>0</v>
      </c>
      <c r="P45" s="1243">
        <f>'2d) Planwerte (Anlage)'!P$93+'2d) Planwerte (Anlage)'!P$112</f>
        <v>0</v>
      </c>
      <c r="Q45" s="1243">
        <f>'2d) Planwerte (Anlage)'!Q$93+'2d) Planwerte (Anlage)'!Q$112</f>
        <v>0</v>
      </c>
      <c r="R45" s="1243">
        <f>'2d) Planwerte (Anlage)'!R$93+'2d) Planwerte (Anlage)'!R$112</f>
        <v>0</v>
      </c>
      <c r="S45" s="1243">
        <f>'2d) Planwerte (Anlage)'!S$93+'2d) Planwerte (Anlage)'!S$112</f>
        <v>0</v>
      </c>
      <c r="T45" s="1243">
        <f>'2d) Planwerte (Anlage)'!T$93+'2d) Planwerte (Anlage)'!T$112</f>
        <v>0</v>
      </c>
      <c r="U45" s="1245">
        <f>'2d) Planwerte (Anlage)'!U$93+'2d) Planwerte (Anlage)'!U$112</f>
        <v>0</v>
      </c>
    </row>
    <row r="46" spans="1:21" s="70" customFormat="1" ht="21.75" customHeight="1" x14ac:dyDescent="0.45">
      <c r="A46" s="1260"/>
      <c r="B46" s="149" t="s">
        <v>222</v>
      </c>
      <c r="C46" s="252" t="s">
        <v>220</v>
      </c>
      <c r="D46" s="1137" t="s">
        <v>51</v>
      </c>
      <c r="E46" s="1246">
        <f>'2d) Planwerte (Anlage)'!E$94+'2d) Planwerte (Anlage)'!E$113</f>
        <v>0</v>
      </c>
      <c r="F46" s="1246">
        <f>'2d) Planwerte (Anlage)'!F$94+'2d) Planwerte (Anlage)'!F$113</f>
        <v>0</v>
      </c>
      <c r="G46" s="1246">
        <f>'2d) Planwerte (Anlage)'!G$94+'2d) Planwerte (Anlage)'!G$113</f>
        <v>0</v>
      </c>
      <c r="H46" s="1246">
        <f>'2d) Planwerte (Anlage)'!H$94+'2d) Planwerte (Anlage)'!H$113</f>
        <v>0</v>
      </c>
      <c r="I46" s="1246">
        <f>'2d) Planwerte (Anlage)'!I$94+'2d) Planwerte (Anlage)'!I$113</f>
        <v>0</v>
      </c>
      <c r="J46" s="1246">
        <f>'2d) Planwerte (Anlage)'!J$94+'2d) Planwerte (Anlage)'!J$113</f>
        <v>0</v>
      </c>
      <c r="K46" s="1246">
        <f>'2d) Planwerte (Anlage)'!K$94+'2d) Planwerte (Anlage)'!K$113</f>
        <v>0</v>
      </c>
      <c r="L46" s="1246">
        <f>'2d) Planwerte (Anlage)'!L$94+'2d) Planwerte (Anlage)'!L$113</f>
        <v>0</v>
      </c>
      <c r="M46" s="1246">
        <f>'2d) Planwerte (Anlage)'!M$94+'2d) Planwerte (Anlage)'!M$113</f>
        <v>0</v>
      </c>
      <c r="N46" s="1246">
        <f>'2d) Planwerte (Anlage)'!N$94+'2d) Planwerte (Anlage)'!N$113</f>
        <v>0</v>
      </c>
      <c r="O46" s="1246">
        <f>'2d) Planwerte (Anlage)'!O$94+'2d) Planwerte (Anlage)'!O$113</f>
        <v>0</v>
      </c>
      <c r="P46" s="1246">
        <f>'2d) Planwerte (Anlage)'!P$94+'2d) Planwerte (Anlage)'!P$113</f>
        <v>0</v>
      </c>
      <c r="Q46" s="1246">
        <f>'2d) Planwerte (Anlage)'!Q$94+'2d) Planwerte (Anlage)'!Q$113</f>
        <v>0</v>
      </c>
      <c r="R46" s="1246">
        <f>'2d) Planwerte (Anlage)'!R$94+'2d) Planwerte (Anlage)'!R$113</f>
        <v>0</v>
      </c>
      <c r="S46" s="1246">
        <f>'2d) Planwerte (Anlage)'!S$94+'2d) Planwerte (Anlage)'!S$113</f>
        <v>0</v>
      </c>
      <c r="T46" s="1246">
        <f>'2d) Planwerte (Anlage)'!T$94+'2d) Planwerte (Anlage)'!T$113</f>
        <v>0</v>
      </c>
      <c r="U46" s="1248">
        <f>'2d) Planwerte (Anlage)'!U$94+'2d) Planwerte (Anlage)'!U$113</f>
        <v>0</v>
      </c>
    </row>
    <row r="47" spans="1:21" s="70" customFormat="1" ht="21.75" customHeight="1" x14ac:dyDescent="0.35">
      <c r="A47" s="1260"/>
      <c r="B47" s="63" t="s">
        <v>105</v>
      </c>
      <c r="C47" s="1217" t="s">
        <v>220</v>
      </c>
      <c r="D47" s="1135" t="s">
        <v>51</v>
      </c>
      <c r="E47" s="1243">
        <f>'2d) Planwerte (Anlage)'!E$95+'2d) Planwerte (Anlage)'!E$114</f>
        <v>0</v>
      </c>
      <c r="F47" s="1243">
        <f>'2d) Planwerte (Anlage)'!F$95+'2d) Planwerte (Anlage)'!F$114</f>
        <v>0</v>
      </c>
      <c r="G47" s="1243">
        <f>'2d) Planwerte (Anlage)'!G$95+'2d) Planwerte (Anlage)'!G$114</f>
        <v>0</v>
      </c>
      <c r="H47" s="1243">
        <f>'2d) Planwerte (Anlage)'!H$95+'2d) Planwerte (Anlage)'!H$114</f>
        <v>0</v>
      </c>
      <c r="I47" s="1243">
        <f>'2d) Planwerte (Anlage)'!I$95+'2d) Planwerte (Anlage)'!I$114</f>
        <v>0</v>
      </c>
      <c r="J47" s="1243">
        <f>'2d) Planwerte (Anlage)'!J$95+'2d) Planwerte (Anlage)'!J$114</f>
        <v>0</v>
      </c>
      <c r="K47" s="1243">
        <f>'2d) Planwerte (Anlage)'!K$95+'2d) Planwerte (Anlage)'!K$114</f>
        <v>0</v>
      </c>
      <c r="L47" s="1243">
        <f>'2d) Planwerte (Anlage)'!L$95+'2d) Planwerte (Anlage)'!L$114</f>
        <v>0</v>
      </c>
      <c r="M47" s="1243">
        <f>'2d) Planwerte (Anlage)'!M$95+'2d) Planwerte (Anlage)'!M$114</f>
        <v>0</v>
      </c>
      <c r="N47" s="1243">
        <f>'2d) Planwerte (Anlage)'!N$95+'2d) Planwerte (Anlage)'!N$114</f>
        <v>0</v>
      </c>
      <c r="O47" s="1243">
        <f>'2d) Planwerte (Anlage)'!O$95+'2d) Planwerte (Anlage)'!O$114</f>
        <v>0</v>
      </c>
      <c r="P47" s="1243">
        <f>'2d) Planwerte (Anlage)'!P$95+'2d) Planwerte (Anlage)'!P$114</f>
        <v>0</v>
      </c>
      <c r="Q47" s="1243">
        <f>'2d) Planwerte (Anlage)'!Q$95+'2d) Planwerte (Anlage)'!Q$114</f>
        <v>0</v>
      </c>
      <c r="R47" s="1243">
        <f>'2d) Planwerte (Anlage)'!R$95+'2d) Planwerte (Anlage)'!R$114</f>
        <v>0</v>
      </c>
      <c r="S47" s="1243">
        <f>'2d) Planwerte (Anlage)'!S$95+'2d) Planwerte (Anlage)'!S$114</f>
        <v>0</v>
      </c>
      <c r="T47" s="1243">
        <f>'2d) Planwerte (Anlage)'!T$95+'2d) Planwerte (Anlage)'!T$114</f>
        <v>0</v>
      </c>
      <c r="U47" s="1245">
        <f>'2d) Planwerte (Anlage)'!U$95+'2d) Planwerte (Anlage)'!U$114</f>
        <v>0</v>
      </c>
    </row>
    <row r="48" spans="1:21" s="70" customFormat="1" ht="21.75" customHeight="1" x14ac:dyDescent="0.35">
      <c r="A48" s="1260"/>
      <c r="B48" s="149" t="s">
        <v>106</v>
      </c>
      <c r="C48" s="254" t="s">
        <v>220</v>
      </c>
      <c r="D48" s="1137" t="s">
        <v>51</v>
      </c>
      <c r="E48" s="1246">
        <f>'2d) Planwerte (Anlage)'!E$96</f>
        <v>0</v>
      </c>
      <c r="F48" s="1246">
        <f>'2d) Planwerte (Anlage)'!F$96</f>
        <v>0</v>
      </c>
      <c r="G48" s="1246">
        <f>'2d) Planwerte (Anlage)'!G$96</f>
        <v>0</v>
      </c>
      <c r="H48" s="1246">
        <f>'2d) Planwerte (Anlage)'!H$96</f>
        <v>0</v>
      </c>
      <c r="I48" s="1246">
        <f>'2d) Planwerte (Anlage)'!I$96</f>
        <v>0</v>
      </c>
      <c r="J48" s="1246">
        <f>'2d) Planwerte (Anlage)'!J$96</f>
        <v>0</v>
      </c>
      <c r="K48" s="1246">
        <f>'2d) Planwerte (Anlage)'!K$96</f>
        <v>0</v>
      </c>
      <c r="L48" s="1246">
        <f>'2d) Planwerte (Anlage)'!L$96</f>
        <v>0</v>
      </c>
      <c r="M48" s="1246">
        <f>'2d) Planwerte (Anlage)'!M$96</f>
        <v>0</v>
      </c>
      <c r="N48" s="1246">
        <f>'2d) Planwerte (Anlage)'!N$96</f>
        <v>0</v>
      </c>
      <c r="O48" s="1246">
        <f>'2d) Planwerte (Anlage)'!O$96</f>
        <v>0</v>
      </c>
      <c r="P48" s="1246">
        <f>'2d) Planwerte (Anlage)'!P$96</f>
        <v>0</v>
      </c>
      <c r="Q48" s="1246">
        <f>'2d) Planwerte (Anlage)'!Q$96</f>
        <v>0</v>
      </c>
      <c r="R48" s="1246">
        <f>'2d) Planwerte (Anlage)'!R$96</f>
        <v>0</v>
      </c>
      <c r="S48" s="1246">
        <f>'2d) Planwerte (Anlage)'!S$96</f>
        <v>0</v>
      </c>
      <c r="T48" s="1246">
        <f>'2d) Planwerte (Anlage)'!T$96</f>
        <v>0</v>
      </c>
      <c r="U48" s="1248">
        <f>'2d) Planwerte (Anlage)'!U$96</f>
        <v>0</v>
      </c>
    </row>
    <row r="49" spans="1:21" s="70" customFormat="1" ht="21.75" customHeight="1" x14ac:dyDescent="0.35">
      <c r="A49" s="1260"/>
      <c r="B49" s="63" t="s">
        <v>107</v>
      </c>
      <c r="C49" s="1217" t="s">
        <v>220</v>
      </c>
      <c r="D49" s="1135" t="s">
        <v>51</v>
      </c>
      <c r="E49" s="1243">
        <f>'2d) Planwerte (Anlage)'!E$97</f>
        <v>0</v>
      </c>
      <c r="F49" s="1243">
        <f>'2d) Planwerte (Anlage)'!F$97</f>
        <v>0</v>
      </c>
      <c r="G49" s="1243">
        <f>'2d) Planwerte (Anlage)'!G$97</f>
        <v>0</v>
      </c>
      <c r="H49" s="1243">
        <f>'2d) Planwerte (Anlage)'!H$97</f>
        <v>0</v>
      </c>
      <c r="I49" s="1243">
        <f>'2d) Planwerte (Anlage)'!I$97</f>
        <v>0</v>
      </c>
      <c r="J49" s="1243">
        <f>'2d) Planwerte (Anlage)'!J$97</f>
        <v>0</v>
      </c>
      <c r="K49" s="1243">
        <f>'2d) Planwerte (Anlage)'!K$97</f>
        <v>0</v>
      </c>
      <c r="L49" s="1243">
        <f>'2d) Planwerte (Anlage)'!L$97</f>
        <v>0</v>
      </c>
      <c r="M49" s="1243">
        <f>'2d) Planwerte (Anlage)'!M$97</f>
        <v>0</v>
      </c>
      <c r="N49" s="1243">
        <f>'2d) Planwerte (Anlage)'!N$97</f>
        <v>0</v>
      </c>
      <c r="O49" s="1243">
        <f>'2d) Planwerte (Anlage)'!O$97</f>
        <v>0</v>
      </c>
      <c r="P49" s="1243">
        <f>'2d) Planwerte (Anlage)'!P$97</f>
        <v>0</v>
      </c>
      <c r="Q49" s="1243">
        <f>'2d) Planwerte (Anlage)'!Q$97</f>
        <v>0</v>
      </c>
      <c r="R49" s="1243">
        <f>'2d) Planwerte (Anlage)'!R$97</f>
        <v>0</v>
      </c>
      <c r="S49" s="1243">
        <f>'2d) Planwerte (Anlage)'!S$97</f>
        <v>0</v>
      </c>
      <c r="T49" s="1243">
        <f>'2d) Planwerte (Anlage)'!T$97</f>
        <v>0</v>
      </c>
      <c r="U49" s="1245">
        <f>'2d) Planwerte (Anlage)'!U$97</f>
        <v>0</v>
      </c>
    </row>
    <row r="50" spans="1:21" s="70" customFormat="1" ht="21.75" customHeight="1" x14ac:dyDescent="0.35">
      <c r="A50" s="1260"/>
      <c r="B50" s="149" t="s">
        <v>223</v>
      </c>
      <c r="C50" s="254" t="s">
        <v>220</v>
      </c>
      <c r="D50" s="1137" t="s">
        <v>51</v>
      </c>
      <c r="E50" s="1246">
        <f>'2d) Planwerte (Anlage)'!E$98+'2d) Planwerte (Anlage)'!E$115</f>
        <v>0</v>
      </c>
      <c r="F50" s="1246">
        <f>'2d) Planwerte (Anlage)'!F$98+'2d) Planwerte (Anlage)'!F$115</f>
        <v>0</v>
      </c>
      <c r="G50" s="1246">
        <f>'2d) Planwerte (Anlage)'!G$98+'2d) Planwerte (Anlage)'!G$115</f>
        <v>0</v>
      </c>
      <c r="H50" s="1246">
        <f>'2d) Planwerte (Anlage)'!H$98+'2d) Planwerte (Anlage)'!H$115</f>
        <v>0</v>
      </c>
      <c r="I50" s="1246">
        <f>'2d) Planwerte (Anlage)'!I$98+'2d) Planwerte (Anlage)'!I$115</f>
        <v>0</v>
      </c>
      <c r="J50" s="1246">
        <f>'2d) Planwerte (Anlage)'!J$98+'2d) Planwerte (Anlage)'!J$115</f>
        <v>0</v>
      </c>
      <c r="K50" s="1246">
        <f>'2d) Planwerte (Anlage)'!K$98+'2d) Planwerte (Anlage)'!K$115</f>
        <v>0</v>
      </c>
      <c r="L50" s="1246">
        <f>'2d) Planwerte (Anlage)'!L$98+'2d) Planwerte (Anlage)'!L$115</f>
        <v>0</v>
      </c>
      <c r="M50" s="1246">
        <f>'2d) Planwerte (Anlage)'!M$98+'2d) Planwerte (Anlage)'!M$115</f>
        <v>0</v>
      </c>
      <c r="N50" s="1246">
        <f>'2d) Planwerte (Anlage)'!N$98+'2d) Planwerte (Anlage)'!N$115</f>
        <v>0</v>
      </c>
      <c r="O50" s="1246">
        <f>'2d) Planwerte (Anlage)'!O$98+'2d) Planwerte (Anlage)'!O$115</f>
        <v>0</v>
      </c>
      <c r="P50" s="1246">
        <f>'2d) Planwerte (Anlage)'!P$98+'2d) Planwerte (Anlage)'!P$115</f>
        <v>0</v>
      </c>
      <c r="Q50" s="1246">
        <f>'2d) Planwerte (Anlage)'!Q$98+'2d) Planwerte (Anlage)'!Q$115</f>
        <v>0</v>
      </c>
      <c r="R50" s="1246">
        <f>'2d) Planwerte (Anlage)'!R$98+'2d) Planwerte (Anlage)'!R$115</f>
        <v>0</v>
      </c>
      <c r="S50" s="1246">
        <f>'2d) Planwerte (Anlage)'!S$98+'2d) Planwerte (Anlage)'!S$115</f>
        <v>0</v>
      </c>
      <c r="T50" s="1246">
        <f>'2d) Planwerte (Anlage)'!T$98+'2d) Planwerte (Anlage)'!T$115</f>
        <v>0</v>
      </c>
      <c r="U50" s="1248">
        <f>'2d) Planwerte (Anlage)'!U$98+'2d) Planwerte (Anlage)'!U$115</f>
        <v>0</v>
      </c>
    </row>
    <row r="51" spans="1:21" s="70" customFormat="1" ht="21.75" customHeight="1" x14ac:dyDescent="0.35">
      <c r="A51" s="1260"/>
      <c r="B51" s="144" t="s">
        <v>224</v>
      </c>
      <c r="C51" s="174" t="s">
        <v>220</v>
      </c>
      <c r="D51" s="1205" t="s">
        <v>51</v>
      </c>
      <c r="E51" s="1249">
        <f>'2d) Planwerte (Anlage)'!E$99+'2d) Planwerte (Anlage)'!E$116</f>
        <v>0</v>
      </c>
      <c r="F51" s="1249">
        <f>'2d) Planwerte (Anlage)'!F$99+'2d) Planwerte (Anlage)'!F$116</f>
        <v>0</v>
      </c>
      <c r="G51" s="1249">
        <f>'2d) Planwerte (Anlage)'!G$99+'2d) Planwerte (Anlage)'!G$116</f>
        <v>0</v>
      </c>
      <c r="H51" s="1249">
        <f>'2d) Planwerte (Anlage)'!H$99+'2d) Planwerte (Anlage)'!H$116</f>
        <v>0</v>
      </c>
      <c r="I51" s="1249">
        <f>'2d) Planwerte (Anlage)'!I$99+'2d) Planwerte (Anlage)'!I$116</f>
        <v>0</v>
      </c>
      <c r="J51" s="1249">
        <f>'2d) Planwerte (Anlage)'!J$99+'2d) Planwerte (Anlage)'!J$116</f>
        <v>0</v>
      </c>
      <c r="K51" s="1249">
        <f>'2d) Planwerte (Anlage)'!K$99+'2d) Planwerte (Anlage)'!K$116</f>
        <v>0</v>
      </c>
      <c r="L51" s="1249">
        <f>'2d) Planwerte (Anlage)'!L$99+'2d) Planwerte (Anlage)'!L$116</f>
        <v>0</v>
      </c>
      <c r="M51" s="1249">
        <f>'2d) Planwerte (Anlage)'!M$99+'2d) Planwerte (Anlage)'!M$116</f>
        <v>0</v>
      </c>
      <c r="N51" s="1249">
        <f>'2d) Planwerte (Anlage)'!N$99+'2d) Planwerte (Anlage)'!N$116</f>
        <v>0</v>
      </c>
      <c r="O51" s="1249">
        <f>'2d) Planwerte (Anlage)'!O$99+'2d) Planwerte (Anlage)'!O$116</f>
        <v>0</v>
      </c>
      <c r="P51" s="1249">
        <f>'2d) Planwerte (Anlage)'!P$99+'2d) Planwerte (Anlage)'!P$116</f>
        <v>0</v>
      </c>
      <c r="Q51" s="1249">
        <f>'2d) Planwerte (Anlage)'!Q$99+'2d) Planwerte (Anlage)'!Q$116</f>
        <v>0</v>
      </c>
      <c r="R51" s="1249">
        <f>'2d) Planwerte (Anlage)'!R$99+'2d) Planwerte (Anlage)'!R$116</f>
        <v>0</v>
      </c>
      <c r="S51" s="1249">
        <f>'2d) Planwerte (Anlage)'!S$99+'2d) Planwerte (Anlage)'!S$116</f>
        <v>0</v>
      </c>
      <c r="T51" s="1249">
        <f>'2d) Planwerte (Anlage)'!T$99+'2d) Planwerte (Anlage)'!T$116</f>
        <v>0</v>
      </c>
      <c r="U51" s="1251">
        <f>'2d) Planwerte (Anlage)'!U$99+'2d) Planwerte (Anlage)'!U$116</f>
        <v>0</v>
      </c>
    </row>
    <row r="52" spans="1:21" s="70" customFormat="1" ht="21.75" customHeight="1" x14ac:dyDescent="0.35">
      <c r="A52" s="1260"/>
      <c r="B52" s="133" t="str">
        <f>IF(ISBLANK('2d) Planwerte (Anlage)'!B100),"",'2d) Planwerte (Anlage)'!B100)</f>
        <v/>
      </c>
      <c r="C52" s="254" t="str">
        <f>IF(ISBLANK('2d) Planwerte (Anlage)'!B100),"","MWh/Jahr")</f>
        <v/>
      </c>
      <c r="D52" s="1222" t="s">
        <v>51</v>
      </c>
      <c r="E52" s="1261">
        <f>'2d) Planwerte (Anlage)'!E$100</f>
        <v>0</v>
      </c>
      <c r="F52" s="1261">
        <f>'2d) Planwerte (Anlage)'!F$100</f>
        <v>0</v>
      </c>
      <c r="G52" s="1261">
        <f>'2d) Planwerte (Anlage)'!G$100</f>
        <v>0</v>
      </c>
      <c r="H52" s="1261">
        <f>'2d) Planwerte (Anlage)'!H$100</f>
        <v>0</v>
      </c>
      <c r="I52" s="1261">
        <f>'2d) Planwerte (Anlage)'!I$100</f>
        <v>0</v>
      </c>
      <c r="J52" s="1261">
        <f>'2d) Planwerte (Anlage)'!J$100</f>
        <v>0</v>
      </c>
      <c r="K52" s="1261">
        <f>'2d) Planwerte (Anlage)'!K$100</f>
        <v>0</v>
      </c>
      <c r="L52" s="1261">
        <f>'2d) Planwerte (Anlage)'!L$100</f>
        <v>0</v>
      </c>
      <c r="M52" s="1261">
        <f>'2d) Planwerte (Anlage)'!M$100</f>
        <v>0</v>
      </c>
      <c r="N52" s="1261">
        <f>'2d) Planwerte (Anlage)'!N$100</f>
        <v>0</v>
      </c>
      <c r="O52" s="1261">
        <f>'2d) Planwerte (Anlage)'!O$100</f>
        <v>0</v>
      </c>
      <c r="P52" s="1261">
        <f>'2d) Planwerte (Anlage)'!P$100</f>
        <v>0</v>
      </c>
      <c r="Q52" s="1261">
        <f>'2d) Planwerte (Anlage)'!Q$100</f>
        <v>0</v>
      </c>
      <c r="R52" s="1261">
        <f>'2d) Planwerte (Anlage)'!R$100</f>
        <v>0</v>
      </c>
      <c r="S52" s="1261">
        <f>'2d) Planwerte (Anlage)'!S$100</f>
        <v>0</v>
      </c>
      <c r="T52" s="1261">
        <f>'2d) Planwerte (Anlage)'!T$100</f>
        <v>0</v>
      </c>
      <c r="U52" s="1262">
        <f>'2d) Planwerte (Anlage)'!U$100</f>
        <v>0</v>
      </c>
    </row>
    <row r="53" spans="1:21" s="70" customFormat="1" ht="21.75" customHeight="1" x14ac:dyDescent="0.35">
      <c r="A53" s="1260"/>
      <c r="B53" s="63" t="str">
        <f>IF(ISBLANK('2d) Planwerte (Anlage)'!B101),"",'2d) Planwerte (Anlage)'!B101)</f>
        <v/>
      </c>
      <c r="C53" s="1217" t="str">
        <f>IF(ISBLANK('2d) Planwerte (Anlage)'!B101),"","MWh/Jahr")</f>
        <v/>
      </c>
      <c r="D53" s="1135" t="s">
        <v>51</v>
      </c>
      <c r="E53" s="1243">
        <f>'2d) Planwerte (Anlage)'!E$101</f>
        <v>0</v>
      </c>
      <c r="F53" s="1243">
        <f>'2d) Planwerte (Anlage)'!F$101</f>
        <v>0</v>
      </c>
      <c r="G53" s="1243">
        <f>'2d) Planwerte (Anlage)'!G$101</f>
        <v>0</v>
      </c>
      <c r="H53" s="1243">
        <f>'2d) Planwerte (Anlage)'!H$101</f>
        <v>0</v>
      </c>
      <c r="I53" s="1243">
        <f>'2d) Planwerte (Anlage)'!I$101</f>
        <v>0</v>
      </c>
      <c r="J53" s="1243">
        <f>'2d) Planwerte (Anlage)'!J$101</f>
        <v>0</v>
      </c>
      <c r="K53" s="1243">
        <f>'2d) Planwerte (Anlage)'!K$101</f>
        <v>0</v>
      </c>
      <c r="L53" s="1243">
        <f>'2d) Planwerte (Anlage)'!L$101</f>
        <v>0</v>
      </c>
      <c r="M53" s="1243">
        <f>'2d) Planwerte (Anlage)'!M$101</f>
        <v>0</v>
      </c>
      <c r="N53" s="1243">
        <f>'2d) Planwerte (Anlage)'!N$101</f>
        <v>0</v>
      </c>
      <c r="O53" s="1243">
        <f>'2d) Planwerte (Anlage)'!O$101</f>
        <v>0</v>
      </c>
      <c r="P53" s="1243">
        <f>'2d) Planwerte (Anlage)'!P$101</f>
        <v>0</v>
      </c>
      <c r="Q53" s="1243">
        <f>'2d) Planwerte (Anlage)'!Q$101</f>
        <v>0</v>
      </c>
      <c r="R53" s="1243">
        <f>'2d) Planwerte (Anlage)'!R$101</f>
        <v>0</v>
      </c>
      <c r="S53" s="1243">
        <f>'2d) Planwerte (Anlage)'!S$101</f>
        <v>0</v>
      </c>
      <c r="T53" s="1243">
        <f>'2d) Planwerte (Anlage)'!T$101</f>
        <v>0</v>
      </c>
      <c r="U53" s="1245">
        <f>'2d) Planwerte (Anlage)'!U$101</f>
        <v>0</v>
      </c>
    </row>
    <row r="54" spans="1:21" s="70" customFormat="1" ht="21.75" customHeight="1" x14ac:dyDescent="0.35">
      <c r="A54" s="1260"/>
      <c r="B54" s="149" t="str">
        <f>IF(ISBLANK('2d) Planwerte (Anlage)'!B102),"",'2d) Planwerte (Anlage)'!B102)</f>
        <v/>
      </c>
      <c r="C54" s="254" t="str">
        <f>IF(ISBLANK('2d) Planwerte (Anlage)'!B102),"","MWh/Jahr")</f>
        <v/>
      </c>
      <c r="D54" s="1137" t="s">
        <v>51</v>
      </c>
      <c r="E54" s="1246">
        <f>'2d) Planwerte (Anlage)'!E$102</f>
        <v>0</v>
      </c>
      <c r="F54" s="1246">
        <f>'2d) Planwerte (Anlage)'!F$102</f>
        <v>0</v>
      </c>
      <c r="G54" s="1246">
        <f>'2d) Planwerte (Anlage)'!G$102</f>
        <v>0</v>
      </c>
      <c r="H54" s="1246">
        <f>'2d) Planwerte (Anlage)'!H$102</f>
        <v>0</v>
      </c>
      <c r="I54" s="1246">
        <f>'2d) Planwerte (Anlage)'!I$102</f>
        <v>0</v>
      </c>
      <c r="J54" s="1246">
        <f>'2d) Planwerte (Anlage)'!J$102</f>
        <v>0</v>
      </c>
      <c r="K54" s="1246">
        <f>'2d) Planwerte (Anlage)'!K$102</f>
        <v>0</v>
      </c>
      <c r="L54" s="1246">
        <f>'2d) Planwerte (Anlage)'!L$102</f>
        <v>0</v>
      </c>
      <c r="M54" s="1246">
        <f>'2d) Planwerte (Anlage)'!M$102</f>
        <v>0</v>
      </c>
      <c r="N54" s="1246">
        <f>'2d) Planwerte (Anlage)'!N$102</f>
        <v>0</v>
      </c>
      <c r="O54" s="1246">
        <f>'2d) Planwerte (Anlage)'!O$102</f>
        <v>0</v>
      </c>
      <c r="P54" s="1246">
        <f>'2d) Planwerte (Anlage)'!P$102</f>
        <v>0</v>
      </c>
      <c r="Q54" s="1246">
        <f>'2d) Planwerte (Anlage)'!Q$102</f>
        <v>0</v>
      </c>
      <c r="R54" s="1246">
        <f>'2d) Planwerte (Anlage)'!R$102</f>
        <v>0</v>
      </c>
      <c r="S54" s="1246">
        <f>'2d) Planwerte (Anlage)'!S$102</f>
        <v>0</v>
      </c>
      <c r="T54" s="1246">
        <f>'2d) Planwerte (Anlage)'!T$102</f>
        <v>0</v>
      </c>
      <c r="U54" s="1248">
        <f>'2d) Planwerte (Anlage)'!U$102</f>
        <v>0</v>
      </c>
    </row>
    <row r="55" spans="1:21" s="70" customFormat="1" ht="21.75" customHeight="1" x14ac:dyDescent="0.35">
      <c r="A55" s="1260"/>
      <c r="B55" s="63" t="str">
        <f>IF(ISBLANK('2d) Planwerte (Anlage)'!B103),"",'2d) Planwerte (Anlage)'!B103)</f>
        <v/>
      </c>
      <c r="C55" s="1217" t="str">
        <f>IF(ISBLANK('2d) Planwerte (Anlage)'!B103),"","MWh/Jahr")</f>
        <v/>
      </c>
      <c r="D55" s="1135" t="s">
        <v>51</v>
      </c>
      <c r="E55" s="1243">
        <f>'2d) Planwerte (Anlage)'!E$103</f>
        <v>0</v>
      </c>
      <c r="F55" s="1243">
        <f>'2d) Planwerte (Anlage)'!F$103</f>
        <v>0</v>
      </c>
      <c r="G55" s="1243">
        <f>'2d) Planwerte (Anlage)'!G$103</f>
        <v>0</v>
      </c>
      <c r="H55" s="1243">
        <f>'2d) Planwerte (Anlage)'!H$103</f>
        <v>0</v>
      </c>
      <c r="I55" s="1243">
        <f>'2d) Planwerte (Anlage)'!I$103</f>
        <v>0</v>
      </c>
      <c r="J55" s="1243">
        <f>'2d) Planwerte (Anlage)'!J$103</f>
        <v>0</v>
      </c>
      <c r="K55" s="1243">
        <f>'2d) Planwerte (Anlage)'!K$103</f>
        <v>0</v>
      </c>
      <c r="L55" s="1243">
        <f>'2d) Planwerte (Anlage)'!L$103</f>
        <v>0</v>
      </c>
      <c r="M55" s="1243">
        <f>'2d) Planwerte (Anlage)'!M$103</f>
        <v>0</v>
      </c>
      <c r="N55" s="1243">
        <f>'2d) Planwerte (Anlage)'!N$103</f>
        <v>0</v>
      </c>
      <c r="O55" s="1243">
        <f>'2d) Planwerte (Anlage)'!O$103</f>
        <v>0</v>
      </c>
      <c r="P55" s="1243">
        <f>'2d) Planwerte (Anlage)'!P$103</f>
        <v>0</v>
      </c>
      <c r="Q55" s="1243">
        <f>'2d) Planwerte (Anlage)'!Q$103</f>
        <v>0</v>
      </c>
      <c r="R55" s="1243">
        <f>'2d) Planwerte (Anlage)'!R$103</f>
        <v>0</v>
      </c>
      <c r="S55" s="1243">
        <f>'2d) Planwerte (Anlage)'!S$103</f>
        <v>0</v>
      </c>
      <c r="T55" s="1243">
        <f>'2d) Planwerte (Anlage)'!T$103</f>
        <v>0</v>
      </c>
      <c r="U55" s="1245">
        <f>'2d) Planwerte (Anlage)'!U$103</f>
        <v>0</v>
      </c>
    </row>
    <row r="56" spans="1:21" s="70" customFormat="1" ht="21.75" customHeight="1" x14ac:dyDescent="0.35">
      <c r="A56" s="1260"/>
      <c r="B56" s="149" t="str">
        <f>IF(ISBLANK('2d) Planwerte (Anlage)'!B104),"",'2d) Planwerte (Anlage)'!B104)</f>
        <v/>
      </c>
      <c r="C56" s="254" t="str">
        <f>IF(ISBLANK('2d) Planwerte (Anlage)'!B104),"","MWh/Jahr")</f>
        <v/>
      </c>
      <c r="D56" s="1137" t="s">
        <v>51</v>
      </c>
      <c r="E56" s="1246">
        <f>'2d) Planwerte (Anlage)'!E$104</f>
        <v>0</v>
      </c>
      <c r="F56" s="1246">
        <f>'2d) Planwerte (Anlage)'!F$104</f>
        <v>0</v>
      </c>
      <c r="G56" s="1246">
        <f>'2d) Planwerte (Anlage)'!G$104</f>
        <v>0</v>
      </c>
      <c r="H56" s="1246">
        <f>'2d) Planwerte (Anlage)'!H$104</f>
        <v>0</v>
      </c>
      <c r="I56" s="1246">
        <f>'2d) Planwerte (Anlage)'!I$104</f>
        <v>0</v>
      </c>
      <c r="J56" s="1246">
        <f>'2d) Planwerte (Anlage)'!J$104</f>
        <v>0</v>
      </c>
      <c r="K56" s="1246">
        <f>'2d) Planwerte (Anlage)'!K$104</f>
        <v>0</v>
      </c>
      <c r="L56" s="1246">
        <f>'2d) Planwerte (Anlage)'!L$104</f>
        <v>0</v>
      </c>
      <c r="M56" s="1246">
        <f>'2d) Planwerte (Anlage)'!M$104</f>
        <v>0</v>
      </c>
      <c r="N56" s="1246">
        <f>'2d) Planwerte (Anlage)'!N$104</f>
        <v>0</v>
      </c>
      <c r="O56" s="1246">
        <f>'2d) Planwerte (Anlage)'!O$104</f>
        <v>0</v>
      </c>
      <c r="P56" s="1246">
        <f>'2d) Planwerte (Anlage)'!P$104</f>
        <v>0</v>
      </c>
      <c r="Q56" s="1246">
        <f>'2d) Planwerte (Anlage)'!Q$104</f>
        <v>0</v>
      </c>
      <c r="R56" s="1246">
        <f>'2d) Planwerte (Anlage)'!R$104</f>
        <v>0</v>
      </c>
      <c r="S56" s="1246">
        <f>'2d) Planwerte (Anlage)'!S$104</f>
        <v>0</v>
      </c>
      <c r="T56" s="1246">
        <f>'2d) Planwerte (Anlage)'!T$104</f>
        <v>0</v>
      </c>
      <c r="U56" s="1248">
        <f>'2d) Planwerte (Anlage)'!U$104</f>
        <v>0</v>
      </c>
    </row>
    <row r="57" spans="1:21" s="70" customFormat="1" ht="21.75" customHeight="1" x14ac:dyDescent="0.35">
      <c r="A57" s="1260"/>
      <c r="B57" s="144" t="str">
        <f>IF(ISBLANK('2d) Planwerte (Anlage)'!B105),"",'2d) Planwerte (Anlage)'!B105)</f>
        <v/>
      </c>
      <c r="C57" s="174" t="str">
        <f>IF(ISBLANK('2d) Planwerte (Anlage)'!B105),"","MWh/Jahr")</f>
        <v/>
      </c>
      <c r="D57" s="1205" t="s">
        <v>51</v>
      </c>
      <c r="E57" s="1249">
        <f>'2d) Planwerte (Anlage)'!E$105</f>
        <v>0</v>
      </c>
      <c r="F57" s="1249">
        <f>'2d) Planwerte (Anlage)'!F$105</f>
        <v>0</v>
      </c>
      <c r="G57" s="1249">
        <f>'2d) Planwerte (Anlage)'!G$105</f>
        <v>0</v>
      </c>
      <c r="H57" s="1249">
        <f>'2d) Planwerte (Anlage)'!H$105</f>
        <v>0</v>
      </c>
      <c r="I57" s="1249">
        <f>'2d) Planwerte (Anlage)'!I$105</f>
        <v>0</v>
      </c>
      <c r="J57" s="1249">
        <f>'2d) Planwerte (Anlage)'!J$105</f>
        <v>0</v>
      </c>
      <c r="K57" s="1249">
        <f>'2d) Planwerte (Anlage)'!K$105</f>
        <v>0</v>
      </c>
      <c r="L57" s="1249">
        <f>'2d) Planwerte (Anlage)'!L$105</f>
        <v>0</v>
      </c>
      <c r="M57" s="1249">
        <f>'2d) Planwerte (Anlage)'!M$105</f>
        <v>0</v>
      </c>
      <c r="N57" s="1249">
        <f>'2d) Planwerte (Anlage)'!N$105</f>
        <v>0</v>
      </c>
      <c r="O57" s="1249">
        <f>'2d) Planwerte (Anlage)'!O$105</f>
        <v>0</v>
      </c>
      <c r="P57" s="1249">
        <f>'2d) Planwerte (Anlage)'!P$105</f>
        <v>0</v>
      </c>
      <c r="Q57" s="1249">
        <f>'2d) Planwerte (Anlage)'!Q$105</f>
        <v>0</v>
      </c>
      <c r="R57" s="1249">
        <f>'2d) Planwerte (Anlage)'!R$105</f>
        <v>0</v>
      </c>
      <c r="S57" s="1249">
        <f>'2d) Planwerte (Anlage)'!S$105</f>
        <v>0</v>
      </c>
      <c r="T57" s="1249">
        <f>'2d) Planwerte (Anlage)'!T$105</f>
        <v>0</v>
      </c>
      <c r="U57" s="1251">
        <f>'2d) Planwerte (Anlage)'!U$105</f>
        <v>0</v>
      </c>
    </row>
    <row r="58" spans="1:21" s="70" customFormat="1" ht="21.65" customHeight="1" x14ac:dyDescent="0.35">
      <c r="A58" s="1260"/>
      <c r="B58" s="61" t="str">
        <f>IF(ISBLANK('2d) Planwerte (Anlage)'!B106),"",IF('2d) Planwerte (Anlage)'!D106="energetische Nutzung",'2d) Planwerte (Anlage)'!B106,""))</f>
        <v/>
      </c>
      <c r="C58" s="251" t="str">
        <f>IF(AND(NOT(ISBLANK('2d) Planwerte (Anlage)'!B106)),'2d) Planwerte (Anlage)'!D106="energetische Nutzung"),"MWh/Jahr","")</f>
        <v/>
      </c>
      <c r="D58" s="1134" t="s">
        <v>51</v>
      </c>
      <c r="E58" s="1240">
        <f>IF('2d) Planwerte (Anlage)'!$D$106="energetische Nutzung",'2d) Planwerte (Anlage)'!E$106,0)</f>
        <v>0</v>
      </c>
      <c r="F58" s="1240">
        <f>IF('2d) Planwerte (Anlage)'!$D$106="energetische Nutzung",'2d) Planwerte (Anlage)'!F$106,0)</f>
        <v>0</v>
      </c>
      <c r="G58" s="1240">
        <f>IF('2d) Planwerte (Anlage)'!$D$106="energetische Nutzung",'2d) Planwerte (Anlage)'!G$106,0)</f>
        <v>0</v>
      </c>
      <c r="H58" s="1240">
        <f>IF('2d) Planwerte (Anlage)'!$D$106="energetische Nutzung",'2d) Planwerte (Anlage)'!H$106,0)</f>
        <v>0</v>
      </c>
      <c r="I58" s="1240">
        <f>IF('2d) Planwerte (Anlage)'!$D$106="energetische Nutzung",'2d) Planwerte (Anlage)'!I$106,0)</f>
        <v>0</v>
      </c>
      <c r="J58" s="1240">
        <f>IF('2d) Planwerte (Anlage)'!$D$106="energetische Nutzung",'2d) Planwerte (Anlage)'!J$106,0)</f>
        <v>0</v>
      </c>
      <c r="K58" s="1240">
        <f>IF('2d) Planwerte (Anlage)'!$D$106="energetische Nutzung",'2d) Planwerte (Anlage)'!K$106,0)</f>
        <v>0</v>
      </c>
      <c r="L58" s="1240">
        <f>IF('2d) Planwerte (Anlage)'!$D$106="energetische Nutzung",'2d) Planwerte (Anlage)'!L$106,0)</f>
        <v>0</v>
      </c>
      <c r="M58" s="1240">
        <f>IF('2d) Planwerte (Anlage)'!$D$106="energetische Nutzung",'2d) Planwerte (Anlage)'!M$106,0)</f>
        <v>0</v>
      </c>
      <c r="N58" s="1240">
        <f>IF('2d) Planwerte (Anlage)'!$D$106="energetische Nutzung",'2d) Planwerte (Anlage)'!N$106,0)</f>
        <v>0</v>
      </c>
      <c r="O58" s="1240">
        <f>IF('2d) Planwerte (Anlage)'!$D$106="energetische Nutzung",'2d) Planwerte (Anlage)'!O$106,0)</f>
        <v>0</v>
      </c>
      <c r="P58" s="1240">
        <f>IF('2d) Planwerte (Anlage)'!$D$106="energetische Nutzung",'2d) Planwerte (Anlage)'!P$106,0)</f>
        <v>0</v>
      </c>
      <c r="Q58" s="1240">
        <f>IF('2d) Planwerte (Anlage)'!$D$106="energetische Nutzung",'2d) Planwerte (Anlage)'!Q$106,0)</f>
        <v>0</v>
      </c>
      <c r="R58" s="1240">
        <f>IF('2d) Planwerte (Anlage)'!$D$106="energetische Nutzung",'2d) Planwerte (Anlage)'!R$106,0)</f>
        <v>0</v>
      </c>
      <c r="S58" s="1240">
        <f>IF('2d) Planwerte (Anlage)'!$D$106="energetische Nutzung",'2d) Planwerte (Anlage)'!S$106,0)</f>
        <v>0</v>
      </c>
      <c r="T58" s="1240">
        <f>IF('2d) Planwerte (Anlage)'!$D$106="energetische Nutzung",'2d) Planwerte (Anlage)'!T$106,0)</f>
        <v>0</v>
      </c>
      <c r="U58" s="1242">
        <f>IF('2d) Planwerte (Anlage)'!$D$106="energetische Nutzung",'2d) Planwerte (Anlage)'!U$106,0)</f>
        <v>0</v>
      </c>
    </row>
    <row r="59" spans="1:21" s="70" customFormat="1" ht="21.75" customHeight="1" x14ac:dyDescent="0.35">
      <c r="A59" s="1260"/>
      <c r="B59" s="144" t="str">
        <f>IF(ISBLANK('2d) Planwerte (Anlage)'!B107),"",IF('2d) Planwerte (Anlage)'!D107="energetische Nutzung",'2d) Planwerte (Anlage)'!B107,""))</f>
        <v/>
      </c>
      <c r="C59" s="1263" t="str">
        <f>IF(AND(NOT(ISBLANK('2d) Planwerte (Anlage)'!B107)),'2d) Planwerte (Anlage)'!D107="energetische Nutzung"),"MWh/Jahr","")</f>
        <v/>
      </c>
      <c r="D59" s="1205" t="s">
        <v>51</v>
      </c>
      <c r="E59" s="1249">
        <f>IF('2d) Planwerte (Anlage)'!$D$107="energetische Nutzung",'2d) Planwerte (Anlage)'!E$107,0)</f>
        <v>0</v>
      </c>
      <c r="F59" s="1249">
        <f>IF('2d) Planwerte (Anlage)'!$D$107="energetische Nutzung",'2d) Planwerte (Anlage)'!F$107,0)</f>
        <v>0</v>
      </c>
      <c r="G59" s="1249">
        <f>IF('2d) Planwerte (Anlage)'!$D$107="energetische Nutzung",'2d) Planwerte (Anlage)'!G$107,0)</f>
        <v>0</v>
      </c>
      <c r="H59" s="1249">
        <f>IF('2d) Planwerte (Anlage)'!$D$107="energetische Nutzung",'2d) Planwerte (Anlage)'!H$107,0)</f>
        <v>0</v>
      </c>
      <c r="I59" s="1249">
        <f>IF('2d) Planwerte (Anlage)'!$D$107="energetische Nutzung",'2d) Planwerte (Anlage)'!I$107,0)</f>
        <v>0</v>
      </c>
      <c r="J59" s="1249">
        <f>IF('2d) Planwerte (Anlage)'!$D$107="energetische Nutzung",'2d) Planwerte (Anlage)'!J$107,0)</f>
        <v>0</v>
      </c>
      <c r="K59" s="1249">
        <f>IF('2d) Planwerte (Anlage)'!$D$107="energetische Nutzung",'2d) Planwerte (Anlage)'!K$107,0)</f>
        <v>0</v>
      </c>
      <c r="L59" s="1249">
        <f>IF('2d) Planwerte (Anlage)'!$D$107="energetische Nutzung",'2d) Planwerte (Anlage)'!L$107,0)</f>
        <v>0</v>
      </c>
      <c r="M59" s="1249">
        <f>IF('2d) Planwerte (Anlage)'!$D$107="energetische Nutzung",'2d) Planwerte (Anlage)'!M$107,0)</f>
        <v>0</v>
      </c>
      <c r="N59" s="1249">
        <f>IF('2d) Planwerte (Anlage)'!$D$107="energetische Nutzung",'2d) Planwerte (Anlage)'!N$107,0)</f>
        <v>0</v>
      </c>
      <c r="O59" s="1249">
        <f>IF('2d) Planwerte (Anlage)'!$D$107="energetische Nutzung",'2d) Planwerte (Anlage)'!O$107,0)</f>
        <v>0</v>
      </c>
      <c r="P59" s="1249">
        <f>IF('2d) Planwerte (Anlage)'!$D$107="energetische Nutzung",'2d) Planwerte (Anlage)'!P$107,0)</f>
        <v>0</v>
      </c>
      <c r="Q59" s="1249">
        <f>IF('2d) Planwerte (Anlage)'!$D$107="energetische Nutzung",'2d) Planwerte (Anlage)'!Q$107,0)</f>
        <v>0</v>
      </c>
      <c r="R59" s="1249">
        <f>IF('2d) Planwerte (Anlage)'!$D$107="energetische Nutzung",'2d) Planwerte (Anlage)'!R$107,0)</f>
        <v>0</v>
      </c>
      <c r="S59" s="1249">
        <f>IF('2d) Planwerte (Anlage)'!$D$107="energetische Nutzung",'2d) Planwerte (Anlage)'!S$107,0)</f>
        <v>0</v>
      </c>
      <c r="T59" s="1249">
        <f>IF('2d) Planwerte (Anlage)'!$D$107="energetische Nutzung",'2d) Planwerte (Anlage)'!T$107,0)</f>
        <v>0</v>
      </c>
      <c r="U59" s="1251">
        <f>IF('2d) Planwerte (Anlage)'!$D$107="energetische Nutzung",'2d) Planwerte (Anlage)'!U$107,0)</f>
        <v>0</v>
      </c>
    </row>
    <row r="60" spans="1:21" s="70" customFormat="1" ht="21.75" customHeight="1" x14ac:dyDescent="0.35">
      <c r="A60" s="1260"/>
      <c r="B60" s="133" t="str">
        <f>IF(ISBLANK('2d) Planwerte (Anlage)'!B108),"",IF('2d) Planwerte (Anlage)'!D108="energetische Nutzung",'2d) Planwerte (Anlage)'!B108,""))</f>
        <v/>
      </c>
      <c r="C60" s="254" t="str">
        <f>IF(AND(NOT(ISBLANK('2d) Planwerte (Anlage)'!B108)),'2d) Planwerte (Anlage)'!D108="energetische Nutzung"),"MWh/Jahr","")</f>
        <v/>
      </c>
      <c r="D60" s="1222" t="s">
        <v>51</v>
      </c>
      <c r="E60" s="1261">
        <f>IF('2d) Planwerte (Anlage)'!$D$108="energetische Nutzung",'2d) Planwerte (Anlage)'!E$108,0)</f>
        <v>0</v>
      </c>
      <c r="F60" s="1261">
        <f>IF('2d) Planwerte (Anlage)'!$D$108="energetische Nutzung",'2d) Planwerte (Anlage)'!F$108,0)</f>
        <v>0</v>
      </c>
      <c r="G60" s="1261">
        <f>IF('2d) Planwerte (Anlage)'!$D$108="energetische Nutzung",'2d) Planwerte (Anlage)'!G$108,0)</f>
        <v>0</v>
      </c>
      <c r="H60" s="1261">
        <f>IF('2d) Planwerte (Anlage)'!$D$108="energetische Nutzung",'2d) Planwerte (Anlage)'!H$108,0)</f>
        <v>0</v>
      </c>
      <c r="I60" s="1261">
        <f>IF('2d) Planwerte (Anlage)'!$D$108="energetische Nutzung",'2d) Planwerte (Anlage)'!I$108,0)</f>
        <v>0</v>
      </c>
      <c r="J60" s="1261">
        <f>IF('2d) Planwerte (Anlage)'!$D$108="energetische Nutzung",'2d) Planwerte (Anlage)'!J$108,0)</f>
        <v>0</v>
      </c>
      <c r="K60" s="1261">
        <f>IF('2d) Planwerte (Anlage)'!$D$108="energetische Nutzung",'2d) Planwerte (Anlage)'!K$108,0)</f>
        <v>0</v>
      </c>
      <c r="L60" s="1261">
        <f>IF('2d) Planwerte (Anlage)'!$D$108="energetische Nutzung",'2d) Planwerte (Anlage)'!L$108,0)</f>
        <v>0</v>
      </c>
      <c r="M60" s="1261">
        <f>IF('2d) Planwerte (Anlage)'!$D$108="energetische Nutzung",'2d) Planwerte (Anlage)'!M$108,0)</f>
        <v>0</v>
      </c>
      <c r="N60" s="1261">
        <f>IF('2d) Planwerte (Anlage)'!$D$108="energetische Nutzung",'2d) Planwerte (Anlage)'!N$108,0)</f>
        <v>0</v>
      </c>
      <c r="O60" s="1261">
        <f>IF('2d) Planwerte (Anlage)'!$D$108="energetische Nutzung",'2d) Planwerte (Anlage)'!O$108,0)</f>
        <v>0</v>
      </c>
      <c r="P60" s="1261">
        <f>IF('2d) Planwerte (Anlage)'!$D$108="energetische Nutzung",'2d) Planwerte (Anlage)'!P$108,0)</f>
        <v>0</v>
      </c>
      <c r="Q60" s="1261">
        <f>IF('2d) Planwerte (Anlage)'!$D$108="energetische Nutzung",'2d) Planwerte (Anlage)'!Q$108,0)</f>
        <v>0</v>
      </c>
      <c r="R60" s="1261">
        <f>IF('2d) Planwerte (Anlage)'!$D$108="energetische Nutzung",'2d) Planwerte (Anlage)'!R$108,0)</f>
        <v>0</v>
      </c>
      <c r="S60" s="1261">
        <f>IF('2d) Planwerte (Anlage)'!$D$108="energetische Nutzung",'2d) Planwerte (Anlage)'!S$108,0)</f>
        <v>0</v>
      </c>
      <c r="T60" s="1261">
        <f>IF('2d) Planwerte (Anlage)'!$D$108="energetische Nutzung",'2d) Planwerte (Anlage)'!T$108,0)</f>
        <v>0</v>
      </c>
      <c r="U60" s="1262">
        <f>IF('2d) Planwerte (Anlage)'!$D$108="energetische Nutzung",'2d) Planwerte (Anlage)'!U$108,0)</f>
        <v>0</v>
      </c>
    </row>
    <row r="61" spans="1:21" s="70" customFormat="1" ht="21.75" customHeight="1" x14ac:dyDescent="0.35">
      <c r="A61" s="1260"/>
      <c r="B61" s="63" t="str">
        <f>IF(ISBLANK('2d) Planwerte (Anlage)'!B109),"",IF('2d) Planwerte (Anlage)'!D109="energetische Nutzung",'2d) Planwerte (Anlage)'!B109,""))</f>
        <v/>
      </c>
      <c r="C61" s="1217" t="str">
        <f>IF(AND(NOT(ISBLANK('2d) Planwerte (Anlage)'!B109)),'2d) Planwerte (Anlage)'!D109="energetische Nutzung"),"MWh/Jahr","")</f>
        <v/>
      </c>
      <c r="D61" s="1135" t="s">
        <v>51</v>
      </c>
      <c r="E61" s="1243">
        <f>IF('2d) Planwerte (Anlage)'!$D$109="energetische Nutzung",'2d) Planwerte (Anlage)'!E$109,0)</f>
        <v>0</v>
      </c>
      <c r="F61" s="1243">
        <f>IF('2d) Planwerte (Anlage)'!$D$109="energetische Nutzung",'2d) Planwerte (Anlage)'!F$109,0)</f>
        <v>0</v>
      </c>
      <c r="G61" s="1243">
        <f>IF('2d) Planwerte (Anlage)'!$D$109="energetische Nutzung",'2d) Planwerte (Anlage)'!G$109,0)</f>
        <v>0</v>
      </c>
      <c r="H61" s="1243">
        <f>IF('2d) Planwerte (Anlage)'!$D$109="energetische Nutzung",'2d) Planwerte (Anlage)'!H$109,0)</f>
        <v>0</v>
      </c>
      <c r="I61" s="1243">
        <f>IF('2d) Planwerte (Anlage)'!$D$109="energetische Nutzung",'2d) Planwerte (Anlage)'!I$109,0)</f>
        <v>0</v>
      </c>
      <c r="J61" s="1243">
        <f>IF('2d) Planwerte (Anlage)'!$D$109="energetische Nutzung",'2d) Planwerte (Anlage)'!J$109,0)</f>
        <v>0</v>
      </c>
      <c r="K61" s="1243">
        <f>IF('2d) Planwerte (Anlage)'!$D$109="energetische Nutzung",'2d) Planwerte (Anlage)'!K$109,0)</f>
        <v>0</v>
      </c>
      <c r="L61" s="1243">
        <f>IF('2d) Planwerte (Anlage)'!$D$109="energetische Nutzung",'2d) Planwerte (Anlage)'!L$109,0)</f>
        <v>0</v>
      </c>
      <c r="M61" s="1243">
        <f>IF('2d) Planwerte (Anlage)'!$D$109="energetische Nutzung",'2d) Planwerte (Anlage)'!M$109,0)</f>
        <v>0</v>
      </c>
      <c r="N61" s="1243">
        <f>IF('2d) Planwerte (Anlage)'!$D$109="energetische Nutzung",'2d) Planwerte (Anlage)'!N$109,0)</f>
        <v>0</v>
      </c>
      <c r="O61" s="1243">
        <f>IF('2d) Planwerte (Anlage)'!$D$109="energetische Nutzung",'2d) Planwerte (Anlage)'!O$109,0)</f>
        <v>0</v>
      </c>
      <c r="P61" s="1243">
        <f>IF('2d) Planwerte (Anlage)'!$D$109="energetische Nutzung",'2d) Planwerte (Anlage)'!P$109,0)</f>
        <v>0</v>
      </c>
      <c r="Q61" s="1243">
        <f>IF('2d) Planwerte (Anlage)'!$D$109="energetische Nutzung",'2d) Planwerte (Anlage)'!Q$109,0)</f>
        <v>0</v>
      </c>
      <c r="R61" s="1243">
        <f>IF('2d) Planwerte (Anlage)'!$D$109="energetische Nutzung",'2d) Planwerte (Anlage)'!R$109,0)</f>
        <v>0</v>
      </c>
      <c r="S61" s="1243">
        <f>IF('2d) Planwerte (Anlage)'!$D$109="energetische Nutzung",'2d) Planwerte (Anlage)'!S$109,0)</f>
        <v>0</v>
      </c>
      <c r="T61" s="1243">
        <f>IF('2d) Planwerte (Anlage)'!$D$109="energetische Nutzung",'2d) Planwerte (Anlage)'!T$109,0)</f>
        <v>0</v>
      </c>
      <c r="U61" s="1245">
        <f>IF('2d) Planwerte (Anlage)'!$D$109="energetische Nutzung",'2d) Planwerte (Anlage)'!U$109,0)</f>
        <v>0</v>
      </c>
    </row>
    <row r="62" spans="1:21" s="70" customFormat="1" ht="21.65" customHeight="1" x14ac:dyDescent="0.35">
      <c r="A62" s="1260"/>
      <c r="B62" s="1252" t="s">
        <v>325</v>
      </c>
      <c r="C62" s="1253" t="s">
        <v>220</v>
      </c>
      <c r="D62" s="1254" t="s">
        <v>51</v>
      </c>
      <c r="E62" s="1255">
        <f t="shared" ref="E62:U62" si="10">IFERROR(SUM(E44:E61),0)</f>
        <v>0</v>
      </c>
      <c r="F62" s="1257">
        <f t="shared" si="10"/>
        <v>0</v>
      </c>
      <c r="G62" s="1257">
        <f t="shared" si="10"/>
        <v>0</v>
      </c>
      <c r="H62" s="1258">
        <f t="shared" si="10"/>
        <v>0</v>
      </c>
      <c r="I62" s="1257">
        <f t="shared" si="10"/>
        <v>0</v>
      </c>
      <c r="J62" s="1257">
        <f t="shared" si="10"/>
        <v>0</v>
      </c>
      <c r="K62" s="1258">
        <f t="shared" si="10"/>
        <v>0</v>
      </c>
      <c r="L62" s="1256">
        <f t="shared" si="10"/>
        <v>0</v>
      </c>
      <c r="M62" s="1256">
        <f t="shared" si="10"/>
        <v>0</v>
      </c>
      <c r="N62" s="1256">
        <f t="shared" si="10"/>
        <v>0</v>
      </c>
      <c r="O62" s="1256">
        <f t="shared" si="10"/>
        <v>0</v>
      </c>
      <c r="P62" s="1256">
        <f t="shared" si="10"/>
        <v>0</v>
      </c>
      <c r="Q62" s="1256">
        <f t="shared" si="10"/>
        <v>0</v>
      </c>
      <c r="R62" s="1256">
        <f t="shared" si="10"/>
        <v>0</v>
      </c>
      <c r="S62" s="1257">
        <f t="shared" si="10"/>
        <v>0</v>
      </c>
      <c r="T62" s="1256">
        <f t="shared" si="10"/>
        <v>0</v>
      </c>
      <c r="U62" s="1264">
        <f t="shared" si="10"/>
        <v>0</v>
      </c>
    </row>
    <row r="63" spans="1:21" s="70" customFormat="1" ht="13" customHeight="1" x14ac:dyDescent="0.35">
      <c r="A63" s="1150"/>
      <c r="B63" s="11"/>
      <c r="C63" s="11"/>
      <c r="D63" s="1165"/>
    </row>
    <row r="64" spans="1:21" s="70" customFormat="1" ht="14.15" customHeight="1" thickBot="1" x14ac:dyDescent="0.4">
      <c r="A64" s="1260"/>
      <c r="B64" s="11"/>
      <c r="C64" s="11"/>
      <c r="D64" s="1165"/>
    </row>
    <row r="65" spans="1:21" s="70" customFormat="1" ht="21.75" customHeight="1" thickBot="1" x14ac:dyDescent="0.4">
      <c r="A65" s="1260"/>
      <c r="B65" s="1510" t="s">
        <v>327</v>
      </c>
      <c r="C65" s="1511"/>
      <c r="D65" s="1165"/>
    </row>
    <row r="66" spans="1:21" s="70" customFormat="1" ht="30" customHeight="1" x14ac:dyDescent="0.35">
      <c r="A66" s="57"/>
      <c r="B66" s="1265" t="s">
        <v>328</v>
      </c>
      <c r="C66" s="1128" t="s">
        <v>50</v>
      </c>
      <c r="D66" s="1266"/>
      <c r="E66" s="1098">
        <f>YEAR('2b) Allg. Inputs'!$C$7)</f>
        <v>1900</v>
      </c>
      <c r="F66" s="1099">
        <f t="shared" ref="F66" si="11">E66+1</f>
        <v>1901</v>
      </c>
      <c r="G66" s="1099">
        <f t="shared" ref="G66" si="12">F66+1</f>
        <v>1902</v>
      </c>
      <c r="H66" s="1099">
        <f t="shared" ref="H66" si="13">G66+1</f>
        <v>1903</v>
      </c>
      <c r="I66" s="1099">
        <f t="shared" ref="I66" si="14">H66+1</f>
        <v>1904</v>
      </c>
      <c r="J66" s="1099">
        <f t="shared" ref="J66" si="15">I66+1</f>
        <v>1905</v>
      </c>
      <c r="K66" s="1099">
        <f t="shared" ref="K66" si="16">J66+1</f>
        <v>1906</v>
      </c>
      <c r="L66" s="1099">
        <f t="shared" ref="L66" si="17">K66+1</f>
        <v>1907</v>
      </c>
      <c r="M66" s="1099">
        <f t="shared" ref="M66" si="18">L66+1</f>
        <v>1908</v>
      </c>
      <c r="N66" s="1099">
        <f t="shared" ref="N66" si="19">M66+1</f>
        <v>1909</v>
      </c>
      <c r="O66" s="1099">
        <f t="shared" ref="O66" si="20">N66+1</f>
        <v>1910</v>
      </c>
      <c r="P66" s="1099">
        <f t="shared" ref="P66" si="21">O66+1</f>
        <v>1911</v>
      </c>
      <c r="Q66" s="1099">
        <f t="shared" ref="Q66" si="22">P66+1</f>
        <v>1912</v>
      </c>
      <c r="R66" s="1099">
        <f t="shared" ref="R66" si="23">Q66+1</f>
        <v>1913</v>
      </c>
      <c r="S66" s="1099">
        <f>IF('4c) Berechnungen_MFS'!E114 = "Nein",R66+1, R66+1&amp;" 1. Teil-KJ")</f>
        <v>1914</v>
      </c>
      <c r="T66" s="1099" t="str">
        <f>IF('4c) Berechnungen_MFS'!E114 = "Nein","", R66+1&amp;" 2. Teil-KJ")</f>
        <v/>
      </c>
      <c r="U66" s="1267" t="str">
        <f>IF('4c) Berechnungen_MFS'!E114="Ja",R66+2,"")</f>
        <v/>
      </c>
    </row>
    <row r="67" spans="1:21" s="57" customFormat="1" x14ac:dyDescent="0.35">
      <c r="B67" s="1457" t="s">
        <v>103</v>
      </c>
      <c r="C67" s="252" t="s">
        <v>220</v>
      </c>
      <c r="D67" s="1137" t="s">
        <v>51</v>
      </c>
      <c r="E67" s="1246">
        <f>'2d) Planwerte (Anlage)'!E$93+'2d) Planwerte (Anlage)'!E$112</f>
        <v>0</v>
      </c>
      <c r="F67" s="1246">
        <f>'2d) Planwerte (Anlage)'!F$93+'2d) Planwerte (Anlage)'!F$112</f>
        <v>0</v>
      </c>
      <c r="G67" s="1246">
        <f>'2d) Planwerte (Anlage)'!G$93+'2d) Planwerte (Anlage)'!G$112</f>
        <v>0</v>
      </c>
      <c r="H67" s="1246">
        <f>'2d) Planwerte (Anlage)'!H$93+'2d) Planwerte (Anlage)'!H$112</f>
        <v>0</v>
      </c>
      <c r="I67" s="1246">
        <f>'2d) Planwerte (Anlage)'!I$93+'2d) Planwerte (Anlage)'!I$112</f>
        <v>0</v>
      </c>
      <c r="J67" s="1246">
        <f>'2d) Planwerte (Anlage)'!J$93+'2d) Planwerte (Anlage)'!J$112</f>
        <v>0</v>
      </c>
      <c r="K67" s="1246">
        <f>'2d) Planwerte (Anlage)'!K$93+'2d) Planwerte (Anlage)'!K$112</f>
        <v>0</v>
      </c>
      <c r="L67" s="1246">
        <f>'2d) Planwerte (Anlage)'!L$93+'2d) Planwerte (Anlage)'!L$112</f>
        <v>0</v>
      </c>
      <c r="M67" s="1246">
        <f>'2d) Planwerte (Anlage)'!M$93+'2d) Planwerte (Anlage)'!M$112</f>
        <v>0</v>
      </c>
      <c r="N67" s="1246">
        <f>'2d) Planwerte (Anlage)'!N$93+'2d) Planwerte (Anlage)'!N$112</f>
        <v>0</v>
      </c>
      <c r="O67" s="1246">
        <f>'2d) Planwerte (Anlage)'!O$93+'2d) Planwerte (Anlage)'!O$112</f>
        <v>0</v>
      </c>
      <c r="P67" s="1246">
        <f>'2d) Planwerte (Anlage)'!P$93+'2d) Planwerte (Anlage)'!P$112</f>
        <v>0</v>
      </c>
      <c r="Q67" s="1246">
        <f>'2d) Planwerte (Anlage)'!Q$93+'2d) Planwerte (Anlage)'!Q$112</f>
        <v>0</v>
      </c>
      <c r="R67" s="1246">
        <f>'2d) Planwerte (Anlage)'!R$93+'2d) Planwerte (Anlage)'!R$112</f>
        <v>0</v>
      </c>
      <c r="S67" s="1246">
        <f>'2d) Planwerte (Anlage)'!S$93+'2d) Planwerte (Anlage)'!S$112</f>
        <v>0</v>
      </c>
      <c r="T67" s="1246">
        <f>'2d) Planwerte (Anlage)'!T$93+'2d) Planwerte (Anlage)'!T$112</f>
        <v>0</v>
      </c>
      <c r="U67" s="1248">
        <f>'2d) Planwerte (Anlage)'!U$93+'2d) Planwerte (Anlage)'!U$112</f>
        <v>0</v>
      </c>
    </row>
    <row r="68" spans="1:21" s="57" customFormat="1" ht="15" thickBot="1" x14ac:dyDescent="0.4">
      <c r="B68" s="1458" t="s">
        <v>329</v>
      </c>
      <c r="C68" s="1397" t="s">
        <v>220</v>
      </c>
      <c r="D68" s="1398" t="s">
        <v>51</v>
      </c>
      <c r="E68" s="1399">
        <f>SUMIFS('2d) Planwerte (Anlage)'!E$106:E$107,'2d) Planwerte (Anlage)'!$D$106:$D$107,"energetische Nutzung")</f>
        <v>0</v>
      </c>
      <c r="F68" s="1399">
        <f>SUMIFS('2d) Planwerte (Anlage)'!F$106:F$107,'2d) Planwerte (Anlage)'!$D$106:$D$107,"energetische Nutzung")</f>
        <v>0</v>
      </c>
      <c r="G68" s="1399">
        <f>SUMIFS('2d) Planwerte (Anlage)'!G$106:G$107,'2d) Planwerte (Anlage)'!$D$106:$D$107,"energetische Nutzung")</f>
        <v>0</v>
      </c>
      <c r="H68" s="1399">
        <f>SUMIFS('2d) Planwerte (Anlage)'!H$106:H$107,'2d) Planwerte (Anlage)'!$D$106:$D$107,"energetische Nutzung")</f>
        <v>0</v>
      </c>
      <c r="I68" s="1399">
        <f>SUMIFS('2d) Planwerte (Anlage)'!I$106:I$107,'2d) Planwerte (Anlage)'!$D$106:$D$107,"energetische Nutzung")</f>
        <v>0</v>
      </c>
      <c r="J68" s="1399">
        <f>SUMIFS('2d) Planwerte (Anlage)'!J$106:J$107,'2d) Planwerte (Anlage)'!$D$106:$D$107,"energetische Nutzung")</f>
        <v>0</v>
      </c>
      <c r="K68" s="1399">
        <f>SUMIFS('2d) Planwerte (Anlage)'!K$106:K$107,'2d) Planwerte (Anlage)'!$D$106:$D$107,"energetische Nutzung")</f>
        <v>0</v>
      </c>
      <c r="L68" s="1399">
        <f>SUMIFS('2d) Planwerte (Anlage)'!L$106:L$107,'2d) Planwerte (Anlage)'!$D$106:$D$107,"energetische Nutzung")</f>
        <v>0</v>
      </c>
      <c r="M68" s="1399">
        <f>SUMIFS('2d) Planwerte (Anlage)'!M$106:M$107,'2d) Planwerte (Anlage)'!$D$106:$D$107,"energetische Nutzung")</f>
        <v>0</v>
      </c>
      <c r="N68" s="1399">
        <f>SUMIFS('2d) Planwerte (Anlage)'!N$106:N$107,'2d) Planwerte (Anlage)'!$D$106:$D$107,"energetische Nutzung")</f>
        <v>0</v>
      </c>
      <c r="O68" s="1399">
        <f>SUMIFS('2d) Planwerte (Anlage)'!O$106:O$107,'2d) Planwerte (Anlage)'!$D$106:$D$107,"energetische Nutzung")</f>
        <v>0</v>
      </c>
      <c r="P68" s="1399">
        <f>SUMIFS('2d) Planwerte (Anlage)'!P$106:P$107,'2d) Planwerte (Anlage)'!$D$106:$D$107,"energetische Nutzung")</f>
        <v>0</v>
      </c>
      <c r="Q68" s="1399">
        <f>SUMIFS('2d) Planwerte (Anlage)'!Q$106:Q$107,'2d) Planwerte (Anlage)'!$D$106:$D$107,"energetische Nutzung")</f>
        <v>0</v>
      </c>
      <c r="R68" s="1399">
        <f>SUMIFS('2d) Planwerte (Anlage)'!R$106:R$107,'2d) Planwerte (Anlage)'!$D$106:$D$107,"energetische Nutzung")</f>
        <v>0</v>
      </c>
      <c r="S68" s="1399">
        <f>SUMIFS('2d) Planwerte (Anlage)'!S$106:S$107,'2d) Planwerte (Anlage)'!$D$106:$D$107,"energetische Nutzung")</f>
        <v>0</v>
      </c>
      <c r="T68" s="1399">
        <f>SUMIFS('2d) Planwerte (Anlage)'!T$106:T$107,'2d) Planwerte (Anlage)'!$D$106:$D$107,"energetische Nutzung")</f>
        <v>0</v>
      </c>
      <c r="U68" s="1400">
        <f>SUMIFS('2d) Planwerte (Anlage)'!U$106:U$107,'2d) Planwerte (Anlage)'!$D$106:$D$107,"energetische Nutzung")</f>
        <v>0</v>
      </c>
    </row>
    <row r="69" spans="1:21" s="57" customFormat="1" x14ac:dyDescent="0.35">
      <c r="B69" s="1449"/>
      <c r="C69"/>
      <c r="D69" s="1284"/>
      <c r="T69" s="1445"/>
    </row>
    <row r="70" spans="1:21" s="70" customFormat="1" ht="15" thickBot="1" x14ac:dyDescent="0.4">
      <c r="A70" s="57"/>
    </row>
    <row r="71" spans="1:21" s="70" customFormat="1" ht="18.5" x14ac:dyDescent="0.35">
      <c r="A71" s="11"/>
      <c r="B71" s="1063" t="s">
        <v>330</v>
      </c>
      <c r="C71" s="11"/>
      <c r="D71" s="257"/>
      <c r="E71" s="257"/>
      <c r="F71" s="11"/>
      <c r="G71" s="11"/>
      <c r="H71" s="11"/>
      <c r="I71" s="11"/>
      <c r="J71" s="11"/>
      <c r="K71" s="11"/>
      <c r="L71" s="11"/>
      <c r="M71" s="11"/>
      <c r="N71" s="11"/>
      <c r="O71" s="11"/>
      <c r="P71" s="11"/>
      <c r="Q71" s="11"/>
      <c r="R71" s="11"/>
    </row>
    <row r="72" spans="1:21" s="70" customFormat="1" ht="30" customHeight="1" x14ac:dyDescent="0.35">
      <c r="B72" s="1265" t="s">
        <v>331</v>
      </c>
      <c r="C72" s="1128" t="s">
        <v>50</v>
      </c>
      <c r="D72" s="1266"/>
      <c r="E72" s="1098">
        <f>YEAR('2b) Allg. Inputs'!$C$7)</f>
        <v>1900</v>
      </c>
      <c r="F72" s="1099">
        <f t="shared" ref="F72:R72" si="24">E72+1</f>
        <v>1901</v>
      </c>
      <c r="G72" s="1099">
        <f t="shared" si="24"/>
        <v>1902</v>
      </c>
      <c r="H72" s="1099">
        <f t="shared" si="24"/>
        <v>1903</v>
      </c>
      <c r="I72" s="1099">
        <f t="shared" si="24"/>
        <v>1904</v>
      </c>
      <c r="J72" s="1099">
        <f t="shared" si="24"/>
        <v>1905</v>
      </c>
      <c r="K72" s="1099">
        <f t="shared" si="24"/>
        <v>1906</v>
      </c>
      <c r="L72" s="1099">
        <f t="shared" si="24"/>
        <v>1907</v>
      </c>
      <c r="M72" s="1099">
        <f t="shared" si="24"/>
        <v>1908</v>
      </c>
      <c r="N72" s="1099">
        <f t="shared" si="24"/>
        <v>1909</v>
      </c>
      <c r="O72" s="1099">
        <f t="shared" si="24"/>
        <v>1910</v>
      </c>
      <c r="P72" s="1099">
        <f t="shared" si="24"/>
        <v>1911</v>
      </c>
      <c r="Q72" s="1099">
        <f t="shared" si="24"/>
        <v>1912</v>
      </c>
      <c r="R72" s="1099">
        <f t="shared" si="24"/>
        <v>1913</v>
      </c>
      <c r="S72" s="1099">
        <f>IF('4c) Berechnungen_MFS'!E114 = "Nein",R72+1, R72+1&amp;" 1. Teil-KJ")</f>
        <v>1914</v>
      </c>
      <c r="T72" s="1099" t="str">
        <f>IF('4c) Berechnungen_MFS'!E114 = "Nein","", R72+1&amp;" 2. Teil-KJ")</f>
        <v/>
      </c>
      <c r="U72" s="1267" t="str">
        <f>IF('4c) Berechnungen_MFS'!E114="Ja",R72+2,"")</f>
        <v/>
      </c>
    </row>
    <row r="73" spans="1:21" s="70" customFormat="1" x14ac:dyDescent="0.35">
      <c r="B73" s="111" t="s">
        <v>332</v>
      </c>
      <c r="C73" s="251" t="s">
        <v>220</v>
      </c>
      <c r="D73" s="1268" t="s">
        <v>51</v>
      </c>
      <c r="E73" s="1240">
        <f>'4a) Berechnungen zu Planwerten'!E85</f>
        <v>0</v>
      </c>
      <c r="F73" s="1240">
        <f>'4a) Berechnungen zu Planwerten'!F85</f>
        <v>0</v>
      </c>
      <c r="G73" s="1240">
        <f>'4a) Berechnungen zu Planwerten'!G85</f>
        <v>0</v>
      </c>
      <c r="H73" s="1240">
        <f>'4a) Berechnungen zu Planwerten'!H85</f>
        <v>0</v>
      </c>
      <c r="I73" s="1240">
        <f>'4a) Berechnungen zu Planwerten'!I85</f>
        <v>0</v>
      </c>
      <c r="J73" s="1240">
        <f>'4a) Berechnungen zu Planwerten'!J85</f>
        <v>0</v>
      </c>
      <c r="K73" s="1240">
        <f>'4a) Berechnungen zu Planwerten'!K85</f>
        <v>0</v>
      </c>
      <c r="L73" s="1240">
        <f>'4a) Berechnungen zu Planwerten'!L85</f>
        <v>0</v>
      </c>
      <c r="M73" s="1240">
        <f>'4a) Berechnungen zu Planwerten'!M85</f>
        <v>0</v>
      </c>
      <c r="N73" s="1240">
        <f>'4a) Berechnungen zu Planwerten'!N85</f>
        <v>0</v>
      </c>
      <c r="O73" s="1240">
        <f>'4a) Berechnungen zu Planwerten'!O85</f>
        <v>0</v>
      </c>
      <c r="P73" s="1240">
        <f>'4a) Berechnungen zu Planwerten'!P85</f>
        <v>0</v>
      </c>
      <c r="Q73" s="1240">
        <f>'4a) Berechnungen zu Planwerten'!Q85</f>
        <v>0</v>
      </c>
      <c r="R73" s="1240">
        <f>'4a) Berechnungen zu Planwerten'!R85</f>
        <v>0</v>
      </c>
      <c r="S73" s="1240">
        <f>'4a) Berechnungen zu Planwerten'!S85</f>
        <v>0</v>
      </c>
      <c r="T73" s="1241">
        <f>'4a) Berechnungen zu Planwerten'!T85</f>
        <v>0</v>
      </c>
      <c r="U73" s="1242">
        <f>'4a) Berechnungen zu Planwerten'!U85</f>
        <v>0</v>
      </c>
    </row>
    <row r="74" spans="1:21" s="70" customFormat="1" x14ac:dyDescent="0.35">
      <c r="B74" s="63" t="s">
        <v>333</v>
      </c>
      <c r="C74" s="1217" t="s">
        <v>220</v>
      </c>
      <c r="D74" s="1269" t="s">
        <v>51</v>
      </c>
      <c r="E74" s="1243">
        <f>'4a) Berechnungen zu Planwerten'!E86</f>
        <v>0</v>
      </c>
      <c r="F74" s="1243">
        <f>'4a) Berechnungen zu Planwerten'!F86</f>
        <v>0</v>
      </c>
      <c r="G74" s="1243">
        <f>'4a) Berechnungen zu Planwerten'!G86</f>
        <v>0</v>
      </c>
      <c r="H74" s="1243">
        <f>'4a) Berechnungen zu Planwerten'!H86</f>
        <v>0</v>
      </c>
      <c r="I74" s="1243">
        <f>'4a) Berechnungen zu Planwerten'!I86</f>
        <v>0</v>
      </c>
      <c r="J74" s="1243">
        <f>'4a) Berechnungen zu Planwerten'!J86</f>
        <v>0</v>
      </c>
      <c r="K74" s="1243">
        <f>'4a) Berechnungen zu Planwerten'!K86</f>
        <v>0</v>
      </c>
      <c r="L74" s="1243">
        <f>'4a) Berechnungen zu Planwerten'!L86</f>
        <v>0</v>
      </c>
      <c r="M74" s="1243">
        <f>'4a) Berechnungen zu Planwerten'!M86</f>
        <v>0</v>
      </c>
      <c r="N74" s="1243">
        <f>'4a) Berechnungen zu Planwerten'!N86</f>
        <v>0</v>
      </c>
      <c r="O74" s="1243">
        <f>'4a) Berechnungen zu Planwerten'!O86</f>
        <v>0</v>
      </c>
      <c r="P74" s="1243">
        <f>'4a) Berechnungen zu Planwerten'!P86</f>
        <v>0</v>
      </c>
      <c r="Q74" s="1243">
        <f>'4a) Berechnungen zu Planwerten'!Q86</f>
        <v>0</v>
      </c>
      <c r="R74" s="1243">
        <f>'4a) Berechnungen zu Planwerten'!R86</f>
        <v>0</v>
      </c>
      <c r="S74" s="1243">
        <f>'4a) Berechnungen zu Planwerten'!S86</f>
        <v>0</v>
      </c>
      <c r="T74" s="1244">
        <f>'4a) Berechnungen zu Planwerten'!T86</f>
        <v>0</v>
      </c>
      <c r="U74" s="1245">
        <f>'4a) Berechnungen zu Planwerten'!U86</f>
        <v>0</v>
      </c>
    </row>
    <row r="75" spans="1:21" s="70" customFormat="1" ht="16.5" x14ac:dyDescent="0.45">
      <c r="B75" s="67" t="s">
        <v>334</v>
      </c>
      <c r="C75" s="254" t="s">
        <v>220</v>
      </c>
      <c r="D75" s="1270" t="s">
        <v>51</v>
      </c>
      <c r="E75" s="1246">
        <f>'4a) Berechnungen zu Planwerten'!E86</f>
        <v>0</v>
      </c>
      <c r="F75" s="1246">
        <f>'4a) Berechnungen zu Planwerten'!F86</f>
        <v>0</v>
      </c>
      <c r="G75" s="1246">
        <f>'4a) Berechnungen zu Planwerten'!G86</f>
        <v>0</v>
      </c>
      <c r="H75" s="1246">
        <f>'4a) Berechnungen zu Planwerten'!H86</f>
        <v>0</v>
      </c>
      <c r="I75" s="1246">
        <f>'4a) Berechnungen zu Planwerten'!I86</f>
        <v>0</v>
      </c>
      <c r="J75" s="1246">
        <f>'4a) Berechnungen zu Planwerten'!J86</f>
        <v>0</v>
      </c>
      <c r="K75" s="1246">
        <f>'4a) Berechnungen zu Planwerten'!K86</f>
        <v>0</v>
      </c>
      <c r="L75" s="1246">
        <f>'4a) Berechnungen zu Planwerten'!L86</f>
        <v>0</v>
      </c>
      <c r="M75" s="1246">
        <f>'4a) Berechnungen zu Planwerten'!M86</f>
        <v>0</v>
      </c>
      <c r="N75" s="1246">
        <f>'4a) Berechnungen zu Planwerten'!N86</f>
        <v>0</v>
      </c>
      <c r="O75" s="1246">
        <f>'4a) Berechnungen zu Planwerten'!O86</f>
        <v>0</v>
      </c>
      <c r="P75" s="1246">
        <f>'4a) Berechnungen zu Planwerten'!P86</f>
        <v>0</v>
      </c>
      <c r="Q75" s="1246">
        <f>'4a) Berechnungen zu Planwerten'!Q86</f>
        <v>0</v>
      </c>
      <c r="R75" s="1246">
        <f>'4a) Berechnungen zu Planwerten'!R86</f>
        <v>0</v>
      </c>
      <c r="S75" s="1246">
        <f>'4a) Berechnungen zu Planwerten'!S86</f>
        <v>0</v>
      </c>
      <c r="T75" s="1247">
        <f>'4a) Berechnungen zu Planwerten'!T86</f>
        <v>0</v>
      </c>
      <c r="U75" s="1248">
        <f>'4a) Berechnungen zu Planwerten'!U86</f>
        <v>0</v>
      </c>
    </row>
    <row r="76" spans="1:21" s="70" customFormat="1" x14ac:dyDescent="0.35">
      <c r="B76" s="1423" t="s">
        <v>335</v>
      </c>
      <c r="C76" s="1394" t="s">
        <v>220</v>
      </c>
      <c r="D76" s="1424" t="s">
        <v>51</v>
      </c>
      <c r="E76" s="1395">
        <f>'4a) Berechnungen zu Planwerten'!E87</f>
        <v>0</v>
      </c>
      <c r="F76" s="1395">
        <f>'4a) Berechnungen zu Planwerten'!F87</f>
        <v>0</v>
      </c>
      <c r="G76" s="1395">
        <f>'4a) Berechnungen zu Planwerten'!G87</f>
        <v>0</v>
      </c>
      <c r="H76" s="1395">
        <f>'4a) Berechnungen zu Planwerten'!H87</f>
        <v>0</v>
      </c>
      <c r="I76" s="1395">
        <f>'4a) Berechnungen zu Planwerten'!I87</f>
        <v>0</v>
      </c>
      <c r="J76" s="1395">
        <f>'4a) Berechnungen zu Planwerten'!J87</f>
        <v>0</v>
      </c>
      <c r="K76" s="1395">
        <f>'4a) Berechnungen zu Planwerten'!K87</f>
        <v>0</v>
      </c>
      <c r="L76" s="1395">
        <f>'4a) Berechnungen zu Planwerten'!L87</f>
        <v>0</v>
      </c>
      <c r="M76" s="1395">
        <f>'4a) Berechnungen zu Planwerten'!M87</f>
        <v>0</v>
      </c>
      <c r="N76" s="1395">
        <f>'4a) Berechnungen zu Planwerten'!N87</f>
        <v>0</v>
      </c>
      <c r="O76" s="1395">
        <f>'4a) Berechnungen zu Planwerten'!O87</f>
        <v>0</v>
      </c>
      <c r="P76" s="1395">
        <f>'4a) Berechnungen zu Planwerten'!P87</f>
        <v>0</v>
      </c>
      <c r="Q76" s="1395">
        <f>'4a) Berechnungen zu Planwerten'!Q87</f>
        <v>0</v>
      </c>
      <c r="R76" s="1395">
        <f>'4a) Berechnungen zu Planwerten'!R87</f>
        <v>0</v>
      </c>
      <c r="S76" s="1395">
        <f>'4a) Berechnungen zu Planwerten'!S87</f>
        <v>0</v>
      </c>
      <c r="T76" s="1425">
        <f>'4a) Berechnungen zu Planwerten'!T87</f>
        <v>0</v>
      </c>
      <c r="U76" s="1396">
        <f>'4a) Berechnungen zu Planwerten'!U87</f>
        <v>0</v>
      </c>
    </row>
    <row r="77" spans="1:21" s="70" customFormat="1" x14ac:dyDescent="0.35">
      <c r="B77" s="67" t="s">
        <v>336</v>
      </c>
      <c r="C77" s="254" t="s">
        <v>220</v>
      </c>
      <c r="D77" s="1270" t="s">
        <v>51</v>
      </c>
      <c r="E77" s="1246">
        <f>'4a) Berechnungen zu Planwerten'!E88</f>
        <v>0</v>
      </c>
      <c r="F77" s="1246">
        <f>'4a) Berechnungen zu Planwerten'!F88</f>
        <v>0</v>
      </c>
      <c r="G77" s="1246">
        <f>'4a) Berechnungen zu Planwerten'!G88</f>
        <v>0</v>
      </c>
      <c r="H77" s="1246">
        <f>'4a) Berechnungen zu Planwerten'!H88</f>
        <v>0</v>
      </c>
      <c r="I77" s="1246">
        <f>'4a) Berechnungen zu Planwerten'!I88</f>
        <v>0</v>
      </c>
      <c r="J77" s="1246">
        <f>'4a) Berechnungen zu Planwerten'!J88</f>
        <v>0</v>
      </c>
      <c r="K77" s="1246">
        <f>'4a) Berechnungen zu Planwerten'!K88</f>
        <v>0</v>
      </c>
      <c r="L77" s="1246">
        <f>'4a) Berechnungen zu Planwerten'!L88</f>
        <v>0</v>
      </c>
      <c r="M77" s="1246">
        <f>'4a) Berechnungen zu Planwerten'!M88</f>
        <v>0</v>
      </c>
      <c r="N77" s="1246">
        <f>'4a) Berechnungen zu Planwerten'!N88</f>
        <v>0</v>
      </c>
      <c r="O77" s="1246">
        <f>'4a) Berechnungen zu Planwerten'!O88</f>
        <v>0</v>
      </c>
      <c r="P77" s="1246">
        <f>'4a) Berechnungen zu Planwerten'!P88</f>
        <v>0</v>
      </c>
      <c r="Q77" s="1246">
        <f>'4a) Berechnungen zu Planwerten'!Q88</f>
        <v>0</v>
      </c>
      <c r="R77" s="1246">
        <f>'4a) Berechnungen zu Planwerten'!R88</f>
        <v>0</v>
      </c>
      <c r="S77" s="1246">
        <f>'4a) Berechnungen zu Planwerten'!S88</f>
        <v>0</v>
      </c>
      <c r="T77" s="1247">
        <f>'4a) Berechnungen zu Planwerten'!T88</f>
        <v>0</v>
      </c>
      <c r="U77" s="1248">
        <f>'4a) Berechnungen zu Planwerten'!U88</f>
        <v>0</v>
      </c>
    </row>
    <row r="78" spans="1:21" s="70" customFormat="1" x14ac:dyDescent="0.35">
      <c r="B78" s="1423" t="s">
        <v>337</v>
      </c>
      <c r="C78" s="1394" t="s">
        <v>220</v>
      </c>
      <c r="D78" s="1424" t="s">
        <v>51</v>
      </c>
      <c r="E78" s="1395">
        <f>'4a) Berechnungen zu Planwerten'!E89+'4a) Berechnungen zu Planwerten'!E90+'4a) Berechnungen zu Planwerten'!E91</f>
        <v>0</v>
      </c>
      <c r="F78" s="1395">
        <f>'4a) Berechnungen zu Planwerten'!F89+'4a) Berechnungen zu Planwerten'!F90+'4a) Berechnungen zu Planwerten'!F91</f>
        <v>0</v>
      </c>
      <c r="G78" s="1395">
        <f>'4a) Berechnungen zu Planwerten'!G89+'4a) Berechnungen zu Planwerten'!G90+'4a) Berechnungen zu Planwerten'!G91</f>
        <v>0</v>
      </c>
      <c r="H78" s="1395">
        <f>'4a) Berechnungen zu Planwerten'!H89+'4a) Berechnungen zu Planwerten'!H90+'4a) Berechnungen zu Planwerten'!H91</f>
        <v>0</v>
      </c>
      <c r="I78" s="1395">
        <f>'4a) Berechnungen zu Planwerten'!I89+'4a) Berechnungen zu Planwerten'!I90+'4a) Berechnungen zu Planwerten'!I91</f>
        <v>0</v>
      </c>
      <c r="J78" s="1395">
        <f>'4a) Berechnungen zu Planwerten'!J89+'4a) Berechnungen zu Planwerten'!J90+'4a) Berechnungen zu Planwerten'!J91</f>
        <v>0</v>
      </c>
      <c r="K78" s="1395">
        <f>'4a) Berechnungen zu Planwerten'!K89+'4a) Berechnungen zu Planwerten'!K90+'4a) Berechnungen zu Planwerten'!K91</f>
        <v>0</v>
      </c>
      <c r="L78" s="1395">
        <f>'4a) Berechnungen zu Planwerten'!L89+'4a) Berechnungen zu Planwerten'!L90+'4a) Berechnungen zu Planwerten'!L91</f>
        <v>0</v>
      </c>
      <c r="M78" s="1395">
        <f>'4a) Berechnungen zu Planwerten'!M89+'4a) Berechnungen zu Planwerten'!M90+'4a) Berechnungen zu Planwerten'!M91</f>
        <v>0</v>
      </c>
      <c r="N78" s="1395">
        <f>'4a) Berechnungen zu Planwerten'!N89+'4a) Berechnungen zu Planwerten'!N90+'4a) Berechnungen zu Planwerten'!N91</f>
        <v>0</v>
      </c>
      <c r="O78" s="1395">
        <f>'4a) Berechnungen zu Planwerten'!O89+'4a) Berechnungen zu Planwerten'!O90+'4a) Berechnungen zu Planwerten'!O91</f>
        <v>0</v>
      </c>
      <c r="P78" s="1395">
        <f>'4a) Berechnungen zu Planwerten'!P89+'4a) Berechnungen zu Planwerten'!P90+'4a) Berechnungen zu Planwerten'!P91</f>
        <v>0</v>
      </c>
      <c r="Q78" s="1395">
        <f>'4a) Berechnungen zu Planwerten'!Q89+'4a) Berechnungen zu Planwerten'!Q90+'4a) Berechnungen zu Planwerten'!Q91</f>
        <v>0</v>
      </c>
      <c r="R78" s="1395">
        <f>'4a) Berechnungen zu Planwerten'!R89+'4a) Berechnungen zu Planwerten'!R90+'4a) Berechnungen zu Planwerten'!R91</f>
        <v>0</v>
      </c>
      <c r="S78" s="1395">
        <f>'4a) Berechnungen zu Planwerten'!S89+'4a) Berechnungen zu Planwerten'!S90+'4a) Berechnungen zu Planwerten'!S91</f>
        <v>0</v>
      </c>
      <c r="T78" s="1425">
        <f>'4a) Berechnungen zu Planwerten'!T89+'4a) Berechnungen zu Planwerten'!T90+'4a) Berechnungen zu Planwerten'!T91</f>
        <v>0</v>
      </c>
      <c r="U78" s="1396">
        <f>'4a) Berechnungen zu Planwerten'!U89+'4a) Berechnungen zu Planwerten'!U90+'4a) Berechnungen zu Planwerten'!U91</f>
        <v>0</v>
      </c>
    </row>
    <row r="79" spans="1:21" s="70" customFormat="1" ht="15" customHeight="1" x14ac:dyDescent="0.35">
      <c r="B79" s="1273"/>
      <c r="C79" s="1274"/>
      <c r="D79" s="1275"/>
      <c r="E79" s="1276"/>
      <c r="F79" s="1277"/>
      <c r="G79" s="1277"/>
      <c r="H79" s="1277"/>
      <c r="I79" s="1277"/>
      <c r="J79" s="1277"/>
      <c r="K79" s="1277"/>
      <c r="L79" s="1277"/>
      <c r="M79" s="1277"/>
      <c r="N79" s="1277"/>
      <c r="O79" s="1277"/>
      <c r="P79" s="1277"/>
      <c r="Q79" s="1277"/>
      <c r="R79" s="1277"/>
      <c r="S79" s="1277"/>
      <c r="T79" s="1277"/>
      <c r="U79" s="1278"/>
    </row>
    <row r="80" spans="1:21" s="70" customFormat="1" ht="16.5" x14ac:dyDescent="0.45">
      <c r="B80" s="258" t="s">
        <v>338</v>
      </c>
      <c r="C80" s="1279" t="s">
        <v>318</v>
      </c>
      <c r="D80" s="1280" t="s">
        <v>51</v>
      </c>
      <c r="E80" s="1281">
        <f t="shared" ref="E80:U80" si="25">E106+E116+E126+E136+E146+E156+E166</f>
        <v>0</v>
      </c>
      <c r="F80" s="1281">
        <f t="shared" si="25"/>
        <v>0</v>
      </c>
      <c r="G80" s="1281">
        <f t="shared" si="25"/>
        <v>0</v>
      </c>
      <c r="H80" s="1281">
        <f t="shared" si="25"/>
        <v>0</v>
      </c>
      <c r="I80" s="1281">
        <f t="shared" si="25"/>
        <v>0</v>
      </c>
      <c r="J80" s="1281">
        <f t="shared" si="25"/>
        <v>0</v>
      </c>
      <c r="K80" s="1281">
        <f t="shared" si="25"/>
        <v>0</v>
      </c>
      <c r="L80" s="1281">
        <f t="shared" si="25"/>
        <v>0</v>
      </c>
      <c r="M80" s="1281">
        <f t="shared" si="25"/>
        <v>0</v>
      </c>
      <c r="N80" s="1281">
        <f t="shared" si="25"/>
        <v>0</v>
      </c>
      <c r="O80" s="1281">
        <f t="shared" si="25"/>
        <v>0</v>
      </c>
      <c r="P80" s="1281">
        <f t="shared" si="25"/>
        <v>0</v>
      </c>
      <c r="Q80" s="1281">
        <f t="shared" si="25"/>
        <v>0</v>
      </c>
      <c r="R80" s="1281">
        <f t="shared" si="25"/>
        <v>0</v>
      </c>
      <c r="S80" s="1281">
        <f t="shared" si="25"/>
        <v>0</v>
      </c>
      <c r="T80" s="1282">
        <f t="shared" si="25"/>
        <v>0</v>
      </c>
      <c r="U80" s="1283">
        <f t="shared" si="25"/>
        <v>0</v>
      </c>
    </row>
    <row r="81" spans="1:21" s="70" customFormat="1" x14ac:dyDescent="0.35">
      <c r="A81" s="1150"/>
      <c r="D81" s="1284"/>
      <c r="E81" s="57"/>
      <c r="F81" s="57"/>
      <c r="G81" s="57"/>
      <c r="H81" s="57"/>
      <c r="I81" s="57"/>
      <c r="J81" s="57"/>
      <c r="K81" s="57"/>
      <c r="L81" s="57"/>
      <c r="M81" s="57"/>
      <c r="N81" s="57"/>
      <c r="O81" s="57"/>
      <c r="P81" s="57"/>
      <c r="Q81" s="57"/>
      <c r="R81" s="57"/>
      <c r="S81" s="57"/>
      <c r="T81" s="57"/>
      <c r="U81" s="57"/>
    </row>
    <row r="82" spans="1:21" s="70" customFormat="1" x14ac:dyDescent="0.35"/>
    <row r="83" spans="1:21" s="70" customFormat="1" ht="24.65" customHeight="1" x14ac:dyDescent="0.35">
      <c r="A83" s="11"/>
      <c r="B83" s="1063" t="s">
        <v>339</v>
      </c>
      <c r="C83" s="11"/>
      <c r="D83" s="257"/>
      <c r="E83" s="257"/>
      <c r="F83" s="11"/>
      <c r="G83" s="11"/>
      <c r="H83" s="11"/>
      <c r="I83" s="11"/>
      <c r="J83" s="11"/>
      <c r="K83" s="11"/>
      <c r="L83" s="11"/>
      <c r="M83" s="11"/>
      <c r="N83" s="11"/>
      <c r="O83" s="11"/>
      <c r="P83" s="11"/>
      <c r="Q83" s="11"/>
      <c r="R83" s="11"/>
    </row>
    <row r="84" spans="1:21" s="70" customFormat="1" ht="30" customHeight="1" x14ac:dyDescent="0.35">
      <c r="B84" s="1265" t="s">
        <v>340</v>
      </c>
      <c r="C84" s="1128" t="s">
        <v>50</v>
      </c>
      <c r="D84" s="1266"/>
      <c r="E84" s="1098">
        <f>YEAR('2b) Allg. Inputs'!$C$7)</f>
        <v>1900</v>
      </c>
      <c r="F84" s="1099">
        <f t="shared" ref="F84:R84" si="26">E84+1</f>
        <v>1901</v>
      </c>
      <c r="G84" s="1099">
        <f t="shared" si="26"/>
        <v>1902</v>
      </c>
      <c r="H84" s="1099">
        <f t="shared" si="26"/>
        <v>1903</v>
      </c>
      <c r="I84" s="1099">
        <f t="shared" si="26"/>
        <v>1904</v>
      </c>
      <c r="J84" s="1099">
        <f t="shared" si="26"/>
        <v>1905</v>
      </c>
      <c r="K84" s="1099">
        <f t="shared" si="26"/>
        <v>1906</v>
      </c>
      <c r="L84" s="1099">
        <f t="shared" si="26"/>
        <v>1907</v>
      </c>
      <c r="M84" s="1099">
        <f t="shared" si="26"/>
        <v>1908</v>
      </c>
      <c r="N84" s="1099">
        <f t="shared" si="26"/>
        <v>1909</v>
      </c>
      <c r="O84" s="1099">
        <f t="shared" si="26"/>
        <v>1910</v>
      </c>
      <c r="P84" s="1099">
        <f t="shared" si="26"/>
        <v>1911</v>
      </c>
      <c r="Q84" s="1099">
        <f t="shared" si="26"/>
        <v>1912</v>
      </c>
      <c r="R84" s="1099">
        <f t="shared" si="26"/>
        <v>1913</v>
      </c>
      <c r="S84" s="1099">
        <f>IF('4c) Berechnungen_MFS'!E114 = "Nein",R84+1, R84+1&amp;" 1. Teil-KJ")</f>
        <v>1914</v>
      </c>
      <c r="T84" s="1100" t="str">
        <f>IF('4c) Berechnungen_MFS'!E114 = "Nein","", R84+1&amp;" 2. Teil-KJ")</f>
        <v/>
      </c>
      <c r="U84" s="1101" t="str">
        <f>IF('4c) Berechnungen_MFS'!E114="Ja",R84+2,"")</f>
        <v/>
      </c>
    </row>
    <row r="85" spans="1:21" s="70" customFormat="1" x14ac:dyDescent="0.35">
      <c r="B85" s="111" t="s">
        <v>101</v>
      </c>
      <c r="C85" s="1076" t="s">
        <v>161</v>
      </c>
      <c r="D85" s="1268" t="s">
        <v>51</v>
      </c>
      <c r="E85" s="1240">
        <f t="shared" ref="E85:U91" si="27">E99+E109+E119+E129+E139+E149+E159</f>
        <v>0</v>
      </c>
      <c r="F85" s="1241">
        <f t="shared" ref="F85:U86" si="28">F99+F109+F119+F129+F139+F149+F159</f>
        <v>0</v>
      </c>
      <c r="G85" s="1241">
        <f t="shared" si="28"/>
        <v>0</v>
      </c>
      <c r="H85" s="1241">
        <f t="shared" si="28"/>
        <v>0</v>
      </c>
      <c r="I85" s="1241">
        <f t="shared" si="28"/>
        <v>0</v>
      </c>
      <c r="J85" s="1241">
        <f t="shared" si="28"/>
        <v>0</v>
      </c>
      <c r="K85" s="1241">
        <f t="shared" si="28"/>
        <v>0</v>
      </c>
      <c r="L85" s="1241">
        <f t="shared" si="28"/>
        <v>0</v>
      </c>
      <c r="M85" s="1241">
        <f t="shared" si="28"/>
        <v>0</v>
      </c>
      <c r="N85" s="1241">
        <f t="shared" si="28"/>
        <v>0</v>
      </c>
      <c r="O85" s="1241">
        <f t="shared" si="28"/>
        <v>0</v>
      </c>
      <c r="P85" s="1241">
        <f t="shared" si="28"/>
        <v>0</v>
      </c>
      <c r="Q85" s="1241">
        <f t="shared" si="28"/>
        <v>0</v>
      </c>
      <c r="R85" s="1241">
        <f t="shared" si="28"/>
        <v>0</v>
      </c>
      <c r="S85" s="1241">
        <f t="shared" si="28"/>
        <v>0</v>
      </c>
      <c r="T85" s="1285">
        <f t="shared" si="28"/>
        <v>0</v>
      </c>
      <c r="U85" s="1286">
        <f t="shared" si="28"/>
        <v>0</v>
      </c>
    </row>
    <row r="86" spans="1:21" s="70" customFormat="1" x14ac:dyDescent="0.35">
      <c r="B86" s="63" t="s">
        <v>323</v>
      </c>
      <c r="C86" s="119" t="s">
        <v>161</v>
      </c>
      <c r="D86" s="1269" t="s">
        <v>51</v>
      </c>
      <c r="E86" s="1243">
        <f t="shared" si="27"/>
        <v>0</v>
      </c>
      <c r="F86" s="1244">
        <f t="shared" si="28"/>
        <v>0</v>
      </c>
      <c r="G86" s="1244">
        <f t="shared" si="28"/>
        <v>0</v>
      </c>
      <c r="H86" s="1244">
        <f t="shared" si="28"/>
        <v>0</v>
      </c>
      <c r="I86" s="1244">
        <f t="shared" si="28"/>
        <v>0</v>
      </c>
      <c r="J86" s="1244">
        <f t="shared" si="28"/>
        <v>0</v>
      </c>
      <c r="K86" s="1244">
        <f t="shared" si="28"/>
        <v>0</v>
      </c>
      <c r="L86" s="1244">
        <f t="shared" si="28"/>
        <v>0</v>
      </c>
      <c r="M86" s="1244">
        <f t="shared" si="28"/>
        <v>0</v>
      </c>
      <c r="N86" s="1244">
        <f t="shared" si="28"/>
        <v>0</v>
      </c>
      <c r="O86" s="1244">
        <f t="shared" si="28"/>
        <v>0</v>
      </c>
      <c r="P86" s="1244">
        <f t="shared" si="28"/>
        <v>0</v>
      </c>
      <c r="Q86" s="1244">
        <f t="shared" si="28"/>
        <v>0</v>
      </c>
      <c r="R86" s="1244">
        <f t="shared" si="28"/>
        <v>0</v>
      </c>
      <c r="S86" s="1244">
        <f t="shared" si="28"/>
        <v>0</v>
      </c>
      <c r="T86" s="1287">
        <f t="shared" si="28"/>
        <v>0</v>
      </c>
      <c r="U86" s="1288">
        <f t="shared" si="28"/>
        <v>0</v>
      </c>
    </row>
    <row r="87" spans="1:21" s="70" customFormat="1" x14ac:dyDescent="0.35">
      <c r="B87" s="67" t="s">
        <v>105</v>
      </c>
      <c r="C87" s="1079" t="s">
        <v>161</v>
      </c>
      <c r="D87" s="1270" t="s">
        <v>51</v>
      </c>
      <c r="E87" s="1246">
        <f t="shared" si="27"/>
        <v>0</v>
      </c>
      <c r="F87" s="1247">
        <f t="shared" si="27"/>
        <v>0</v>
      </c>
      <c r="G87" s="1247">
        <f t="shared" si="27"/>
        <v>0</v>
      </c>
      <c r="H87" s="1247">
        <f t="shared" si="27"/>
        <v>0</v>
      </c>
      <c r="I87" s="1247">
        <f t="shared" si="27"/>
        <v>0</v>
      </c>
      <c r="J87" s="1247">
        <f t="shared" si="27"/>
        <v>0</v>
      </c>
      <c r="K87" s="1247">
        <f t="shared" si="27"/>
        <v>0</v>
      </c>
      <c r="L87" s="1247">
        <f t="shared" si="27"/>
        <v>0</v>
      </c>
      <c r="M87" s="1247">
        <f t="shared" si="27"/>
        <v>0</v>
      </c>
      <c r="N87" s="1247">
        <f t="shared" si="27"/>
        <v>0</v>
      </c>
      <c r="O87" s="1247">
        <f t="shared" si="27"/>
        <v>0</v>
      </c>
      <c r="P87" s="1247">
        <f t="shared" si="27"/>
        <v>0</v>
      </c>
      <c r="Q87" s="1247">
        <f t="shared" si="27"/>
        <v>0</v>
      </c>
      <c r="R87" s="1247">
        <f t="shared" si="27"/>
        <v>0</v>
      </c>
      <c r="S87" s="1247">
        <f t="shared" si="27"/>
        <v>0</v>
      </c>
      <c r="T87" s="1247">
        <f t="shared" si="27"/>
        <v>0</v>
      </c>
      <c r="U87" s="1289">
        <f t="shared" si="27"/>
        <v>0</v>
      </c>
    </row>
    <row r="88" spans="1:21" s="70" customFormat="1" x14ac:dyDescent="0.35">
      <c r="B88" s="63" t="s">
        <v>106</v>
      </c>
      <c r="C88" s="119" t="s">
        <v>161</v>
      </c>
      <c r="D88" s="1269" t="s">
        <v>51</v>
      </c>
      <c r="E88" s="1243">
        <f t="shared" si="27"/>
        <v>0</v>
      </c>
      <c r="F88" s="1244">
        <f t="shared" si="27"/>
        <v>0</v>
      </c>
      <c r="G88" s="1244">
        <f t="shared" si="27"/>
        <v>0</v>
      </c>
      <c r="H88" s="1244">
        <f t="shared" si="27"/>
        <v>0</v>
      </c>
      <c r="I88" s="1244">
        <f t="shared" si="27"/>
        <v>0</v>
      </c>
      <c r="J88" s="1244">
        <f t="shared" si="27"/>
        <v>0</v>
      </c>
      <c r="K88" s="1244">
        <f t="shared" si="27"/>
        <v>0</v>
      </c>
      <c r="L88" s="1244">
        <f t="shared" si="27"/>
        <v>0</v>
      </c>
      <c r="M88" s="1244">
        <f t="shared" si="27"/>
        <v>0</v>
      </c>
      <c r="N88" s="1244">
        <f t="shared" si="27"/>
        <v>0</v>
      </c>
      <c r="O88" s="1244">
        <f t="shared" si="27"/>
        <v>0</v>
      </c>
      <c r="P88" s="1244">
        <f t="shared" si="27"/>
        <v>0</v>
      </c>
      <c r="Q88" s="1244">
        <f t="shared" si="27"/>
        <v>0</v>
      </c>
      <c r="R88" s="1244">
        <f t="shared" si="27"/>
        <v>0</v>
      </c>
      <c r="S88" s="1244">
        <f t="shared" si="27"/>
        <v>0</v>
      </c>
      <c r="T88" s="1287">
        <f t="shared" si="27"/>
        <v>0</v>
      </c>
      <c r="U88" s="1288">
        <f t="shared" si="27"/>
        <v>0</v>
      </c>
    </row>
    <row r="89" spans="1:21" s="70" customFormat="1" x14ac:dyDescent="0.35">
      <c r="B89" s="1271" t="s">
        <v>107</v>
      </c>
      <c r="C89" s="1290" t="s">
        <v>161</v>
      </c>
      <c r="D89" s="1272" t="s">
        <v>51</v>
      </c>
      <c r="E89" s="1246">
        <f t="shared" si="27"/>
        <v>0</v>
      </c>
      <c r="F89" s="1247">
        <f t="shared" si="27"/>
        <v>0</v>
      </c>
      <c r="G89" s="1247">
        <f t="shared" si="27"/>
        <v>0</v>
      </c>
      <c r="H89" s="1247">
        <f t="shared" si="27"/>
        <v>0</v>
      </c>
      <c r="I89" s="1247">
        <f t="shared" si="27"/>
        <v>0</v>
      </c>
      <c r="J89" s="1247">
        <f t="shared" si="27"/>
        <v>0</v>
      </c>
      <c r="K89" s="1247">
        <f t="shared" si="27"/>
        <v>0</v>
      </c>
      <c r="L89" s="1247">
        <f t="shared" si="27"/>
        <v>0</v>
      </c>
      <c r="M89" s="1247">
        <f t="shared" si="27"/>
        <v>0</v>
      </c>
      <c r="N89" s="1247">
        <f t="shared" si="27"/>
        <v>0</v>
      </c>
      <c r="O89" s="1247">
        <f t="shared" si="27"/>
        <v>0</v>
      </c>
      <c r="P89" s="1247">
        <f t="shared" si="27"/>
        <v>0</v>
      </c>
      <c r="Q89" s="1247">
        <f t="shared" si="27"/>
        <v>0</v>
      </c>
      <c r="R89" s="1247">
        <f t="shared" si="27"/>
        <v>0</v>
      </c>
      <c r="S89" s="1247">
        <f t="shared" si="27"/>
        <v>0</v>
      </c>
      <c r="T89" s="1291">
        <f t="shared" si="27"/>
        <v>0</v>
      </c>
      <c r="U89" s="1289">
        <f t="shared" si="27"/>
        <v>0</v>
      </c>
    </row>
    <row r="90" spans="1:21" s="70" customFormat="1" x14ac:dyDescent="0.35">
      <c r="B90" s="63" t="s">
        <v>341</v>
      </c>
      <c r="C90" s="119" t="s">
        <v>161</v>
      </c>
      <c r="D90" s="1269" t="s">
        <v>51</v>
      </c>
      <c r="E90" s="1243">
        <f t="shared" si="27"/>
        <v>0</v>
      </c>
      <c r="F90" s="1244">
        <f t="shared" si="27"/>
        <v>0</v>
      </c>
      <c r="G90" s="1244">
        <f t="shared" si="27"/>
        <v>0</v>
      </c>
      <c r="H90" s="1244">
        <f t="shared" si="27"/>
        <v>0</v>
      </c>
      <c r="I90" s="1244">
        <f t="shared" si="27"/>
        <v>0</v>
      </c>
      <c r="J90" s="1244">
        <f t="shared" si="27"/>
        <v>0</v>
      </c>
      <c r="K90" s="1244">
        <f t="shared" si="27"/>
        <v>0</v>
      </c>
      <c r="L90" s="1244">
        <f t="shared" si="27"/>
        <v>0</v>
      </c>
      <c r="M90" s="1244">
        <f t="shared" si="27"/>
        <v>0</v>
      </c>
      <c r="N90" s="1244">
        <f t="shared" si="27"/>
        <v>0</v>
      </c>
      <c r="O90" s="1244">
        <f t="shared" si="27"/>
        <v>0</v>
      </c>
      <c r="P90" s="1244">
        <f t="shared" si="27"/>
        <v>0</v>
      </c>
      <c r="Q90" s="1244">
        <f t="shared" si="27"/>
        <v>0</v>
      </c>
      <c r="R90" s="1244">
        <f t="shared" si="27"/>
        <v>0</v>
      </c>
      <c r="S90" s="1244">
        <f t="shared" si="27"/>
        <v>0</v>
      </c>
      <c r="T90" s="1287">
        <f t="shared" si="27"/>
        <v>0</v>
      </c>
      <c r="U90" s="1288">
        <f t="shared" si="27"/>
        <v>0</v>
      </c>
    </row>
    <row r="91" spans="1:21" s="70" customFormat="1" ht="15" customHeight="1" x14ac:dyDescent="0.35">
      <c r="B91" s="259" t="s">
        <v>342</v>
      </c>
      <c r="C91" s="1292" t="s">
        <v>161</v>
      </c>
      <c r="D91" s="1293" t="s">
        <v>51</v>
      </c>
      <c r="E91" s="1294">
        <f t="shared" si="27"/>
        <v>0</v>
      </c>
      <c r="F91" s="1295">
        <f t="shared" si="27"/>
        <v>0</v>
      </c>
      <c r="G91" s="1295">
        <f t="shared" si="27"/>
        <v>0</v>
      </c>
      <c r="H91" s="1295">
        <f t="shared" si="27"/>
        <v>0</v>
      </c>
      <c r="I91" s="1295">
        <f t="shared" si="27"/>
        <v>0</v>
      </c>
      <c r="J91" s="1295">
        <f t="shared" si="27"/>
        <v>0</v>
      </c>
      <c r="K91" s="1295">
        <f t="shared" si="27"/>
        <v>0</v>
      </c>
      <c r="L91" s="1295">
        <f t="shared" si="27"/>
        <v>0</v>
      </c>
      <c r="M91" s="1295">
        <f t="shared" si="27"/>
        <v>0</v>
      </c>
      <c r="N91" s="1295">
        <f t="shared" si="27"/>
        <v>0</v>
      </c>
      <c r="O91" s="1295">
        <f t="shared" si="27"/>
        <v>0</v>
      </c>
      <c r="P91" s="1295">
        <f t="shared" si="27"/>
        <v>0</v>
      </c>
      <c r="Q91" s="1295">
        <f t="shared" si="27"/>
        <v>0</v>
      </c>
      <c r="R91" s="1295">
        <f t="shared" si="27"/>
        <v>0</v>
      </c>
      <c r="S91" s="1295">
        <f t="shared" si="27"/>
        <v>0</v>
      </c>
      <c r="T91" s="1296">
        <f t="shared" si="27"/>
        <v>0</v>
      </c>
      <c r="U91" s="1297">
        <f t="shared" si="27"/>
        <v>0</v>
      </c>
    </row>
    <row r="92" spans="1:21" s="70" customFormat="1" ht="15" customHeight="1" x14ac:dyDescent="0.35">
      <c r="B92" s="1273"/>
      <c r="C92" s="1274"/>
      <c r="D92" s="1275"/>
      <c r="E92" s="1276"/>
      <c r="F92" s="1277"/>
      <c r="G92" s="1277"/>
      <c r="H92" s="1277"/>
      <c r="I92" s="1277"/>
      <c r="J92" s="1277"/>
      <c r="K92" s="1277"/>
      <c r="L92" s="1277"/>
      <c r="M92" s="1277"/>
      <c r="N92" s="1277"/>
      <c r="O92" s="1277"/>
      <c r="P92" s="1277"/>
      <c r="Q92" s="1277"/>
      <c r="R92" s="1277"/>
      <c r="S92" s="1277"/>
      <c r="T92" s="1298"/>
      <c r="U92" s="1299"/>
    </row>
    <row r="93" spans="1:21" s="70" customFormat="1" ht="16.5" x14ac:dyDescent="0.45">
      <c r="B93" s="258" t="s">
        <v>338</v>
      </c>
      <c r="C93" s="1279" t="s">
        <v>318</v>
      </c>
      <c r="D93" s="1280" t="s">
        <v>51</v>
      </c>
      <c r="E93" s="1281">
        <f>E106+E116+E126+E136+E146+E156+E166</f>
        <v>0</v>
      </c>
      <c r="F93" s="1300">
        <f>F106+F116+F126+F136+F146+F156+F166</f>
        <v>0</v>
      </c>
      <c r="G93" s="1300">
        <f t="shared" ref="G93:R93" si="29">G106+G116+G126+G136+G146+G156+G166</f>
        <v>0</v>
      </c>
      <c r="H93" s="1300">
        <f>H106+H116+H126+H136+H146+H156+H166</f>
        <v>0</v>
      </c>
      <c r="I93" s="1300">
        <f t="shared" si="29"/>
        <v>0</v>
      </c>
      <c r="J93" s="1300">
        <f t="shared" si="29"/>
        <v>0</v>
      </c>
      <c r="K93" s="1300">
        <f t="shared" si="29"/>
        <v>0</v>
      </c>
      <c r="L93" s="1300">
        <f t="shared" si="29"/>
        <v>0</v>
      </c>
      <c r="M93" s="1300">
        <f t="shared" si="29"/>
        <v>0</v>
      </c>
      <c r="N93" s="1300">
        <f t="shared" si="29"/>
        <v>0</v>
      </c>
      <c r="O93" s="1300">
        <f t="shared" si="29"/>
        <v>0</v>
      </c>
      <c r="P93" s="1300">
        <f t="shared" si="29"/>
        <v>0</v>
      </c>
      <c r="Q93" s="1300">
        <f t="shared" si="29"/>
        <v>0</v>
      </c>
      <c r="R93" s="1300">
        <f t="shared" si="29"/>
        <v>0</v>
      </c>
      <c r="S93" s="1300">
        <f>S106+S116+S126+S136+S146+S156+S166</f>
        <v>0</v>
      </c>
      <c r="T93" s="1301">
        <f t="shared" ref="T93:U93" si="30">T106+T116+T126+T136+T146+T156+T166</f>
        <v>0</v>
      </c>
      <c r="U93" s="1283">
        <f t="shared" si="30"/>
        <v>0</v>
      </c>
    </row>
    <row r="94" spans="1:21" s="70" customFormat="1" x14ac:dyDescent="0.35">
      <c r="B94" s="222"/>
      <c r="C94" s="222"/>
      <c r="D94" s="57"/>
    </row>
    <row r="95" spans="1:21" s="70" customFormat="1" x14ac:dyDescent="0.35"/>
    <row r="96" spans="1:21" s="70" customFormat="1" ht="28" customHeight="1" x14ac:dyDescent="0.35">
      <c r="B96" s="1510" t="s">
        <v>343</v>
      </c>
      <c r="C96" s="1523"/>
    </row>
    <row r="97" spans="2:21" s="70" customFormat="1" ht="18.5" x14ac:dyDescent="0.35">
      <c r="B97" s="1040" t="s">
        <v>171</v>
      </c>
      <c r="C97" s="1041"/>
    </row>
    <row r="98" spans="2:21" s="70" customFormat="1" ht="29.9" customHeight="1" x14ac:dyDescent="0.35">
      <c r="B98" s="1302" t="s">
        <v>340</v>
      </c>
      <c r="C98" s="1303" t="s">
        <v>50</v>
      </c>
      <c r="D98" s="1266" t="s">
        <v>344</v>
      </c>
      <c r="E98" s="1186">
        <f>YEAR('2b) Allg. Inputs'!$C$7)</f>
        <v>1900</v>
      </c>
      <c r="F98" s="1187">
        <f>E98+1</f>
        <v>1901</v>
      </c>
      <c r="G98" s="1187">
        <f t="shared" ref="G98:R98" si="31">F98+1</f>
        <v>1902</v>
      </c>
      <c r="H98" s="1187">
        <f t="shared" si="31"/>
        <v>1903</v>
      </c>
      <c r="I98" s="1187">
        <f t="shared" si="31"/>
        <v>1904</v>
      </c>
      <c r="J98" s="1187">
        <f t="shared" si="31"/>
        <v>1905</v>
      </c>
      <c r="K98" s="1187">
        <f t="shared" si="31"/>
        <v>1906</v>
      </c>
      <c r="L98" s="1187">
        <f t="shared" si="31"/>
        <v>1907</v>
      </c>
      <c r="M98" s="1187">
        <f t="shared" si="31"/>
        <v>1908</v>
      </c>
      <c r="N98" s="1187">
        <f t="shared" si="31"/>
        <v>1909</v>
      </c>
      <c r="O98" s="1187">
        <f t="shared" si="31"/>
        <v>1910</v>
      </c>
      <c r="P98" s="1187">
        <f t="shared" si="31"/>
        <v>1911</v>
      </c>
      <c r="Q98" s="1187">
        <f t="shared" si="31"/>
        <v>1912</v>
      </c>
      <c r="R98" s="1187">
        <f t="shared" si="31"/>
        <v>1913</v>
      </c>
      <c r="S98" s="1187">
        <f>IF('4c) Berechnungen_MFS'!E114 = "Nein",R98+1, R98+1&amp;" 1. Teil-KJ")</f>
        <v>1914</v>
      </c>
      <c r="T98" s="1188" t="str">
        <f>IF('4c) Berechnungen_MFS'!E114 = "Nein","", R98+1&amp;" 2. Teil-KJ")</f>
        <v/>
      </c>
      <c r="U98" s="1189" t="str">
        <f>IF('4c) Berechnungen_MFS'!E114="Ja",R98+2,"")</f>
        <v/>
      </c>
    </row>
    <row r="99" spans="2:21" s="70" customFormat="1" x14ac:dyDescent="0.35">
      <c r="B99" s="111" t="s">
        <v>101</v>
      </c>
      <c r="C99" s="1076" t="s">
        <v>161</v>
      </c>
      <c r="D99" s="1304">
        <f>VLOOKUP('2d) Planwerte (Anlage)'!$C$11,'3b) Referenzsysteme'!$B$5:$K$37,2)</f>
        <v>0</v>
      </c>
      <c r="E99" s="1240">
        <f>VLOOKUP('2d) Planwerte (Anlage)'!$C$11,'3b) Referenzsysteme'!$B$5:$K$37,2)*'2d) Planwerte (Anlage)'!E17</f>
        <v>0</v>
      </c>
      <c r="F99" s="1241">
        <f>VLOOKUP('2d) Planwerte (Anlage)'!$C$11,'3b) Referenzsysteme'!$B$5:$K$37,2)*'2d) Planwerte (Anlage)'!F17</f>
        <v>0</v>
      </c>
      <c r="G99" s="1241">
        <f>VLOOKUP('2d) Planwerte (Anlage)'!$C$11,'3b) Referenzsysteme'!$B$5:$K$37,2)*'2d) Planwerte (Anlage)'!G17</f>
        <v>0</v>
      </c>
      <c r="H99" s="1241">
        <f>VLOOKUP('2d) Planwerte (Anlage)'!$C$11,'3b) Referenzsysteme'!$B$5:$K$37,2)*'2d) Planwerte (Anlage)'!H17</f>
        <v>0</v>
      </c>
      <c r="I99" s="1241">
        <f>VLOOKUP('2d) Planwerte (Anlage)'!$C$11,'3b) Referenzsysteme'!$B$5:$K$37,2)*'2d) Planwerte (Anlage)'!I17</f>
        <v>0</v>
      </c>
      <c r="J99" s="1241">
        <f>VLOOKUP('2d) Planwerte (Anlage)'!$C$11,'3b) Referenzsysteme'!$B$5:$K$37,2)*'2d) Planwerte (Anlage)'!J17</f>
        <v>0</v>
      </c>
      <c r="K99" s="1241">
        <f>VLOOKUP('2d) Planwerte (Anlage)'!$C$11,'3b) Referenzsysteme'!$B$5:$K$37,2)*'2d) Planwerte (Anlage)'!K17</f>
        <v>0</v>
      </c>
      <c r="L99" s="1241">
        <f>VLOOKUP('2d) Planwerte (Anlage)'!$C$11,'3b) Referenzsysteme'!$B$5:$K$37,2)*'2d) Planwerte (Anlage)'!L17</f>
        <v>0</v>
      </c>
      <c r="M99" s="1241">
        <f>VLOOKUP('2d) Planwerte (Anlage)'!$C$11,'3b) Referenzsysteme'!$B$5:$K$37,2)*'2d) Planwerte (Anlage)'!M17</f>
        <v>0</v>
      </c>
      <c r="N99" s="1241">
        <f>VLOOKUP('2d) Planwerte (Anlage)'!$C$11,'3b) Referenzsysteme'!$B$5:$K$37,2)*'2d) Planwerte (Anlage)'!N17</f>
        <v>0</v>
      </c>
      <c r="O99" s="1241">
        <f>VLOOKUP('2d) Planwerte (Anlage)'!$C$11,'3b) Referenzsysteme'!$B$5:$K$37,2)*'2d) Planwerte (Anlage)'!O17</f>
        <v>0</v>
      </c>
      <c r="P99" s="1241">
        <f>VLOOKUP('2d) Planwerte (Anlage)'!$C$11,'3b) Referenzsysteme'!$B$5:$K$37,2)*'2d) Planwerte (Anlage)'!P17</f>
        <v>0</v>
      </c>
      <c r="Q99" s="1241">
        <f>VLOOKUP('2d) Planwerte (Anlage)'!$C$11,'3b) Referenzsysteme'!$B$5:$K$37,2)*'2d) Planwerte (Anlage)'!Q17</f>
        <v>0</v>
      </c>
      <c r="R99" s="1241">
        <f>VLOOKUP('2d) Planwerte (Anlage)'!$C$11,'3b) Referenzsysteme'!$B$5:$K$37,2)*'2d) Planwerte (Anlage)'!R17</f>
        <v>0</v>
      </c>
      <c r="S99" s="1241">
        <f>VLOOKUP('2d) Planwerte (Anlage)'!$C$11,'3b) Referenzsysteme'!$B$5:$K$37,2)*'2d) Planwerte (Anlage)'!S17</f>
        <v>0</v>
      </c>
      <c r="T99" s="1241">
        <f>VLOOKUP('2d) Planwerte (Anlage)'!$C$11,'3b) Referenzsysteme'!$B$5:$K$37,2)*'2d) Planwerte (Anlage)'!T17</f>
        <v>0</v>
      </c>
      <c r="U99" s="1242">
        <f>VLOOKUP('2d) Planwerte (Anlage)'!$C$11,'3b) Referenzsysteme'!$B$5:$K$37,2)*'2d) Planwerte (Anlage)'!U17</f>
        <v>0</v>
      </c>
    </row>
    <row r="100" spans="2:21" s="70" customFormat="1" x14ac:dyDescent="0.35">
      <c r="B100" s="63" t="s">
        <v>323</v>
      </c>
      <c r="C100" s="119" t="s">
        <v>161</v>
      </c>
      <c r="D100" s="1305">
        <f>VLOOKUP('2d) Planwerte (Anlage)'!$C$11,'3b) Referenzsysteme'!$B$5:$K$37,3)</f>
        <v>0</v>
      </c>
      <c r="E100" s="1243">
        <f>VLOOKUP('2d) Planwerte (Anlage)'!$C$11,'3b) Referenzsysteme'!$B$5:$K$37,3)*'2d) Planwerte (Anlage)'!E17</f>
        <v>0</v>
      </c>
      <c r="F100" s="1244">
        <f>VLOOKUP('2d) Planwerte (Anlage)'!$C$11,'3b) Referenzsysteme'!$B$5:$K$37,3)*'2d) Planwerte (Anlage)'!F17</f>
        <v>0</v>
      </c>
      <c r="G100" s="1244">
        <f>VLOOKUP('2d) Planwerte (Anlage)'!$C$11,'3b) Referenzsysteme'!$B$5:$K$37,3)*'2d) Planwerte (Anlage)'!G17</f>
        <v>0</v>
      </c>
      <c r="H100" s="1244">
        <f>VLOOKUP('2d) Planwerte (Anlage)'!$C$11,'3b) Referenzsysteme'!$B$5:$K$37,3)*'2d) Planwerte (Anlage)'!H17</f>
        <v>0</v>
      </c>
      <c r="I100" s="1244">
        <f>VLOOKUP('2d) Planwerte (Anlage)'!$C$11,'3b) Referenzsysteme'!$B$5:$K$37,3)*'2d) Planwerte (Anlage)'!I17</f>
        <v>0</v>
      </c>
      <c r="J100" s="1244">
        <f>VLOOKUP('2d) Planwerte (Anlage)'!$C$11,'3b) Referenzsysteme'!$B$5:$K$37,3)*'2d) Planwerte (Anlage)'!J17</f>
        <v>0</v>
      </c>
      <c r="K100" s="1244">
        <f>VLOOKUP('2d) Planwerte (Anlage)'!$C$11,'3b) Referenzsysteme'!$B$5:$K$37,3)*'2d) Planwerte (Anlage)'!K17</f>
        <v>0</v>
      </c>
      <c r="L100" s="1244">
        <f>VLOOKUP('2d) Planwerte (Anlage)'!$C$11,'3b) Referenzsysteme'!$B$5:$K$37,3)*'2d) Planwerte (Anlage)'!L17</f>
        <v>0</v>
      </c>
      <c r="M100" s="1244">
        <f>VLOOKUP('2d) Planwerte (Anlage)'!$C$11,'3b) Referenzsysteme'!$B$5:$K$37,3)*'2d) Planwerte (Anlage)'!M17</f>
        <v>0</v>
      </c>
      <c r="N100" s="1244">
        <f>VLOOKUP('2d) Planwerte (Anlage)'!$C$11,'3b) Referenzsysteme'!$B$5:$K$37,3)*'2d) Planwerte (Anlage)'!N17</f>
        <v>0</v>
      </c>
      <c r="O100" s="1244">
        <f>VLOOKUP('2d) Planwerte (Anlage)'!$C$11,'3b) Referenzsysteme'!$B$5:$K$37,3)*'2d) Planwerte (Anlage)'!O17</f>
        <v>0</v>
      </c>
      <c r="P100" s="1244">
        <f>VLOOKUP('2d) Planwerte (Anlage)'!$C$11,'3b) Referenzsysteme'!$B$5:$K$37,3)*'2d) Planwerte (Anlage)'!P17</f>
        <v>0</v>
      </c>
      <c r="Q100" s="1244">
        <f>VLOOKUP('2d) Planwerte (Anlage)'!$C$11,'3b) Referenzsysteme'!$B$5:$K$37,3)*'2d) Planwerte (Anlage)'!Q17</f>
        <v>0</v>
      </c>
      <c r="R100" s="1244">
        <f>VLOOKUP('2d) Planwerte (Anlage)'!$C$11,'3b) Referenzsysteme'!$B$5:$K$37,3)*'2d) Planwerte (Anlage)'!R17</f>
        <v>0</v>
      </c>
      <c r="S100" s="1244">
        <f>VLOOKUP('2d) Planwerte (Anlage)'!$C$11,'3b) Referenzsysteme'!$B$5:$K$37,3)*'2d) Planwerte (Anlage)'!S17</f>
        <v>0</v>
      </c>
      <c r="T100" s="1244">
        <f>VLOOKUP('2d) Planwerte (Anlage)'!$C$11,'3b) Referenzsysteme'!$B$5:$K$37,3)*'2d) Planwerte (Anlage)'!T17</f>
        <v>0</v>
      </c>
      <c r="U100" s="1245">
        <f>VLOOKUP('2d) Planwerte (Anlage)'!$C$11,'3b) Referenzsysteme'!$B$5:$K$37,3)*'2d) Planwerte (Anlage)'!U17</f>
        <v>0</v>
      </c>
    </row>
    <row r="101" spans="2:21" s="70" customFormat="1" x14ac:dyDescent="0.35">
      <c r="B101" s="67" t="s">
        <v>105</v>
      </c>
      <c r="C101" s="1079" t="s">
        <v>161</v>
      </c>
      <c r="D101" s="1306">
        <f>VLOOKUP('2d) Planwerte (Anlage)'!$C$11,'3b) Referenzsysteme'!$B$5:$K$37,4)</f>
        <v>0</v>
      </c>
      <c r="E101" s="1246">
        <f>VLOOKUP('2d) Planwerte (Anlage)'!$C$11,'3b) Referenzsysteme'!$B$5:$K$37,4)*'2d) Planwerte (Anlage)'!E17</f>
        <v>0</v>
      </c>
      <c r="F101" s="1247">
        <f>VLOOKUP('2d) Planwerte (Anlage)'!$C$11,'3b) Referenzsysteme'!$B$5:$K$37,4)*'2d) Planwerte (Anlage)'!F17</f>
        <v>0</v>
      </c>
      <c r="G101" s="1247">
        <f>VLOOKUP('2d) Planwerte (Anlage)'!$C$11,'3b) Referenzsysteme'!$B$5:$K$37,4)*'2d) Planwerte (Anlage)'!G17</f>
        <v>0</v>
      </c>
      <c r="H101" s="1247">
        <f>VLOOKUP('2d) Planwerte (Anlage)'!$C$11,'3b) Referenzsysteme'!$B$5:$K$37,4)*'2d) Planwerte (Anlage)'!H17</f>
        <v>0</v>
      </c>
      <c r="I101" s="1247">
        <f>VLOOKUP('2d) Planwerte (Anlage)'!$C$11,'3b) Referenzsysteme'!$B$5:$K$37,4)*'2d) Planwerte (Anlage)'!I17</f>
        <v>0</v>
      </c>
      <c r="J101" s="1247">
        <f>VLOOKUP('2d) Planwerte (Anlage)'!$C$11,'3b) Referenzsysteme'!$B$5:$K$37,4)*'2d) Planwerte (Anlage)'!J17</f>
        <v>0</v>
      </c>
      <c r="K101" s="1247">
        <f>VLOOKUP('2d) Planwerte (Anlage)'!$C$11,'3b) Referenzsysteme'!$B$5:$K$37,4)*'2d) Planwerte (Anlage)'!K17</f>
        <v>0</v>
      </c>
      <c r="L101" s="1247">
        <f>VLOOKUP('2d) Planwerte (Anlage)'!$C$11,'3b) Referenzsysteme'!$B$5:$K$37,4)*'2d) Planwerte (Anlage)'!L17</f>
        <v>0</v>
      </c>
      <c r="M101" s="1247">
        <f>VLOOKUP('2d) Planwerte (Anlage)'!$C$11,'3b) Referenzsysteme'!$B$5:$K$37,4)*'2d) Planwerte (Anlage)'!M17</f>
        <v>0</v>
      </c>
      <c r="N101" s="1247">
        <f>VLOOKUP('2d) Planwerte (Anlage)'!$C$11,'3b) Referenzsysteme'!$B$5:$K$37,4)*'2d) Planwerte (Anlage)'!N17</f>
        <v>0</v>
      </c>
      <c r="O101" s="1247">
        <f>VLOOKUP('2d) Planwerte (Anlage)'!$C$11,'3b) Referenzsysteme'!$B$5:$K$37,4)*'2d) Planwerte (Anlage)'!O17</f>
        <v>0</v>
      </c>
      <c r="P101" s="1247">
        <f>VLOOKUP('2d) Planwerte (Anlage)'!$C$11,'3b) Referenzsysteme'!$B$5:$K$37,4)*'2d) Planwerte (Anlage)'!P17</f>
        <v>0</v>
      </c>
      <c r="Q101" s="1247">
        <f>VLOOKUP('2d) Planwerte (Anlage)'!$C$11,'3b) Referenzsysteme'!$B$5:$K$37,4)*'2d) Planwerte (Anlage)'!Q17</f>
        <v>0</v>
      </c>
      <c r="R101" s="1247">
        <f>VLOOKUP('2d) Planwerte (Anlage)'!$C$11,'3b) Referenzsysteme'!$B$5:$K$37,4)*'2d) Planwerte (Anlage)'!R17</f>
        <v>0</v>
      </c>
      <c r="S101" s="1247">
        <f>VLOOKUP('2d) Planwerte (Anlage)'!$C$11,'3b) Referenzsysteme'!$B$5:$K$37,4)*'2d) Planwerte (Anlage)'!S17</f>
        <v>0</v>
      </c>
      <c r="T101" s="1247">
        <f>VLOOKUP('2d) Planwerte (Anlage)'!$C$11,'3b) Referenzsysteme'!$B$5:$K$37,4)*'2d) Planwerte (Anlage)'!T17</f>
        <v>0</v>
      </c>
      <c r="U101" s="1248">
        <f>VLOOKUP('2d) Planwerte (Anlage)'!$C$11,'3b) Referenzsysteme'!$B$5:$K$37,4)*'2d) Planwerte (Anlage)'!U17</f>
        <v>0</v>
      </c>
    </row>
    <row r="102" spans="2:21" s="70" customFormat="1" x14ac:dyDescent="0.35">
      <c r="B102" s="63" t="s">
        <v>106</v>
      </c>
      <c r="C102" s="119" t="s">
        <v>161</v>
      </c>
      <c r="D102" s="1305">
        <f>VLOOKUP('2d) Planwerte (Anlage)'!$C$11,'3b) Referenzsysteme'!$B$5:$K$37,5)</f>
        <v>0</v>
      </c>
      <c r="E102" s="1243">
        <f>VLOOKUP('2d) Planwerte (Anlage)'!$C$11,'3b) Referenzsysteme'!$B$5:$K$37,5)*'2d) Planwerte (Anlage)'!E17</f>
        <v>0</v>
      </c>
      <c r="F102" s="1244">
        <f>VLOOKUP('2d) Planwerte (Anlage)'!$C$11,'3b) Referenzsysteme'!$B$5:$K$37,5)*'2d) Planwerte (Anlage)'!F17</f>
        <v>0</v>
      </c>
      <c r="G102" s="1244">
        <f>VLOOKUP('2d) Planwerte (Anlage)'!$C$11,'3b) Referenzsysteme'!$B$5:$K$37,5)*'2d) Planwerte (Anlage)'!G17</f>
        <v>0</v>
      </c>
      <c r="H102" s="1244">
        <f>VLOOKUP('2d) Planwerte (Anlage)'!$C$11,'3b) Referenzsysteme'!$B$5:$K$37,5)*'2d) Planwerte (Anlage)'!H17</f>
        <v>0</v>
      </c>
      <c r="I102" s="1244">
        <f>VLOOKUP('2d) Planwerte (Anlage)'!$C$11,'3b) Referenzsysteme'!$B$5:$K$37,5)*'2d) Planwerte (Anlage)'!I17</f>
        <v>0</v>
      </c>
      <c r="J102" s="1244">
        <f>VLOOKUP('2d) Planwerte (Anlage)'!$C$11,'3b) Referenzsysteme'!$B$5:$K$37,5)*'2d) Planwerte (Anlage)'!J17</f>
        <v>0</v>
      </c>
      <c r="K102" s="1244">
        <f>VLOOKUP('2d) Planwerte (Anlage)'!$C$11,'3b) Referenzsysteme'!$B$5:$K$37,5)*'2d) Planwerte (Anlage)'!K17</f>
        <v>0</v>
      </c>
      <c r="L102" s="1244">
        <f>VLOOKUP('2d) Planwerte (Anlage)'!$C$11,'3b) Referenzsysteme'!$B$5:$K$37,5)*'2d) Planwerte (Anlage)'!L17</f>
        <v>0</v>
      </c>
      <c r="M102" s="1244">
        <f>VLOOKUP('2d) Planwerte (Anlage)'!$C$11,'3b) Referenzsysteme'!$B$5:$K$37,5)*'2d) Planwerte (Anlage)'!M17</f>
        <v>0</v>
      </c>
      <c r="N102" s="1244">
        <f>VLOOKUP('2d) Planwerte (Anlage)'!$C$11,'3b) Referenzsysteme'!$B$5:$K$37,5)*'2d) Planwerte (Anlage)'!N17</f>
        <v>0</v>
      </c>
      <c r="O102" s="1244">
        <f>VLOOKUP('2d) Planwerte (Anlage)'!$C$11,'3b) Referenzsysteme'!$B$5:$K$37,5)*'2d) Planwerte (Anlage)'!O17</f>
        <v>0</v>
      </c>
      <c r="P102" s="1244">
        <f>VLOOKUP('2d) Planwerte (Anlage)'!$C$11,'3b) Referenzsysteme'!$B$5:$K$37,5)*'2d) Planwerte (Anlage)'!P17</f>
        <v>0</v>
      </c>
      <c r="Q102" s="1244">
        <f>VLOOKUP('2d) Planwerte (Anlage)'!$C$11,'3b) Referenzsysteme'!$B$5:$K$37,5)*'2d) Planwerte (Anlage)'!Q17</f>
        <v>0</v>
      </c>
      <c r="R102" s="1244">
        <f>VLOOKUP('2d) Planwerte (Anlage)'!$C$11,'3b) Referenzsysteme'!$B$5:$K$37,5)*'2d) Planwerte (Anlage)'!R17</f>
        <v>0</v>
      </c>
      <c r="S102" s="1244">
        <f>VLOOKUP('2d) Planwerte (Anlage)'!$C$11,'3b) Referenzsysteme'!$B$5:$K$37,5)*'2d) Planwerte (Anlage)'!S17</f>
        <v>0</v>
      </c>
      <c r="T102" s="1244">
        <f>VLOOKUP('2d) Planwerte (Anlage)'!$C$11,'3b) Referenzsysteme'!$B$5:$K$37,5)*'2d) Planwerte (Anlage)'!T17</f>
        <v>0</v>
      </c>
      <c r="U102" s="1245">
        <f>VLOOKUP('2d) Planwerte (Anlage)'!$C$11,'3b) Referenzsysteme'!$B$5:$K$37,5)*'2d) Planwerte (Anlage)'!U17</f>
        <v>0</v>
      </c>
    </row>
    <row r="103" spans="2:21" s="70" customFormat="1" x14ac:dyDescent="0.35">
      <c r="B103" s="1271" t="s">
        <v>107</v>
      </c>
      <c r="C103" s="1290" t="s">
        <v>161</v>
      </c>
      <c r="D103" s="1306">
        <f>VLOOKUP('2d) Planwerte (Anlage)'!$C$11,'3b) Referenzsysteme'!$B$5:$K$37,6)</f>
        <v>0</v>
      </c>
      <c r="E103" s="1246">
        <f>VLOOKUP('2d) Planwerte (Anlage)'!$C$11,'3b) Referenzsysteme'!$B$5:$K$37,6)*'2d) Planwerte (Anlage)'!E17</f>
        <v>0</v>
      </c>
      <c r="F103" s="1247">
        <f>VLOOKUP('2d) Planwerte (Anlage)'!$C$11,'3b) Referenzsysteme'!$B$5:$K$37,6)*'2d) Planwerte (Anlage)'!F17</f>
        <v>0</v>
      </c>
      <c r="G103" s="1247">
        <f>VLOOKUP('2d) Planwerte (Anlage)'!$C$11,'3b) Referenzsysteme'!$B$5:$K$37,6)*'2d) Planwerte (Anlage)'!G17</f>
        <v>0</v>
      </c>
      <c r="H103" s="1247">
        <f>VLOOKUP('2d) Planwerte (Anlage)'!$C$11,'3b) Referenzsysteme'!$B$5:$K$37,6)*'2d) Planwerte (Anlage)'!H17</f>
        <v>0</v>
      </c>
      <c r="I103" s="1247">
        <f>VLOOKUP('2d) Planwerte (Anlage)'!$C$11,'3b) Referenzsysteme'!$B$5:$K$37,6)*'2d) Planwerte (Anlage)'!I17</f>
        <v>0</v>
      </c>
      <c r="J103" s="1247">
        <f>VLOOKUP('2d) Planwerte (Anlage)'!$C$11,'3b) Referenzsysteme'!$B$5:$K$37,6)*'2d) Planwerte (Anlage)'!J17</f>
        <v>0</v>
      </c>
      <c r="K103" s="1247">
        <f>VLOOKUP('2d) Planwerte (Anlage)'!$C$11,'3b) Referenzsysteme'!$B$5:$K$37,6)*'2d) Planwerte (Anlage)'!K17</f>
        <v>0</v>
      </c>
      <c r="L103" s="1247">
        <f>VLOOKUP('2d) Planwerte (Anlage)'!$C$11,'3b) Referenzsysteme'!$B$5:$K$37,6)*'2d) Planwerte (Anlage)'!L17</f>
        <v>0</v>
      </c>
      <c r="M103" s="1247">
        <f>VLOOKUP('2d) Planwerte (Anlage)'!$C$11,'3b) Referenzsysteme'!$B$5:$K$37,6)*'2d) Planwerte (Anlage)'!M17</f>
        <v>0</v>
      </c>
      <c r="N103" s="1247">
        <f>VLOOKUP('2d) Planwerte (Anlage)'!$C$11,'3b) Referenzsysteme'!$B$5:$K$37,6)*'2d) Planwerte (Anlage)'!N17</f>
        <v>0</v>
      </c>
      <c r="O103" s="1247">
        <f>VLOOKUP('2d) Planwerte (Anlage)'!$C$11,'3b) Referenzsysteme'!$B$5:$K$37,6)*'2d) Planwerte (Anlage)'!O17</f>
        <v>0</v>
      </c>
      <c r="P103" s="1247">
        <f>VLOOKUP('2d) Planwerte (Anlage)'!$C$11,'3b) Referenzsysteme'!$B$5:$K$37,6)*'2d) Planwerte (Anlage)'!P17</f>
        <v>0</v>
      </c>
      <c r="Q103" s="1247">
        <f>VLOOKUP('2d) Planwerte (Anlage)'!$C$11,'3b) Referenzsysteme'!$B$5:$K$37,6)*'2d) Planwerte (Anlage)'!Q17</f>
        <v>0</v>
      </c>
      <c r="R103" s="1247">
        <f>VLOOKUP('2d) Planwerte (Anlage)'!$C$11,'3b) Referenzsysteme'!$B$5:$K$37,6)*'2d) Planwerte (Anlage)'!R17</f>
        <v>0</v>
      </c>
      <c r="S103" s="1247">
        <f>VLOOKUP('2d) Planwerte (Anlage)'!$C$11,'3b) Referenzsysteme'!$B$5:$K$37,6)*'2d) Planwerte (Anlage)'!S17</f>
        <v>0</v>
      </c>
      <c r="T103" s="1247">
        <f>VLOOKUP('2d) Planwerte (Anlage)'!$C$11,'3b) Referenzsysteme'!$B$5:$K$37,6)*'2d) Planwerte (Anlage)'!T17</f>
        <v>0</v>
      </c>
      <c r="U103" s="1248">
        <f>VLOOKUP('2d) Planwerte (Anlage)'!$C$11,'3b) Referenzsysteme'!$B$5:$K$37,6)*'2d) Planwerte (Anlage)'!U17</f>
        <v>0</v>
      </c>
    </row>
    <row r="104" spans="2:21" s="70" customFormat="1" x14ac:dyDescent="0.35">
      <c r="B104" s="63" t="s">
        <v>341</v>
      </c>
      <c r="C104" s="119" t="s">
        <v>161</v>
      </c>
      <c r="D104" s="1305">
        <f>VLOOKUP('2d) Planwerte (Anlage)'!$C$11,'3b) Referenzsysteme'!$B$5:$K$37,7)</f>
        <v>0</v>
      </c>
      <c r="E104" s="1243">
        <f>VLOOKUP('2d) Planwerte (Anlage)'!$C$11,'3b) Referenzsysteme'!$B$5:$K$37,7)*'2d) Planwerte (Anlage)'!E17</f>
        <v>0</v>
      </c>
      <c r="F104" s="1244">
        <f>VLOOKUP('2d) Planwerte (Anlage)'!$C$11,'3b) Referenzsysteme'!$B$5:$K$37,7)*'2d) Planwerte (Anlage)'!F17</f>
        <v>0</v>
      </c>
      <c r="G104" s="1244">
        <f>VLOOKUP('2d) Planwerte (Anlage)'!$C$11,'3b) Referenzsysteme'!$B$5:$K$37,7)*'2d) Planwerte (Anlage)'!G17</f>
        <v>0</v>
      </c>
      <c r="H104" s="1244">
        <f>VLOOKUP('2d) Planwerte (Anlage)'!$C$11,'3b) Referenzsysteme'!$B$5:$K$37,7)*'2d) Planwerte (Anlage)'!H17</f>
        <v>0</v>
      </c>
      <c r="I104" s="1244">
        <f>VLOOKUP('2d) Planwerte (Anlage)'!$C$11,'3b) Referenzsysteme'!$B$5:$K$37,7)*'2d) Planwerte (Anlage)'!I17</f>
        <v>0</v>
      </c>
      <c r="J104" s="1244">
        <f>VLOOKUP('2d) Planwerte (Anlage)'!$C$11,'3b) Referenzsysteme'!$B$5:$K$37,7)*'2d) Planwerte (Anlage)'!J17</f>
        <v>0</v>
      </c>
      <c r="K104" s="1244">
        <f>VLOOKUP('2d) Planwerte (Anlage)'!$C$11,'3b) Referenzsysteme'!$B$5:$K$37,7)*'2d) Planwerte (Anlage)'!K17</f>
        <v>0</v>
      </c>
      <c r="L104" s="1244">
        <f>VLOOKUP('2d) Planwerte (Anlage)'!$C$11,'3b) Referenzsysteme'!$B$5:$K$37,7)*'2d) Planwerte (Anlage)'!L17</f>
        <v>0</v>
      </c>
      <c r="M104" s="1244">
        <f>VLOOKUP('2d) Planwerte (Anlage)'!$C$11,'3b) Referenzsysteme'!$B$5:$K$37,7)*'2d) Planwerte (Anlage)'!M17</f>
        <v>0</v>
      </c>
      <c r="N104" s="1244">
        <f>VLOOKUP('2d) Planwerte (Anlage)'!$C$11,'3b) Referenzsysteme'!$B$5:$K$37,7)*'2d) Planwerte (Anlage)'!N17</f>
        <v>0</v>
      </c>
      <c r="O104" s="1244">
        <f>VLOOKUP('2d) Planwerte (Anlage)'!$C$11,'3b) Referenzsysteme'!$B$5:$K$37,7)*'2d) Planwerte (Anlage)'!O17</f>
        <v>0</v>
      </c>
      <c r="P104" s="1244">
        <f>VLOOKUP('2d) Planwerte (Anlage)'!$C$11,'3b) Referenzsysteme'!$B$5:$K$37,7)*'2d) Planwerte (Anlage)'!P17</f>
        <v>0</v>
      </c>
      <c r="Q104" s="1244">
        <f>VLOOKUP('2d) Planwerte (Anlage)'!$C$11,'3b) Referenzsysteme'!$B$5:$K$37,7)*'2d) Planwerte (Anlage)'!Q17</f>
        <v>0</v>
      </c>
      <c r="R104" s="1244">
        <f>VLOOKUP('2d) Planwerte (Anlage)'!$C$11,'3b) Referenzsysteme'!$B$5:$K$37,7)*'2d) Planwerte (Anlage)'!R17</f>
        <v>0</v>
      </c>
      <c r="S104" s="1244">
        <f>VLOOKUP('2d) Planwerte (Anlage)'!$C$11,'3b) Referenzsysteme'!$B$5:$K$37,7)*'2d) Planwerte (Anlage)'!S17</f>
        <v>0</v>
      </c>
      <c r="T104" s="1244">
        <f>VLOOKUP('2d) Planwerte (Anlage)'!$C$11,'3b) Referenzsysteme'!$B$5:$K$37,7)*'2d) Planwerte (Anlage)'!T17</f>
        <v>0</v>
      </c>
      <c r="U104" s="1245">
        <f>VLOOKUP('2d) Planwerte (Anlage)'!$C$11,'3b) Referenzsysteme'!$B$5:$K$37,7)*'2d) Planwerte (Anlage)'!U17</f>
        <v>0</v>
      </c>
    </row>
    <row r="105" spans="2:21" s="70" customFormat="1" ht="15" customHeight="1" x14ac:dyDescent="0.35">
      <c r="B105" s="259" t="s">
        <v>342</v>
      </c>
      <c r="C105" s="1292" t="s">
        <v>161</v>
      </c>
      <c r="D105" s="1307">
        <f>VLOOKUP('2d) Planwerte (Anlage)'!$C$11,'3b) Referenzsysteme'!$B$5:$K$37,8)</f>
        <v>0</v>
      </c>
      <c r="E105" s="1294">
        <f>VLOOKUP('2d) Planwerte (Anlage)'!$C$11,'3b) Referenzsysteme'!$B$5:$K$37,8)*'2d) Planwerte (Anlage)'!E17</f>
        <v>0</v>
      </c>
      <c r="F105" s="1295">
        <f>VLOOKUP('2d) Planwerte (Anlage)'!$C$11,'3b) Referenzsysteme'!$B$5:$K$37,8)*'2d) Planwerte (Anlage)'!F17</f>
        <v>0</v>
      </c>
      <c r="G105" s="1295">
        <f>VLOOKUP('2d) Planwerte (Anlage)'!$C$11,'3b) Referenzsysteme'!$B$5:$K$37,8)*'2d) Planwerte (Anlage)'!G17</f>
        <v>0</v>
      </c>
      <c r="H105" s="1295">
        <f>VLOOKUP('2d) Planwerte (Anlage)'!$C$11,'3b) Referenzsysteme'!$B$5:$K$37,8)*'2d) Planwerte (Anlage)'!H17</f>
        <v>0</v>
      </c>
      <c r="I105" s="1295">
        <f>VLOOKUP('2d) Planwerte (Anlage)'!$C$11,'3b) Referenzsysteme'!$B$5:$K$37,8)*'2d) Planwerte (Anlage)'!I17</f>
        <v>0</v>
      </c>
      <c r="J105" s="1295">
        <f>VLOOKUP('2d) Planwerte (Anlage)'!$C$11,'3b) Referenzsysteme'!$B$5:$K$37,8)*'2d) Planwerte (Anlage)'!J17</f>
        <v>0</v>
      </c>
      <c r="K105" s="1295">
        <f>VLOOKUP('2d) Planwerte (Anlage)'!$C$11,'3b) Referenzsysteme'!$B$5:$K$37,8)*'2d) Planwerte (Anlage)'!K17</f>
        <v>0</v>
      </c>
      <c r="L105" s="1295">
        <f>VLOOKUP('2d) Planwerte (Anlage)'!$C$11,'3b) Referenzsysteme'!$B$5:$K$37,8)*'2d) Planwerte (Anlage)'!L17</f>
        <v>0</v>
      </c>
      <c r="M105" s="1295">
        <f>VLOOKUP('2d) Planwerte (Anlage)'!$C$11,'3b) Referenzsysteme'!$B$5:$K$37,8)*'2d) Planwerte (Anlage)'!M17</f>
        <v>0</v>
      </c>
      <c r="N105" s="1295">
        <f>VLOOKUP('2d) Planwerte (Anlage)'!$C$11,'3b) Referenzsysteme'!$B$5:$K$37,8)*'2d) Planwerte (Anlage)'!N17</f>
        <v>0</v>
      </c>
      <c r="O105" s="1295">
        <f>VLOOKUP('2d) Planwerte (Anlage)'!$C$11,'3b) Referenzsysteme'!$B$5:$K$37,8)*'2d) Planwerte (Anlage)'!O17</f>
        <v>0</v>
      </c>
      <c r="P105" s="1295">
        <f>VLOOKUP('2d) Planwerte (Anlage)'!$C$11,'3b) Referenzsysteme'!$B$5:$K$37,8)*'2d) Planwerte (Anlage)'!P17</f>
        <v>0</v>
      </c>
      <c r="Q105" s="1295">
        <f>VLOOKUP('2d) Planwerte (Anlage)'!$C$11,'3b) Referenzsysteme'!$B$5:$K$37,8)*'2d) Planwerte (Anlage)'!Q17</f>
        <v>0</v>
      </c>
      <c r="R105" s="1295">
        <f>VLOOKUP('2d) Planwerte (Anlage)'!$C$11,'3b) Referenzsysteme'!$B$5:$K$37,8)*'2d) Planwerte (Anlage)'!R17</f>
        <v>0</v>
      </c>
      <c r="S105" s="1295">
        <f>VLOOKUP('2d) Planwerte (Anlage)'!$C$11,'3b) Referenzsysteme'!$B$5:$K$37,8)*'2d) Planwerte (Anlage)'!S17</f>
        <v>0</v>
      </c>
      <c r="T105" s="1295">
        <f>VLOOKUP('2d) Planwerte (Anlage)'!$C$11,'3b) Referenzsysteme'!$B$5:$K$37,8)*'2d) Planwerte (Anlage)'!T17</f>
        <v>0</v>
      </c>
      <c r="U105" s="1308">
        <f>VLOOKUP('2d) Planwerte (Anlage)'!$C$11,'3b) Referenzsysteme'!$B$5:$K$37,8)*'2d) Planwerte (Anlage)'!U17</f>
        <v>0</v>
      </c>
    </row>
    <row r="106" spans="2:21" s="70" customFormat="1" ht="16.5" x14ac:dyDescent="0.45">
      <c r="B106" s="258" t="s">
        <v>338</v>
      </c>
      <c r="C106" s="1279" t="s">
        <v>318</v>
      </c>
      <c r="D106" s="1309">
        <f>VLOOKUP('2d) Planwerte (Anlage)'!C$11,'3b) Referenzsysteme'!$B$5:$K$37,9)</f>
        <v>0</v>
      </c>
      <c r="E106" s="1281">
        <f>IF('2d) Planwerte (Anlage)'!$C$11="50: Wasserstoff", E185, IF('2d) Planwerte (Anlage)'!$C$11="51: Synthesegas",E202, IF('2d) Planwerte (Anlage)'!$C$11="Brennstoffeinsatz", E219, IF('2d) Planwerte (Anlage)'!$C$11="Wärmebereitstellung", E236, VLOOKUP('2d) Planwerte (Anlage)'!$C$11,'3b) Referenzsysteme'!$B$5:$K$37,9)))))*'2d) Planwerte (Anlage)'!E17</f>
        <v>0</v>
      </c>
      <c r="F106" s="1281">
        <f>IF('2d) Planwerte (Anlage)'!$C$11="50: Wasserstoff", F185, IF('2d) Planwerte (Anlage)'!$C$11="51: Synthesegas",F202, IF('2d) Planwerte (Anlage)'!$C$11="Brennstoffeinsatz", F219, IF('2d) Planwerte (Anlage)'!$C$11="Wärmebereitstellung", F236, VLOOKUP('2d) Planwerte (Anlage)'!$C$11,'3b) Referenzsysteme'!$B$5:$K$37,9)))))*'2d) Planwerte (Anlage)'!F17</f>
        <v>0</v>
      </c>
      <c r="G106" s="1281">
        <f>IF('2d) Planwerte (Anlage)'!$C$11="50: Wasserstoff", G185, IF('2d) Planwerte (Anlage)'!$C$11="51: Synthesegas",G202, IF('2d) Planwerte (Anlage)'!$C$11="Brennstoffeinsatz", G219, IF('2d) Planwerte (Anlage)'!$C$11="Wärmebereitstellung", G236, VLOOKUP('2d) Planwerte (Anlage)'!$C$11,'3b) Referenzsysteme'!$B$5:$K$37,9)))))*'2d) Planwerte (Anlage)'!G17</f>
        <v>0</v>
      </c>
      <c r="H106" s="1281">
        <f>IF('2d) Planwerte (Anlage)'!$C$11="50: Wasserstoff", H185, IF('2d) Planwerte (Anlage)'!$C$11="51: Synthesegas",H202, IF('2d) Planwerte (Anlage)'!$C$11="Brennstoffeinsatz", H219, IF('2d) Planwerte (Anlage)'!$C$11="Wärmebereitstellung", H236, VLOOKUP('2d) Planwerte (Anlage)'!$C$11,'3b) Referenzsysteme'!$B$5:$K$37,9)))))*'2d) Planwerte (Anlage)'!H17</f>
        <v>0</v>
      </c>
      <c r="I106" s="1281">
        <f>IF('2d) Planwerte (Anlage)'!$C$11="50: Wasserstoff", I185, IF('2d) Planwerte (Anlage)'!$C$11="51: Synthesegas",I202, IF('2d) Planwerte (Anlage)'!$C$11="Brennstoffeinsatz", I219, IF('2d) Planwerte (Anlage)'!$C$11="Wärmebereitstellung", I236, VLOOKUP('2d) Planwerte (Anlage)'!$C$11,'3b) Referenzsysteme'!$B$5:$K$37,9)))))*'2d) Planwerte (Anlage)'!I17</f>
        <v>0</v>
      </c>
      <c r="J106" s="1281">
        <f>IF('2d) Planwerte (Anlage)'!$C$11="50: Wasserstoff", J185, IF('2d) Planwerte (Anlage)'!$C$11="51: Synthesegas",J202, IF('2d) Planwerte (Anlage)'!$C$11="Brennstoffeinsatz", J219, IF('2d) Planwerte (Anlage)'!$C$11="Wärmebereitstellung", J236, VLOOKUP('2d) Planwerte (Anlage)'!$C$11,'3b) Referenzsysteme'!$B$5:$K$37,9)))))*'2d) Planwerte (Anlage)'!J17</f>
        <v>0</v>
      </c>
      <c r="K106" s="1281">
        <f>IF('2d) Planwerte (Anlage)'!$C$11="50: Wasserstoff", K185, IF('2d) Planwerte (Anlage)'!$C$11="51: Synthesegas",K202, IF('2d) Planwerte (Anlage)'!$C$11="Brennstoffeinsatz", K219, IF('2d) Planwerte (Anlage)'!$C$11="Wärmebereitstellung", K236, VLOOKUP('2d) Planwerte (Anlage)'!$C$11,'3b) Referenzsysteme'!$B$5:$K$37,9)))))*'2d) Planwerte (Anlage)'!K17</f>
        <v>0</v>
      </c>
      <c r="L106" s="1281">
        <f>IF('2d) Planwerte (Anlage)'!$C$11="50: Wasserstoff", L185, IF('2d) Planwerte (Anlage)'!$C$11="51: Synthesegas",L202, IF('2d) Planwerte (Anlage)'!$C$11="Brennstoffeinsatz", L219, IF('2d) Planwerte (Anlage)'!$C$11="Wärmebereitstellung", L236, VLOOKUP('2d) Planwerte (Anlage)'!$C$11,'3b) Referenzsysteme'!$B$5:$K$37,9)))))*'2d) Planwerte (Anlage)'!L17</f>
        <v>0</v>
      </c>
      <c r="M106" s="1281">
        <f>IF('2d) Planwerte (Anlage)'!$C$11="50: Wasserstoff", M185, IF('2d) Planwerte (Anlage)'!$C$11="51: Synthesegas",M202, IF('2d) Planwerte (Anlage)'!$C$11="Brennstoffeinsatz", M219, IF('2d) Planwerte (Anlage)'!$C$11="Wärmebereitstellung", M236, VLOOKUP('2d) Planwerte (Anlage)'!$C$11,'3b) Referenzsysteme'!$B$5:$K$37,9)))))*'2d) Planwerte (Anlage)'!M17</f>
        <v>0</v>
      </c>
      <c r="N106" s="1281">
        <f>IF('2d) Planwerte (Anlage)'!$C$11="50: Wasserstoff", N185, IF('2d) Planwerte (Anlage)'!$C$11="51: Synthesegas",N202, IF('2d) Planwerte (Anlage)'!$C$11="Brennstoffeinsatz", N219, IF('2d) Planwerte (Anlage)'!$C$11="Wärmebereitstellung", N236, VLOOKUP('2d) Planwerte (Anlage)'!$C$11,'3b) Referenzsysteme'!$B$5:$K$37,9)))))*'2d) Planwerte (Anlage)'!N17</f>
        <v>0</v>
      </c>
      <c r="O106" s="1281">
        <f>IF('2d) Planwerte (Anlage)'!$C$11="50: Wasserstoff", O185, IF('2d) Planwerte (Anlage)'!$C$11="51: Synthesegas",O202, IF('2d) Planwerte (Anlage)'!$C$11="Brennstoffeinsatz", O219, IF('2d) Planwerte (Anlage)'!$C$11="Wärmebereitstellung", O236, VLOOKUP('2d) Planwerte (Anlage)'!$C$11,'3b) Referenzsysteme'!$B$5:$K$37,9)))))*'2d) Planwerte (Anlage)'!O17</f>
        <v>0</v>
      </c>
      <c r="P106" s="1281">
        <f>IF('2d) Planwerte (Anlage)'!$C$11="50: Wasserstoff", P185, IF('2d) Planwerte (Anlage)'!$C$11="51: Synthesegas",P202, IF('2d) Planwerte (Anlage)'!$C$11="Brennstoffeinsatz", P219, IF('2d) Planwerte (Anlage)'!$C$11="Wärmebereitstellung", P236, VLOOKUP('2d) Planwerte (Anlage)'!$C$11,'3b) Referenzsysteme'!$B$5:$K$37,9)))))*'2d) Planwerte (Anlage)'!P17</f>
        <v>0</v>
      </c>
      <c r="Q106" s="1281">
        <f>IF('2d) Planwerte (Anlage)'!$C$11="50: Wasserstoff", Q185, IF('2d) Planwerte (Anlage)'!$C$11="51: Synthesegas",Q202, IF('2d) Planwerte (Anlage)'!$C$11="Brennstoffeinsatz", Q219, IF('2d) Planwerte (Anlage)'!$C$11="Wärmebereitstellung", Q236, VLOOKUP('2d) Planwerte (Anlage)'!$C$11,'3b) Referenzsysteme'!$B$5:$K$37,9)))))*'2d) Planwerte (Anlage)'!Q17</f>
        <v>0</v>
      </c>
      <c r="R106" s="1281">
        <f>IF('2d) Planwerte (Anlage)'!$C$11="50: Wasserstoff", R185, IF('2d) Planwerte (Anlage)'!$C$11="51: Synthesegas",R202, IF('2d) Planwerte (Anlage)'!$C$11="Brennstoffeinsatz", R219, IF('2d) Planwerte (Anlage)'!$C$11="Wärmebereitstellung", R236, VLOOKUP('2d) Planwerte (Anlage)'!$C$11,'3b) Referenzsysteme'!$B$5:$K$37,9)))))*'2d) Planwerte (Anlage)'!R17</f>
        <v>0</v>
      </c>
      <c r="S106" s="1281">
        <f>IF('2d) Planwerte (Anlage)'!$C$11="50: Wasserstoff", S185, IF('2d) Planwerte (Anlage)'!$C$11="51: Synthesegas",S202, IF('2d) Planwerte (Anlage)'!$C$11="Brennstoffeinsatz", S219, IF('2d) Planwerte (Anlage)'!$C$11="Wärmebereitstellung", S236, VLOOKUP('2d) Planwerte (Anlage)'!$C$11,'3b) Referenzsysteme'!$B$5:$K$37,9)))))*'2d) Planwerte (Anlage)'!S17</f>
        <v>0</v>
      </c>
      <c r="T106" s="1300">
        <f>IF('2d) Planwerte (Anlage)'!$C$11="50: Wasserstoff", T185, IF('2d) Planwerte (Anlage)'!$C$11="51: Synthesegas",T202, IF('2d) Planwerte (Anlage)'!$C$11="Brennstoffeinsatz", T219, IF('2d) Planwerte (Anlage)'!$C$11="Wärmebereitstellung", T236, VLOOKUP('2d) Planwerte (Anlage)'!$C$11,'3b) Referenzsysteme'!$B$5:$K$37,9)))))*'2d) Planwerte (Anlage)'!T17</f>
        <v>0</v>
      </c>
      <c r="U106" s="1310">
        <f>IF('2d) Planwerte (Anlage)'!$C$11="50: Wasserstoff", U185, IF('2d) Planwerte (Anlage)'!$C$11="51: Synthesegas",U202, IF('2d) Planwerte (Anlage)'!$C$11="Brennstoffeinsatz", U219, IF('2d) Planwerte (Anlage)'!$C$11="Wärmebereitstellung", U236, VLOOKUP('2d) Planwerte (Anlage)'!$C$11,'3b) Referenzsysteme'!$B$5:$K$37,9)))))*'2d) Planwerte (Anlage)'!U17</f>
        <v>0</v>
      </c>
    </row>
    <row r="107" spans="2:21" s="70" customFormat="1" ht="18.5" x14ac:dyDescent="0.35">
      <c r="B107" s="1311" t="s">
        <v>345</v>
      </c>
      <c r="C107" s="1312"/>
    </row>
    <row r="108" spans="2:21" s="70" customFormat="1" ht="29.9" customHeight="1" x14ac:dyDescent="0.35">
      <c r="B108" s="1265" t="s">
        <v>340</v>
      </c>
      <c r="C108" s="1128" t="s">
        <v>50</v>
      </c>
      <c r="D108" s="1266" t="s">
        <v>344</v>
      </c>
      <c r="E108" s="1186">
        <f>YEAR('2b) Allg. Inputs'!$C$7)</f>
        <v>1900</v>
      </c>
      <c r="F108" s="1187">
        <f>E108+1</f>
        <v>1901</v>
      </c>
      <c r="G108" s="1187">
        <f t="shared" ref="G108:R108" si="32">F108+1</f>
        <v>1902</v>
      </c>
      <c r="H108" s="1187">
        <f t="shared" si="32"/>
        <v>1903</v>
      </c>
      <c r="I108" s="1187">
        <f t="shared" si="32"/>
        <v>1904</v>
      </c>
      <c r="J108" s="1187">
        <f t="shared" si="32"/>
        <v>1905</v>
      </c>
      <c r="K108" s="1187">
        <f t="shared" si="32"/>
        <v>1906</v>
      </c>
      <c r="L108" s="1187">
        <f t="shared" si="32"/>
        <v>1907</v>
      </c>
      <c r="M108" s="1187">
        <f t="shared" si="32"/>
        <v>1908</v>
      </c>
      <c r="N108" s="1187">
        <f t="shared" si="32"/>
        <v>1909</v>
      </c>
      <c r="O108" s="1187">
        <f t="shared" si="32"/>
        <v>1910</v>
      </c>
      <c r="P108" s="1187">
        <f t="shared" si="32"/>
        <v>1911</v>
      </c>
      <c r="Q108" s="1187">
        <f t="shared" si="32"/>
        <v>1912</v>
      </c>
      <c r="R108" s="1187">
        <f t="shared" si="32"/>
        <v>1913</v>
      </c>
      <c r="S108" s="1187">
        <f>IF('4c) Berechnungen_MFS'!E114 = "Nein",R108+1, R108+1&amp;" 1. Teil-KJ")</f>
        <v>1914</v>
      </c>
      <c r="T108" s="1188" t="str">
        <f>IF('4c) Berechnungen_MFS'!E114 = "Nein","", R108+1&amp;" 2. Teil-KJ")</f>
        <v/>
      </c>
      <c r="U108" s="1189" t="str">
        <f>IF('4c) Berechnungen_MFS'!E114="Ja",R108+2,"")</f>
        <v/>
      </c>
    </row>
    <row r="109" spans="2:21" s="70" customFormat="1" x14ac:dyDescent="0.35">
      <c r="B109" s="111" t="s">
        <v>101</v>
      </c>
      <c r="C109" s="1076" t="s">
        <v>161</v>
      </c>
      <c r="D109" s="1304">
        <f>VLOOKUP('2d) Planwerte (Anlage)'!$D$11,'3b) Referenzsysteme'!$B$5:$K$37,2)</f>
        <v>0</v>
      </c>
      <c r="E109" s="1240">
        <f>VLOOKUP('2d) Planwerte (Anlage)'!$D$11,'3b) Referenzsysteme'!$B$5:$K$37,2)*'2d) Planwerte (Anlage)'!E$18</f>
        <v>0</v>
      </c>
      <c r="F109" s="1241">
        <f>VLOOKUP('2d) Planwerte (Anlage)'!$D$11,'3b) Referenzsysteme'!$B$5:$K$37,2)*'2d) Planwerte (Anlage)'!F$18</f>
        <v>0</v>
      </c>
      <c r="G109" s="1241">
        <f>VLOOKUP('2d) Planwerte (Anlage)'!$D$11,'3b) Referenzsysteme'!$B$5:$K$37,2)*'2d) Planwerte (Anlage)'!G$18</f>
        <v>0</v>
      </c>
      <c r="H109" s="1241">
        <f>VLOOKUP('2d) Planwerte (Anlage)'!$D$11,'3b) Referenzsysteme'!$B$5:$K$37,2)*'2d) Planwerte (Anlage)'!H$18</f>
        <v>0</v>
      </c>
      <c r="I109" s="1241">
        <f>VLOOKUP('2d) Planwerte (Anlage)'!$D$11,'3b) Referenzsysteme'!$B$5:$K$37,2)*'2d) Planwerte (Anlage)'!I$18</f>
        <v>0</v>
      </c>
      <c r="J109" s="1241">
        <f>VLOOKUP('2d) Planwerte (Anlage)'!$D$11,'3b) Referenzsysteme'!$B$5:$K$37,2)*'2d) Planwerte (Anlage)'!J$18</f>
        <v>0</v>
      </c>
      <c r="K109" s="1241">
        <f>VLOOKUP('2d) Planwerte (Anlage)'!$D$11,'3b) Referenzsysteme'!$B$5:$K$37,2)*'2d) Planwerte (Anlage)'!K$18</f>
        <v>0</v>
      </c>
      <c r="L109" s="1241">
        <f>VLOOKUP('2d) Planwerte (Anlage)'!$D$11,'3b) Referenzsysteme'!$B$5:$K$37,2)*'2d) Planwerte (Anlage)'!L$18</f>
        <v>0</v>
      </c>
      <c r="M109" s="1241">
        <f>VLOOKUP('2d) Planwerte (Anlage)'!$D$11,'3b) Referenzsysteme'!$B$5:$K$37,2)*'2d) Planwerte (Anlage)'!M$18</f>
        <v>0</v>
      </c>
      <c r="N109" s="1241">
        <f>VLOOKUP('2d) Planwerte (Anlage)'!$D$11,'3b) Referenzsysteme'!$B$5:$K$37,2)*'2d) Planwerte (Anlage)'!N$18</f>
        <v>0</v>
      </c>
      <c r="O109" s="1241">
        <f>VLOOKUP('2d) Planwerte (Anlage)'!$D$11,'3b) Referenzsysteme'!$B$5:$K$37,2)*'2d) Planwerte (Anlage)'!O$18</f>
        <v>0</v>
      </c>
      <c r="P109" s="1241">
        <f>VLOOKUP('2d) Planwerte (Anlage)'!$D$11,'3b) Referenzsysteme'!$B$5:$K$37,2)*'2d) Planwerte (Anlage)'!P$18</f>
        <v>0</v>
      </c>
      <c r="Q109" s="1241">
        <f>VLOOKUP('2d) Planwerte (Anlage)'!$D$11,'3b) Referenzsysteme'!$B$5:$K$37,2)*'2d) Planwerte (Anlage)'!Q$18</f>
        <v>0</v>
      </c>
      <c r="R109" s="1241">
        <f>VLOOKUP('2d) Planwerte (Anlage)'!$D$11,'3b) Referenzsysteme'!$B$5:$K$37,2)*'2d) Planwerte (Anlage)'!R$18</f>
        <v>0</v>
      </c>
      <c r="S109" s="1241">
        <f>VLOOKUP('2d) Planwerte (Anlage)'!$D$11,'3b) Referenzsysteme'!$B$5:$K$37,2)*'2d) Planwerte (Anlage)'!S$18</f>
        <v>0</v>
      </c>
      <c r="T109" s="1241">
        <f>VLOOKUP('2d) Planwerte (Anlage)'!$D$11,'3b) Referenzsysteme'!$B$5:$K$37,2)*'2d) Planwerte (Anlage)'!T$18</f>
        <v>0</v>
      </c>
      <c r="U109" s="1242">
        <f>VLOOKUP('2d) Planwerte (Anlage)'!$D$11,'3b) Referenzsysteme'!$B$5:$K$37,2)*'2d) Planwerte (Anlage)'!U$18</f>
        <v>0</v>
      </c>
    </row>
    <row r="110" spans="2:21" s="70" customFormat="1" x14ac:dyDescent="0.35">
      <c r="B110" s="63" t="s">
        <v>323</v>
      </c>
      <c r="C110" s="119" t="s">
        <v>161</v>
      </c>
      <c r="D110" s="1305">
        <f>VLOOKUP('2d) Planwerte (Anlage)'!$D$11,'3b) Referenzsysteme'!$B$5:$K$37,3)</f>
        <v>0</v>
      </c>
      <c r="E110" s="1243">
        <f>VLOOKUP('2d) Planwerte (Anlage)'!$D$11,'3b) Referenzsysteme'!$B$5:$K$37,3)*'2d) Planwerte (Anlage)'!E$18</f>
        <v>0</v>
      </c>
      <c r="F110" s="1244">
        <f>VLOOKUP('2d) Planwerte (Anlage)'!$D$11,'3b) Referenzsysteme'!$B$5:$K$37,3)*'2d) Planwerte (Anlage)'!F$18</f>
        <v>0</v>
      </c>
      <c r="G110" s="1244">
        <f>VLOOKUP('2d) Planwerte (Anlage)'!$D$11,'3b) Referenzsysteme'!$B$5:$K$37,3)*'2d) Planwerte (Anlage)'!G$18</f>
        <v>0</v>
      </c>
      <c r="H110" s="1244">
        <f>VLOOKUP('2d) Planwerte (Anlage)'!$D$11,'3b) Referenzsysteme'!$B$5:$K$37,3)*'2d) Planwerte (Anlage)'!H$18</f>
        <v>0</v>
      </c>
      <c r="I110" s="1244">
        <f>VLOOKUP('2d) Planwerte (Anlage)'!$D$11,'3b) Referenzsysteme'!$B$5:$K$37,3)*'2d) Planwerte (Anlage)'!I$18</f>
        <v>0</v>
      </c>
      <c r="J110" s="1244">
        <f>VLOOKUP('2d) Planwerte (Anlage)'!$D$11,'3b) Referenzsysteme'!$B$5:$K$37,3)*'2d) Planwerte (Anlage)'!J$18</f>
        <v>0</v>
      </c>
      <c r="K110" s="1244">
        <f>VLOOKUP('2d) Planwerte (Anlage)'!$D$11,'3b) Referenzsysteme'!$B$5:$K$37,3)*'2d) Planwerte (Anlage)'!K$18</f>
        <v>0</v>
      </c>
      <c r="L110" s="1244">
        <f>VLOOKUP('2d) Planwerte (Anlage)'!$D$11,'3b) Referenzsysteme'!$B$5:$K$37,3)*'2d) Planwerte (Anlage)'!L$18</f>
        <v>0</v>
      </c>
      <c r="M110" s="1244">
        <f>VLOOKUP('2d) Planwerte (Anlage)'!$D$11,'3b) Referenzsysteme'!$B$5:$K$37,3)*'2d) Planwerte (Anlage)'!M$18</f>
        <v>0</v>
      </c>
      <c r="N110" s="1244">
        <f>VLOOKUP('2d) Planwerte (Anlage)'!$D$11,'3b) Referenzsysteme'!$B$5:$K$37,3)*'2d) Planwerte (Anlage)'!N$18</f>
        <v>0</v>
      </c>
      <c r="O110" s="1244">
        <f>VLOOKUP('2d) Planwerte (Anlage)'!$D$11,'3b) Referenzsysteme'!$B$5:$K$37,3)*'2d) Planwerte (Anlage)'!O$18</f>
        <v>0</v>
      </c>
      <c r="P110" s="1244">
        <f>VLOOKUP('2d) Planwerte (Anlage)'!$D$11,'3b) Referenzsysteme'!$B$5:$K$37,3)*'2d) Planwerte (Anlage)'!P$18</f>
        <v>0</v>
      </c>
      <c r="Q110" s="1244">
        <f>VLOOKUP('2d) Planwerte (Anlage)'!$D$11,'3b) Referenzsysteme'!$B$5:$K$37,3)*'2d) Planwerte (Anlage)'!Q$18</f>
        <v>0</v>
      </c>
      <c r="R110" s="1244">
        <f>VLOOKUP('2d) Planwerte (Anlage)'!$D$11,'3b) Referenzsysteme'!$B$5:$K$37,3)*'2d) Planwerte (Anlage)'!R$18</f>
        <v>0</v>
      </c>
      <c r="S110" s="1244">
        <f>VLOOKUP('2d) Planwerte (Anlage)'!$D$11,'3b) Referenzsysteme'!$B$5:$K$37,3)*'2d) Planwerte (Anlage)'!S$18</f>
        <v>0</v>
      </c>
      <c r="T110" s="1244">
        <f>VLOOKUP('2d) Planwerte (Anlage)'!$D$11,'3b) Referenzsysteme'!$B$5:$K$37,3)*'2d) Planwerte (Anlage)'!T$18</f>
        <v>0</v>
      </c>
      <c r="U110" s="1245">
        <f>VLOOKUP('2d) Planwerte (Anlage)'!$D$11,'3b) Referenzsysteme'!$B$5:$K$37,3)*'2d) Planwerte (Anlage)'!U$18</f>
        <v>0</v>
      </c>
    </row>
    <row r="111" spans="2:21" s="70" customFormat="1" x14ac:dyDescent="0.35">
      <c r="B111" s="67" t="s">
        <v>105</v>
      </c>
      <c r="C111" s="1079" t="s">
        <v>161</v>
      </c>
      <c r="D111" s="1306">
        <f>VLOOKUP('2d) Planwerte (Anlage)'!$D$11,'3b) Referenzsysteme'!$B$5:$K$37,4)</f>
        <v>0</v>
      </c>
      <c r="E111" s="1246">
        <f>VLOOKUP('2d) Planwerte (Anlage)'!$D$11,'3b) Referenzsysteme'!$B$5:$K$37,4)*'2d) Planwerte (Anlage)'!E$18</f>
        <v>0</v>
      </c>
      <c r="F111" s="1247">
        <f>VLOOKUP('2d) Planwerte (Anlage)'!$D$11,'3b) Referenzsysteme'!$B$5:$K$37,4)*'2d) Planwerte (Anlage)'!F$18</f>
        <v>0</v>
      </c>
      <c r="G111" s="1247">
        <f>VLOOKUP('2d) Planwerte (Anlage)'!$D$11,'3b) Referenzsysteme'!$B$5:$K$37,4)*'2d) Planwerte (Anlage)'!G$18</f>
        <v>0</v>
      </c>
      <c r="H111" s="1247">
        <f>VLOOKUP('2d) Planwerte (Anlage)'!$D$11,'3b) Referenzsysteme'!$B$5:$K$37,4)*'2d) Planwerte (Anlage)'!H$18</f>
        <v>0</v>
      </c>
      <c r="I111" s="1247">
        <f>VLOOKUP('2d) Planwerte (Anlage)'!$D$11,'3b) Referenzsysteme'!$B$5:$K$37,4)*'2d) Planwerte (Anlage)'!I$18</f>
        <v>0</v>
      </c>
      <c r="J111" s="1247">
        <f>VLOOKUP('2d) Planwerte (Anlage)'!$D$11,'3b) Referenzsysteme'!$B$5:$K$37,4)*'2d) Planwerte (Anlage)'!J$18</f>
        <v>0</v>
      </c>
      <c r="K111" s="1247">
        <f>VLOOKUP('2d) Planwerte (Anlage)'!$D$11,'3b) Referenzsysteme'!$B$5:$K$37,4)*'2d) Planwerte (Anlage)'!K$18</f>
        <v>0</v>
      </c>
      <c r="L111" s="1247">
        <f>VLOOKUP('2d) Planwerte (Anlage)'!$D$11,'3b) Referenzsysteme'!$B$5:$K$37,4)*'2d) Planwerte (Anlage)'!L$18</f>
        <v>0</v>
      </c>
      <c r="M111" s="1247">
        <f>VLOOKUP('2d) Planwerte (Anlage)'!$D$11,'3b) Referenzsysteme'!$B$5:$K$37,4)*'2d) Planwerte (Anlage)'!M$18</f>
        <v>0</v>
      </c>
      <c r="N111" s="1247">
        <f>VLOOKUP('2d) Planwerte (Anlage)'!$D$11,'3b) Referenzsysteme'!$B$5:$K$37,4)*'2d) Planwerte (Anlage)'!N$18</f>
        <v>0</v>
      </c>
      <c r="O111" s="1247">
        <f>VLOOKUP('2d) Planwerte (Anlage)'!$D$11,'3b) Referenzsysteme'!$B$5:$K$37,4)*'2d) Planwerte (Anlage)'!O$18</f>
        <v>0</v>
      </c>
      <c r="P111" s="1247">
        <f>VLOOKUP('2d) Planwerte (Anlage)'!$D$11,'3b) Referenzsysteme'!$B$5:$K$37,4)*'2d) Planwerte (Anlage)'!P$18</f>
        <v>0</v>
      </c>
      <c r="Q111" s="1247">
        <f>VLOOKUP('2d) Planwerte (Anlage)'!$D$11,'3b) Referenzsysteme'!$B$5:$K$37,4)*'2d) Planwerte (Anlage)'!Q$18</f>
        <v>0</v>
      </c>
      <c r="R111" s="1247">
        <f>VLOOKUP('2d) Planwerte (Anlage)'!$D$11,'3b) Referenzsysteme'!$B$5:$K$37,4)*'2d) Planwerte (Anlage)'!R$18</f>
        <v>0</v>
      </c>
      <c r="S111" s="1247">
        <f>VLOOKUP('2d) Planwerte (Anlage)'!$D$11,'3b) Referenzsysteme'!$B$5:$K$37,4)*'2d) Planwerte (Anlage)'!S$18</f>
        <v>0</v>
      </c>
      <c r="T111" s="1247">
        <f>VLOOKUP('2d) Planwerte (Anlage)'!$D$11,'3b) Referenzsysteme'!$B$5:$K$37,4)*'2d) Planwerte (Anlage)'!T$18</f>
        <v>0</v>
      </c>
      <c r="U111" s="1248">
        <f>VLOOKUP('2d) Planwerte (Anlage)'!$D$11,'3b) Referenzsysteme'!$B$5:$K$37,4)*'2d) Planwerte (Anlage)'!U$18</f>
        <v>0</v>
      </c>
    </row>
    <row r="112" spans="2:21" s="70" customFormat="1" x14ac:dyDescent="0.35">
      <c r="B112" s="63" t="s">
        <v>106</v>
      </c>
      <c r="C112" s="119" t="s">
        <v>161</v>
      </c>
      <c r="D112" s="1305">
        <f>VLOOKUP('2d) Planwerte (Anlage)'!$D$11,'3b) Referenzsysteme'!$B$5:$K$37,5)</f>
        <v>0</v>
      </c>
      <c r="E112" s="1243">
        <f>VLOOKUP('2d) Planwerte (Anlage)'!$D$11,'3b) Referenzsysteme'!$B$5:$K$37,5)*'2d) Planwerte (Anlage)'!E$18</f>
        <v>0</v>
      </c>
      <c r="F112" s="1244">
        <f>VLOOKUP('2d) Planwerte (Anlage)'!$D$11,'3b) Referenzsysteme'!$B$5:$K$37,5)*'2d) Planwerte (Anlage)'!F$18</f>
        <v>0</v>
      </c>
      <c r="G112" s="1244">
        <f>VLOOKUP('2d) Planwerte (Anlage)'!$D$11,'3b) Referenzsysteme'!$B$5:$K$37,5)*'2d) Planwerte (Anlage)'!G$18</f>
        <v>0</v>
      </c>
      <c r="H112" s="1244">
        <f>VLOOKUP('2d) Planwerte (Anlage)'!$D$11,'3b) Referenzsysteme'!$B$5:$K$37,5)*'2d) Planwerte (Anlage)'!H$18</f>
        <v>0</v>
      </c>
      <c r="I112" s="1244">
        <f>VLOOKUP('2d) Planwerte (Anlage)'!$D$11,'3b) Referenzsysteme'!$B$5:$K$37,5)*'2d) Planwerte (Anlage)'!I$18</f>
        <v>0</v>
      </c>
      <c r="J112" s="1244">
        <f>VLOOKUP('2d) Planwerte (Anlage)'!$D$11,'3b) Referenzsysteme'!$B$5:$K$37,5)*'2d) Planwerte (Anlage)'!J$18</f>
        <v>0</v>
      </c>
      <c r="K112" s="1244">
        <f>VLOOKUP('2d) Planwerte (Anlage)'!$D$11,'3b) Referenzsysteme'!$B$5:$K$37,5)*'2d) Planwerte (Anlage)'!K$18</f>
        <v>0</v>
      </c>
      <c r="L112" s="1244">
        <f>VLOOKUP('2d) Planwerte (Anlage)'!$D$11,'3b) Referenzsysteme'!$B$5:$K$37,5)*'2d) Planwerte (Anlage)'!L$18</f>
        <v>0</v>
      </c>
      <c r="M112" s="1244">
        <f>VLOOKUP('2d) Planwerte (Anlage)'!$D$11,'3b) Referenzsysteme'!$B$5:$K$37,5)*'2d) Planwerte (Anlage)'!M$18</f>
        <v>0</v>
      </c>
      <c r="N112" s="1244">
        <f>VLOOKUP('2d) Planwerte (Anlage)'!$D$11,'3b) Referenzsysteme'!$B$5:$K$37,5)*'2d) Planwerte (Anlage)'!N$18</f>
        <v>0</v>
      </c>
      <c r="O112" s="1244">
        <f>VLOOKUP('2d) Planwerte (Anlage)'!$D$11,'3b) Referenzsysteme'!$B$5:$K$37,5)*'2d) Planwerte (Anlage)'!O$18</f>
        <v>0</v>
      </c>
      <c r="P112" s="1244">
        <f>VLOOKUP('2d) Planwerte (Anlage)'!$D$11,'3b) Referenzsysteme'!$B$5:$K$37,5)*'2d) Planwerte (Anlage)'!P$18</f>
        <v>0</v>
      </c>
      <c r="Q112" s="1244">
        <f>VLOOKUP('2d) Planwerte (Anlage)'!$D$11,'3b) Referenzsysteme'!$B$5:$K$37,5)*'2d) Planwerte (Anlage)'!Q$18</f>
        <v>0</v>
      </c>
      <c r="R112" s="1244">
        <f>VLOOKUP('2d) Planwerte (Anlage)'!$D$11,'3b) Referenzsysteme'!$B$5:$K$37,5)*'2d) Planwerte (Anlage)'!R$18</f>
        <v>0</v>
      </c>
      <c r="S112" s="1244">
        <f>VLOOKUP('2d) Planwerte (Anlage)'!$D$11,'3b) Referenzsysteme'!$B$5:$K$37,5)*'2d) Planwerte (Anlage)'!S$18</f>
        <v>0</v>
      </c>
      <c r="T112" s="1244">
        <f>VLOOKUP('2d) Planwerte (Anlage)'!$D$11,'3b) Referenzsysteme'!$B$5:$K$37,5)*'2d) Planwerte (Anlage)'!T$18</f>
        <v>0</v>
      </c>
      <c r="U112" s="1245">
        <f>VLOOKUP('2d) Planwerte (Anlage)'!$D$11,'3b) Referenzsysteme'!$B$5:$K$37,5)*'2d) Planwerte (Anlage)'!U$18</f>
        <v>0</v>
      </c>
    </row>
    <row r="113" spans="2:21" s="70" customFormat="1" x14ac:dyDescent="0.35">
      <c r="B113" s="1271" t="s">
        <v>107</v>
      </c>
      <c r="C113" s="1290" t="s">
        <v>161</v>
      </c>
      <c r="D113" s="1306">
        <f>VLOOKUP('2d) Planwerte (Anlage)'!$D$11,'3b) Referenzsysteme'!$B$5:$K$37,6)</f>
        <v>0</v>
      </c>
      <c r="E113" s="1246">
        <f>VLOOKUP('2d) Planwerte (Anlage)'!$D$11,'3b) Referenzsysteme'!$B$5:$K$37,6)*'2d) Planwerte (Anlage)'!E$18</f>
        <v>0</v>
      </c>
      <c r="F113" s="1247">
        <f>VLOOKUP('2d) Planwerte (Anlage)'!$D$11,'3b) Referenzsysteme'!$B$5:$K$37,6)*'2d) Planwerte (Anlage)'!F$18</f>
        <v>0</v>
      </c>
      <c r="G113" s="1247">
        <f>VLOOKUP('2d) Planwerte (Anlage)'!$D$11,'3b) Referenzsysteme'!$B$5:$K$37,6)*'2d) Planwerte (Anlage)'!G$18</f>
        <v>0</v>
      </c>
      <c r="H113" s="1247">
        <f>VLOOKUP('2d) Planwerte (Anlage)'!$D$11,'3b) Referenzsysteme'!$B$5:$K$37,6)*'2d) Planwerte (Anlage)'!H$18</f>
        <v>0</v>
      </c>
      <c r="I113" s="1247">
        <f>VLOOKUP('2d) Planwerte (Anlage)'!$D$11,'3b) Referenzsysteme'!$B$5:$K$37,6)*'2d) Planwerte (Anlage)'!I$18</f>
        <v>0</v>
      </c>
      <c r="J113" s="1247">
        <f>VLOOKUP('2d) Planwerte (Anlage)'!$D$11,'3b) Referenzsysteme'!$B$5:$K$37,6)*'2d) Planwerte (Anlage)'!J$18</f>
        <v>0</v>
      </c>
      <c r="K113" s="1247">
        <f>VLOOKUP('2d) Planwerte (Anlage)'!$D$11,'3b) Referenzsysteme'!$B$5:$K$37,6)*'2d) Planwerte (Anlage)'!K$18</f>
        <v>0</v>
      </c>
      <c r="L113" s="1247">
        <f>VLOOKUP('2d) Planwerte (Anlage)'!$D$11,'3b) Referenzsysteme'!$B$5:$K$37,6)*'2d) Planwerte (Anlage)'!L$18</f>
        <v>0</v>
      </c>
      <c r="M113" s="1247">
        <f>VLOOKUP('2d) Planwerte (Anlage)'!$D$11,'3b) Referenzsysteme'!$B$5:$K$37,6)*'2d) Planwerte (Anlage)'!M$18</f>
        <v>0</v>
      </c>
      <c r="N113" s="1247">
        <f>VLOOKUP('2d) Planwerte (Anlage)'!$D$11,'3b) Referenzsysteme'!$B$5:$K$37,6)*'2d) Planwerte (Anlage)'!N$18</f>
        <v>0</v>
      </c>
      <c r="O113" s="1247">
        <f>VLOOKUP('2d) Planwerte (Anlage)'!$D$11,'3b) Referenzsysteme'!$B$5:$K$37,6)*'2d) Planwerte (Anlage)'!O$18</f>
        <v>0</v>
      </c>
      <c r="P113" s="1247">
        <f>VLOOKUP('2d) Planwerte (Anlage)'!$D$11,'3b) Referenzsysteme'!$B$5:$K$37,6)*'2d) Planwerte (Anlage)'!P$18</f>
        <v>0</v>
      </c>
      <c r="Q113" s="1247">
        <f>VLOOKUP('2d) Planwerte (Anlage)'!$D$11,'3b) Referenzsysteme'!$B$5:$K$37,6)*'2d) Planwerte (Anlage)'!Q$18</f>
        <v>0</v>
      </c>
      <c r="R113" s="1247">
        <f>VLOOKUP('2d) Planwerte (Anlage)'!$D$11,'3b) Referenzsysteme'!$B$5:$K$37,6)*'2d) Planwerte (Anlage)'!R$18</f>
        <v>0</v>
      </c>
      <c r="S113" s="1247">
        <f>VLOOKUP('2d) Planwerte (Anlage)'!$D$11,'3b) Referenzsysteme'!$B$5:$K$37,6)*'2d) Planwerte (Anlage)'!S$18</f>
        <v>0</v>
      </c>
      <c r="T113" s="1247">
        <f>VLOOKUP('2d) Planwerte (Anlage)'!$D$11,'3b) Referenzsysteme'!$B$5:$K$37,6)*'2d) Planwerte (Anlage)'!T$18</f>
        <v>0</v>
      </c>
      <c r="U113" s="1248">
        <f>VLOOKUP('2d) Planwerte (Anlage)'!$D$11,'3b) Referenzsysteme'!$B$5:$K$37,6)*'2d) Planwerte (Anlage)'!U$18</f>
        <v>0</v>
      </c>
    </row>
    <row r="114" spans="2:21" s="70" customFormat="1" x14ac:dyDescent="0.35">
      <c r="B114" s="63" t="s">
        <v>341</v>
      </c>
      <c r="C114" s="119" t="s">
        <v>161</v>
      </c>
      <c r="D114" s="1305">
        <f>VLOOKUP('2d) Planwerte (Anlage)'!$D$11,'3b) Referenzsysteme'!$B$5:$K$37,7)</f>
        <v>0</v>
      </c>
      <c r="E114" s="1243">
        <f>VLOOKUP('2d) Planwerte (Anlage)'!$D$11,'3b) Referenzsysteme'!$B$5:$K$37,7)*'2d) Planwerte (Anlage)'!E$18</f>
        <v>0</v>
      </c>
      <c r="F114" s="1244">
        <f>VLOOKUP('2d) Planwerte (Anlage)'!$D$11,'3b) Referenzsysteme'!$B$5:$K$37,7)*'2d) Planwerte (Anlage)'!F$18</f>
        <v>0</v>
      </c>
      <c r="G114" s="1244">
        <f>VLOOKUP('2d) Planwerte (Anlage)'!$D$11,'3b) Referenzsysteme'!$B$5:$K$37,7)*'2d) Planwerte (Anlage)'!G$18</f>
        <v>0</v>
      </c>
      <c r="H114" s="1244">
        <f>VLOOKUP('2d) Planwerte (Anlage)'!$D$11,'3b) Referenzsysteme'!$B$5:$K$37,7)*'2d) Planwerte (Anlage)'!H$18</f>
        <v>0</v>
      </c>
      <c r="I114" s="1244">
        <f>VLOOKUP('2d) Planwerte (Anlage)'!$D$11,'3b) Referenzsysteme'!$B$5:$K$37,7)*'2d) Planwerte (Anlage)'!I$18</f>
        <v>0</v>
      </c>
      <c r="J114" s="1244">
        <f>VLOOKUP('2d) Planwerte (Anlage)'!$D$11,'3b) Referenzsysteme'!$B$5:$K$37,7)*'2d) Planwerte (Anlage)'!J$18</f>
        <v>0</v>
      </c>
      <c r="K114" s="1244">
        <f>VLOOKUP('2d) Planwerte (Anlage)'!$D$11,'3b) Referenzsysteme'!$B$5:$K$37,7)*'2d) Planwerte (Anlage)'!K$18</f>
        <v>0</v>
      </c>
      <c r="L114" s="1244">
        <f>VLOOKUP('2d) Planwerte (Anlage)'!$D$11,'3b) Referenzsysteme'!$B$5:$K$37,7)*'2d) Planwerte (Anlage)'!L$18</f>
        <v>0</v>
      </c>
      <c r="M114" s="1244">
        <f>VLOOKUP('2d) Planwerte (Anlage)'!$D$11,'3b) Referenzsysteme'!$B$5:$K$37,7)*'2d) Planwerte (Anlage)'!M$18</f>
        <v>0</v>
      </c>
      <c r="N114" s="1244">
        <f>VLOOKUP('2d) Planwerte (Anlage)'!$D$11,'3b) Referenzsysteme'!$B$5:$K$37,7)*'2d) Planwerte (Anlage)'!N$18</f>
        <v>0</v>
      </c>
      <c r="O114" s="1244">
        <f>VLOOKUP('2d) Planwerte (Anlage)'!$D$11,'3b) Referenzsysteme'!$B$5:$K$37,7)*'2d) Planwerte (Anlage)'!O$18</f>
        <v>0</v>
      </c>
      <c r="P114" s="1244">
        <f>VLOOKUP('2d) Planwerte (Anlage)'!$D$11,'3b) Referenzsysteme'!$B$5:$K$37,7)*'2d) Planwerte (Anlage)'!P$18</f>
        <v>0</v>
      </c>
      <c r="Q114" s="1244">
        <f>VLOOKUP('2d) Planwerte (Anlage)'!$D$11,'3b) Referenzsysteme'!$B$5:$K$37,7)*'2d) Planwerte (Anlage)'!Q$18</f>
        <v>0</v>
      </c>
      <c r="R114" s="1244">
        <f>VLOOKUP('2d) Planwerte (Anlage)'!$D$11,'3b) Referenzsysteme'!$B$5:$K$37,7)*'2d) Planwerte (Anlage)'!R$18</f>
        <v>0</v>
      </c>
      <c r="S114" s="1244">
        <f>VLOOKUP('2d) Planwerte (Anlage)'!$D$11,'3b) Referenzsysteme'!$B$5:$K$37,7)*'2d) Planwerte (Anlage)'!S$18</f>
        <v>0</v>
      </c>
      <c r="T114" s="1244">
        <f>VLOOKUP('2d) Planwerte (Anlage)'!$D$11,'3b) Referenzsysteme'!$B$5:$K$37,7)*'2d) Planwerte (Anlage)'!T$18</f>
        <v>0</v>
      </c>
      <c r="U114" s="1245">
        <f>VLOOKUP('2d) Planwerte (Anlage)'!$D$11,'3b) Referenzsysteme'!$B$5:$K$37,7)*'2d) Planwerte (Anlage)'!U$18</f>
        <v>0</v>
      </c>
    </row>
    <row r="115" spans="2:21" s="70" customFormat="1" ht="15" customHeight="1" x14ac:dyDescent="0.35">
      <c r="B115" s="259" t="s">
        <v>342</v>
      </c>
      <c r="C115" s="1292" t="s">
        <v>161</v>
      </c>
      <c r="D115" s="1307">
        <f>VLOOKUP('2d) Planwerte (Anlage)'!$D$11,'3b) Referenzsysteme'!$B$5:$K$37,8)</f>
        <v>0</v>
      </c>
      <c r="E115" s="1294">
        <f>VLOOKUP('2d) Planwerte (Anlage)'!$D$11,'3b) Referenzsysteme'!$B$5:$K$37,8)*'2d) Planwerte (Anlage)'!E$18</f>
        <v>0</v>
      </c>
      <c r="F115" s="1295">
        <f>VLOOKUP('2d) Planwerte (Anlage)'!$D$11,'3b) Referenzsysteme'!$B$5:$K$37,8)*'2d) Planwerte (Anlage)'!F$18</f>
        <v>0</v>
      </c>
      <c r="G115" s="1295">
        <f>VLOOKUP('2d) Planwerte (Anlage)'!$D$11,'3b) Referenzsysteme'!$B$5:$K$37,8)*'2d) Planwerte (Anlage)'!G$18</f>
        <v>0</v>
      </c>
      <c r="H115" s="1295">
        <f>VLOOKUP('2d) Planwerte (Anlage)'!$D$11,'3b) Referenzsysteme'!$B$5:$K$37,8)*'2d) Planwerte (Anlage)'!H$18</f>
        <v>0</v>
      </c>
      <c r="I115" s="1295">
        <f>VLOOKUP('2d) Planwerte (Anlage)'!$D$11,'3b) Referenzsysteme'!$B$5:$K$37,8)*'2d) Planwerte (Anlage)'!I$18</f>
        <v>0</v>
      </c>
      <c r="J115" s="1295">
        <f>VLOOKUP('2d) Planwerte (Anlage)'!$D$11,'3b) Referenzsysteme'!$B$5:$K$37,8)*'2d) Planwerte (Anlage)'!J$18</f>
        <v>0</v>
      </c>
      <c r="K115" s="1295">
        <f>VLOOKUP('2d) Planwerte (Anlage)'!$D$11,'3b) Referenzsysteme'!$B$5:$K$37,8)*'2d) Planwerte (Anlage)'!K$18</f>
        <v>0</v>
      </c>
      <c r="L115" s="1295">
        <f>VLOOKUP('2d) Planwerte (Anlage)'!$D$11,'3b) Referenzsysteme'!$B$5:$K$37,8)*'2d) Planwerte (Anlage)'!L$18</f>
        <v>0</v>
      </c>
      <c r="M115" s="1295">
        <f>VLOOKUP('2d) Planwerte (Anlage)'!$D$11,'3b) Referenzsysteme'!$B$5:$K$37,8)*'2d) Planwerte (Anlage)'!M$18</f>
        <v>0</v>
      </c>
      <c r="N115" s="1295">
        <f>VLOOKUP('2d) Planwerte (Anlage)'!$D$11,'3b) Referenzsysteme'!$B$5:$K$37,8)*'2d) Planwerte (Anlage)'!N$18</f>
        <v>0</v>
      </c>
      <c r="O115" s="1295">
        <f>VLOOKUP('2d) Planwerte (Anlage)'!$D$11,'3b) Referenzsysteme'!$B$5:$K$37,8)*'2d) Planwerte (Anlage)'!O$18</f>
        <v>0</v>
      </c>
      <c r="P115" s="1295">
        <f>VLOOKUP('2d) Planwerte (Anlage)'!$D$11,'3b) Referenzsysteme'!$B$5:$K$37,8)*'2d) Planwerte (Anlage)'!P$18</f>
        <v>0</v>
      </c>
      <c r="Q115" s="1295">
        <f>VLOOKUP('2d) Planwerte (Anlage)'!$D$11,'3b) Referenzsysteme'!$B$5:$K$37,8)*'2d) Planwerte (Anlage)'!Q$18</f>
        <v>0</v>
      </c>
      <c r="R115" s="1295">
        <f>VLOOKUP('2d) Planwerte (Anlage)'!$D$11,'3b) Referenzsysteme'!$B$5:$K$37,8)*'2d) Planwerte (Anlage)'!R$18</f>
        <v>0</v>
      </c>
      <c r="S115" s="1295">
        <f>VLOOKUP('2d) Planwerte (Anlage)'!$D$11,'3b) Referenzsysteme'!$B$5:$K$37,8)*'2d) Planwerte (Anlage)'!S$18</f>
        <v>0</v>
      </c>
      <c r="T115" s="1295">
        <f>VLOOKUP('2d) Planwerte (Anlage)'!$D$11,'3b) Referenzsysteme'!$B$5:$K$37,8)*'2d) Planwerte (Anlage)'!T$18</f>
        <v>0</v>
      </c>
      <c r="U115" s="1308">
        <f>VLOOKUP('2d) Planwerte (Anlage)'!$D$11,'3b) Referenzsysteme'!$B$5:$K$37,8)*'2d) Planwerte (Anlage)'!U$18</f>
        <v>0</v>
      </c>
    </row>
    <row r="116" spans="2:21" s="70" customFormat="1" ht="16.5" x14ac:dyDescent="0.45">
      <c r="B116" s="258" t="s">
        <v>338</v>
      </c>
      <c r="C116" s="1279" t="s">
        <v>318</v>
      </c>
      <c r="D116" s="1309">
        <f>VLOOKUP('2d) Planwerte (Anlage)'!$D$11,'3b) Referenzsysteme'!$B$5:$K$37,9)</f>
        <v>0</v>
      </c>
      <c r="E116" s="1281">
        <f>IF('2d) Planwerte (Anlage)'!$D$11="50: Wasserstoff", E185, IF('2d) Planwerte (Anlage)'!$D$11="51: Synthesegas",E202, IF('2d) Planwerte (Anlage)'!$D$11="Brennstoffeinsatz", E219, IF('2d) Planwerte (Anlage)'!$D$11="Wärmebereitstellung", E236, VLOOKUP('2d) Planwerte (Anlage)'!$D$11,'3b) Referenzsysteme'!$B$5:$K$37,9)))))*'2d) Planwerte (Anlage)'!E$18</f>
        <v>0</v>
      </c>
      <c r="F116" s="1281">
        <f>IF('2d) Planwerte (Anlage)'!$D$11="50: Wasserstoff", F185, IF('2d) Planwerte (Anlage)'!$D$11="51: Synthesegas",F202, IF('2d) Planwerte (Anlage)'!$D$11="Brennstoffeinsatz", F219, IF('2d) Planwerte (Anlage)'!$D$11="Wärmebereitstellung", F236, VLOOKUP('2d) Planwerte (Anlage)'!$D$11,'3b) Referenzsysteme'!$B$5:$K$37,9)))))*'2d) Planwerte (Anlage)'!F$18</f>
        <v>0</v>
      </c>
      <c r="G116" s="1281">
        <f>IF('2d) Planwerte (Anlage)'!$D$11="50: Wasserstoff", G185, IF('2d) Planwerte (Anlage)'!$D$11="51: Synthesegas",G202, IF('2d) Planwerte (Anlage)'!$D$11="Brennstoffeinsatz", G219, IF('2d) Planwerte (Anlage)'!$D$11="Wärmebereitstellung", G236, VLOOKUP('2d) Planwerte (Anlage)'!$D$11,'3b) Referenzsysteme'!$B$5:$K$37,9)))))*'2d) Planwerte (Anlage)'!G$18</f>
        <v>0</v>
      </c>
      <c r="H116" s="1281">
        <f>IF('2d) Planwerte (Anlage)'!$D$11="50: Wasserstoff", H185, IF('2d) Planwerte (Anlage)'!$D$11="51: Synthesegas",H202, IF('2d) Planwerte (Anlage)'!$D$11="Brennstoffeinsatz", H219, IF('2d) Planwerte (Anlage)'!$D$11="Wärmebereitstellung", H236, VLOOKUP('2d) Planwerte (Anlage)'!$D$11,'3b) Referenzsysteme'!$B$5:$K$37,9)))))*'2d) Planwerte (Anlage)'!H$18</f>
        <v>0</v>
      </c>
      <c r="I116" s="1281">
        <f>IF('2d) Planwerte (Anlage)'!$D$11="50: Wasserstoff", I185, IF('2d) Planwerte (Anlage)'!$D$11="51: Synthesegas",I202, IF('2d) Planwerte (Anlage)'!$D$11="Brennstoffeinsatz", I219, IF('2d) Planwerte (Anlage)'!$D$11="Wärmebereitstellung", I236, VLOOKUP('2d) Planwerte (Anlage)'!$D$11,'3b) Referenzsysteme'!$B$5:$K$37,9)))))*'2d) Planwerte (Anlage)'!I$18</f>
        <v>0</v>
      </c>
      <c r="J116" s="1281">
        <f>IF('2d) Planwerte (Anlage)'!$D$11="50: Wasserstoff", J185, IF('2d) Planwerte (Anlage)'!$D$11="51: Synthesegas",J202, IF('2d) Planwerte (Anlage)'!$D$11="Brennstoffeinsatz", J219, IF('2d) Planwerte (Anlage)'!$D$11="Wärmebereitstellung", J236, VLOOKUP('2d) Planwerte (Anlage)'!$D$11,'3b) Referenzsysteme'!$B$5:$K$37,9)))))*'2d) Planwerte (Anlage)'!J$18</f>
        <v>0</v>
      </c>
      <c r="K116" s="1281">
        <f>IF('2d) Planwerte (Anlage)'!$D$11="50: Wasserstoff", K185, IF('2d) Planwerte (Anlage)'!$D$11="51: Synthesegas",K202, IF('2d) Planwerte (Anlage)'!$D$11="Brennstoffeinsatz", K219, IF('2d) Planwerte (Anlage)'!$D$11="Wärmebereitstellung", K236, VLOOKUP('2d) Planwerte (Anlage)'!$D$11,'3b) Referenzsysteme'!$B$5:$K$37,9)))))*'2d) Planwerte (Anlage)'!K$18</f>
        <v>0</v>
      </c>
      <c r="L116" s="1281">
        <f>IF('2d) Planwerte (Anlage)'!$D$11="50: Wasserstoff", L185, IF('2d) Planwerte (Anlage)'!$D$11="51: Synthesegas",L202, IF('2d) Planwerte (Anlage)'!$D$11="Brennstoffeinsatz", L219, IF('2d) Planwerte (Anlage)'!$D$11="Wärmebereitstellung", L236, VLOOKUP('2d) Planwerte (Anlage)'!$D$11,'3b) Referenzsysteme'!$B$5:$K$37,9)))))*'2d) Planwerte (Anlage)'!L$18</f>
        <v>0</v>
      </c>
      <c r="M116" s="1281">
        <f>IF('2d) Planwerte (Anlage)'!$D$11="50: Wasserstoff", M185, IF('2d) Planwerte (Anlage)'!$D$11="51: Synthesegas",M202, IF('2d) Planwerte (Anlage)'!$D$11="Brennstoffeinsatz", M219, IF('2d) Planwerte (Anlage)'!$D$11="Wärmebereitstellung", M236, VLOOKUP('2d) Planwerte (Anlage)'!$D$11,'3b) Referenzsysteme'!$B$5:$K$37,9)))))*'2d) Planwerte (Anlage)'!M$18</f>
        <v>0</v>
      </c>
      <c r="N116" s="1281">
        <f>IF('2d) Planwerte (Anlage)'!$D$11="50: Wasserstoff", N185, IF('2d) Planwerte (Anlage)'!$D$11="51: Synthesegas",N202, IF('2d) Planwerte (Anlage)'!$D$11="Brennstoffeinsatz", N219, IF('2d) Planwerte (Anlage)'!$D$11="Wärmebereitstellung", N236, VLOOKUP('2d) Planwerte (Anlage)'!$D$11,'3b) Referenzsysteme'!$B$5:$K$37,9)))))*'2d) Planwerte (Anlage)'!N$18</f>
        <v>0</v>
      </c>
      <c r="O116" s="1281">
        <f>IF('2d) Planwerte (Anlage)'!$D$11="50: Wasserstoff", O185, IF('2d) Planwerte (Anlage)'!$D$11="51: Synthesegas",O202, IF('2d) Planwerte (Anlage)'!$D$11="Brennstoffeinsatz", O219, IF('2d) Planwerte (Anlage)'!$D$11="Wärmebereitstellung", O236, VLOOKUP('2d) Planwerte (Anlage)'!$D$11,'3b) Referenzsysteme'!$B$5:$K$37,9)))))*'2d) Planwerte (Anlage)'!O$18</f>
        <v>0</v>
      </c>
      <c r="P116" s="1281">
        <f>IF('2d) Planwerte (Anlage)'!$D$11="50: Wasserstoff", P185, IF('2d) Planwerte (Anlage)'!$D$11="51: Synthesegas",P202, IF('2d) Planwerte (Anlage)'!$D$11="Brennstoffeinsatz", P219, IF('2d) Planwerte (Anlage)'!$D$11="Wärmebereitstellung", P236, VLOOKUP('2d) Planwerte (Anlage)'!$D$11,'3b) Referenzsysteme'!$B$5:$K$37,9)))))*'2d) Planwerte (Anlage)'!P$18</f>
        <v>0</v>
      </c>
      <c r="Q116" s="1281">
        <f>IF('2d) Planwerte (Anlage)'!$D$11="50: Wasserstoff", Q185, IF('2d) Planwerte (Anlage)'!$D$11="51: Synthesegas",Q202, IF('2d) Planwerte (Anlage)'!$D$11="Brennstoffeinsatz", Q219, IF('2d) Planwerte (Anlage)'!$D$11="Wärmebereitstellung", Q236, VLOOKUP('2d) Planwerte (Anlage)'!$D$11,'3b) Referenzsysteme'!$B$5:$K$37,9)))))*'2d) Planwerte (Anlage)'!Q$18</f>
        <v>0</v>
      </c>
      <c r="R116" s="1281">
        <f>IF('2d) Planwerte (Anlage)'!$D$11="50: Wasserstoff", R185, IF('2d) Planwerte (Anlage)'!$D$11="51: Synthesegas",R202, IF('2d) Planwerte (Anlage)'!$D$11="Brennstoffeinsatz", R219, IF('2d) Planwerte (Anlage)'!$D$11="Wärmebereitstellung", R236, VLOOKUP('2d) Planwerte (Anlage)'!$D$11,'3b) Referenzsysteme'!$B$5:$K$37,9)))))*'2d) Planwerte (Anlage)'!R$18</f>
        <v>0</v>
      </c>
      <c r="S116" s="1281">
        <f>IF('2d) Planwerte (Anlage)'!$D$11="50: Wasserstoff", S185, IF('2d) Planwerte (Anlage)'!$D$11="51: Synthesegas",S202, IF('2d) Planwerte (Anlage)'!$D$11="Brennstoffeinsatz", S219, IF('2d) Planwerte (Anlage)'!$D$11="Wärmebereitstellung", S236, VLOOKUP('2d) Planwerte (Anlage)'!$D$11,'3b) Referenzsysteme'!$B$5:$K$37,9)))))*'2d) Planwerte (Anlage)'!S$18</f>
        <v>0</v>
      </c>
      <c r="T116" s="1281">
        <f>IF('2d) Planwerte (Anlage)'!$D$11="50: Wasserstoff", T185, IF('2d) Planwerte (Anlage)'!$D$11="51: Synthesegas",T202, IF('2d) Planwerte (Anlage)'!$D$11="Brennstoffeinsatz", T219, IF('2d) Planwerte (Anlage)'!$D$11="Wärmebereitstellung", T236, VLOOKUP('2d) Planwerte (Anlage)'!$D$11,'3b) Referenzsysteme'!$B$5:$K$37,9)))))*'2d) Planwerte (Anlage)'!T$18</f>
        <v>0</v>
      </c>
      <c r="U116" s="1310">
        <f>IF('2d) Planwerte (Anlage)'!$D$11="50: Wasserstoff", U185, IF('2d) Planwerte (Anlage)'!$D$11="51: Synthesegas",U202, IF('2d) Planwerte (Anlage)'!$D$11="Brennstoffeinsatz", U219, IF('2d) Planwerte (Anlage)'!$D$11="Wärmebereitstellung", U236, VLOOKUP('2d) Planwerte (Anlage)'!$D$11,'3b) Referenzsysteme'!$B$5:$K$37,9)))))*'2d) Planwerte (Anlage)'!U$18</f>
        <v>0</v>
      </c>
    </row>
    <row r="117" spans="2:21" s="70" customFormat="1" ht="18.5" x14ac:dyDescent="0.35">
      <c r="B117" s="1311" t="s">
        <v>346</v>
      </c>
      <c r="C117" s="1312"/>
    </row>
    <row r="118" spans="2:21" s="70" customFormat="1" ht="29.9" customHeight="1" x14ac:dyDescent="0.35">
      <c r="B118" s="1265" t="s">
        <v>340</v>
      </c>
      <c r="C118" s="1128" t="s">
        <v>50</v>
      </c>
      <c r="D118" s="1266" t="s">
        <v>344</v>
      </c>
      <c r="E118" s="1186">
        <f>YEAR('2b) Allg. Inputs'!$C$7)</f>
        <v>1900</v>
      </c>
      <c r="F118" s="1187">
        <f>E118+1</f>
        <v>1901</v>
      </c>
      <c r="G118" s="1187">
        <f t="shared" ref="G118:R118" si="33">F118+1</f>
        <v>1902</v>
      </c>
      <c r="H118" s="1187">
        <f t="shared" si="33"/>
        <v>1903</v>
      </c>
      <c r="I118" s="1187">
        <f t="shared" si="33"/>
        <v>1904</v>
      </c>
      <c r="J118" s="1187">
        <f t="shared" si="33"/>
        <v>1905</v>
      </c>
      <c r="K118" s="1187">
        <f t="shared" si="33"/>
        <v>1906</v>
      </c>
      <c r="L118" s="1187">
        <f t="shared" si="33"/>
        <v>1907</v>
      </c>
      <c r="M118" s="1187">
        <f t="shared" si="33"/>
        <v>1908</v>
      </c>
      <c r="N118" s="1187">
        <f t="shared" si="33"/>
        <v>1909</v>
      </c>
      <c r="O118" s="1187">
        <f t="shared" si="33"/>
        <v>1910</v>
      </c>
      <c r="P118" s="1187">
        <f t="shared" si="33"/>
        <v>1911</v>
      </c>
      <c r="Q118" s="1187">
        <f t="shared" si="33"/>
        <v>1912</v>
      </c>
      <c r="R118" s="1187">
        <f t="shared" si="33"/>
        <v>1913</v>
      </c>
      <c r="S118" s="1187">
        <f>IF('4c) Berechnungen_MFS'!E114 = "Nein",R118+1, R118+1&amp;" 1. Teil-KJ")</f>
        <v>1914</v>
      </c>
      <c r="T118" s="1187" t="str">
        <f>IF('4c) Berechnungen_MFS'!E114 = "Nein","", R118+1&amp;" 2. Teil-KJ")</f>
        <v/>
      </c>
      <c r="U118" s="1313" t="str">
        <f>IF('4c) Berechnungen_MFS'!E114="Ja",R118+2,"")</f>
        <v/>
      </c>
    </row>
    <row r="119" spans="2:21" s="70" customFormat="1" x14ac:dyDescent="0.35">
      <c r="B119" s="111" t="s">
        <v>101</v>
      </c>
      <c r="C119" s="1076" t="s">
        <v>161</v>
      </c>
      <c r="D119" s="1304">
        <f>VLOOKUP('2d) Planwerte (Anlage)'!$E$11,'3b) Referenzsysteme'!$B$5:$K$37,2)</f>
        <v>0</v>
      </c>
      <c r="E119" s="1240">
        <f>VLOOKUP('2d) Planwerte (Anlage)'!$E$11,'3b) Referenzsysteme'!$B$5:$K$37,2)*'2d) Planwerte (Anlage)'!E$19</f>
        <v>0</v>
      </c>
      <c r="F119" s="1241">
        <f>VLOOKUP('2d) Planwerte (Anlage)'!$E$11,'3b) Referenzsysteme'!$B$5:$K$37,2)*'2d) Planwerte (Anlage)'!F$19</f>
        <v>0</v>
      </c>
      <c r="G119" s="1241">
        <f>VLOOKUP('2d) Planwerte (Anlage)'!$E$11,'3b) Referenzsysteme'!$B$5:$K$37,2)*'2d) Planwerte (Anlage)'!G$19</f>
        <v>0</v>
      </c>
      <c r="H119" s="1241">
        <f>VLOOKUP('2d) Planwerte (Anlage)'!$E$11,'3b) Referenzsysteme'!$B$5:$K$37,2)*'2d) Planwerte (Anlage)'!H$19</f>
        <v>0</v>
      </c>
      <c r="I119" s="1241">
        <f>VLOOKUP('2d) Planwerte (Anlage)'!$E$11,'3b) Referenzsysteme'!$B$5:$K$37,2)*'2d) Planwerte (Anlage)'!I$19</f>
        <v>0</v>
      </c>
      <c r="J119" s="1241">
        <f>VLOOKUP('2d) Planwerte (Anlage)'!$E$11,'3b) Referenzsysteme'!$B$5:$K$37,2)*'2d) Planwerte (Anlage)'!J$19</f>
        <v>0</v>
      </c>
      <c r="K119" s="1241">
        <f>VLOOKUP('2d) Planwerte (Anlage)'!$E$11,'3b) Referenzsysteme'!$B$5:$K$37,2)*'2d) Planwerte (Anlage)'!K$19</f>
        <v>0</v>
      </c>
      <c r="L119" s="1241">
        <f>VLOOKUP('2d) Planwerte (Anlage)'!$E$11,'3b) Referenzsysteme'!$B$5:$K$37,2)*'2d) Planwerte (Anlage)'!L$19</f>
        <v>0</v>
      </c>
      <c r="M119" s="1241">
        <f>VLOOKUP('2d) Planwerte (Anlage)'!$E$11,'3b) Referenzsysteme'!$B$5:$K$37,2)*'2d) Planwerte (Anlage)'!M$19</f>
        <v>0</v>
      </c>
      <c r="N119" s="1241">
        <f>VLOOKUP('2d) Planwerte (Anlage)'!$E$11,'3b) Referenzsysteme'!$B$5:$K$37,2)*'2d) Planwerte (Anlage)'!N$19</f>
        <v>0</v>
      </c>
      <c r="O119" s="1241">
        <f>VLOOKUP('2d) Planwerte (Anlage)'!$E$11,'3b) Referenzsysteme'!$B$5:$K$37,2)*'2d) Planwerte (Anlage)'!O$19</f>
        <v>0</v>
      </c>
      <c r="P119" s="1241">
        <f>VLOOKUP('2d) Planwerte (Anlage)'!$E$11,'3b) Referenzsysteme'!$B$5:$K$37,2)*'2d) Planwerte (Anlage)'!P$19</f>
        <v>0</v>
      </c>
      <c r="Q119" s="1241">
        <f>VLOOKUP('2d) Planwerte (Anlage)'!$E$11,'3b) Referenzsysteme'!$B$5:$K$37,2)*'2d) Planwerte (Anlage)'!Q$19</f>
        <v>0</v>
      </c>
      <c r="R119" s="1241">
        <f>VLOOKUP('2d) Planwerte (Anlage)'!$E$11,'3b) Referenzsysteme'!$B$5:$K$37,2)*'2d) Planwerte (Anlage)'!R$19</f>
        <v>0</v>
      </c>
      <c r="S119" s="1241">
        <f>VLOOKUP('2d) Planwerte (Anlage)'!$E$11,'3b) Referenzsysteme'!$B$5:$K$37,2)*'2d) Planwerte (Anlage)'!S$19</f>
        <v>0</v>
      </c>
      <c r="T119" s="1241">
        <f>VLOOKUP('2d) Planwerte (Anlage)'!$E$11,'3b) Referenzsysteme'!$B$5:$K$37,2)*'2d) Planwerte (Anlage)'!T$19</f>
        <v>0</v>
      </c>
      <c r="U119" s="1242">
        <f>VLOOKUP('2d) Planwerte (Anlage)'!$E$11,'3b) Referenzsysteme'!$B$5:$K$37,2)*'2d) Planwerte (Anlage)'!U$19</f>
        <v>0</v>
      </c>
    </row>
    <row r="120" spans="2:21" s="70" customFormat="1" x14ac:dyDescent="0.35">
      <c r="B120" s="63" t="s">
        <v>323</v>
      </c>
      <c r="C120" s="119" t="s">
        <v>161</v>
      </c>
      <c r="D120" s="1305">
        <f>VLOOKUP('2d) Planwerte (Anlage)'!$E$11,'3b) Referenzsysteme'!$B$5:$K$37,3)</f>
        <v>0</v>
      </c>
      <c r="E120" s="1243">
        <f>VLOOKUP('2d) Planwerte (Anlage)'!$E$11,'3b) Referenzsysteme'!$B$5:$K$37,3)*'2d) Planwerte (Anlage)'!E$19</f>
        <v>0</v>
      </c>
      <c r="F120" s="1244">
        <f>VLOOKUP('2d) Planwerte (Anlage)'!$E$11,'3b) Referenzsysteme'!$B$5:$K$37,3)*'2d) Planwerte (Anlage)'!F$19</f>
        <v>0</v>
      </c>
      <c r="G120" s="1244">
        <f>VLOOKUP('2d) Planwerte (Anlage)'!$E$11,'3b) Referenzsysteme'!$B$5:$K$37,3)*'2d) Planwerte (Anlage)'!G$19</f>
        <v>0</v>
      </c>
      <c r="H120" s="1244">
        <f>VLOOKUP('2d) Planwerte (Anlage)'!$E$11,'3b) Referenzsysteme'!$B$5:$K$37,3)*'2d) Planwerte (Anlage)'!H$19</f>
        <v>0</v>
      </c>
      <c r="I120" s="1244">
        <f>VLOOKUP('2d) Planwerte (Anlage)'!$E$11,'3b) Referenzsysteme'!$B$5:$K$37,3)*'2d) Planwerte (Anlage)'!I$19</f>
        <v>0</v>
      </c>
      <c r="J120" s="1244">
        <f>VLOOKUP('2d) Planwerte (Anlage)'!$E$11,'3b) Referenzsysteme'!$B$5:$K$37,3)*'2d) Planwerte (Anlage)'!J$19</f>
        <v>0</v>
      </c>
      <c r="K120" s="1244">
        <f>VLOOKUP('2d) Planwerte (Anlage)'!$E$11,'3b) Referenzsysteme'!$B$5:$K$37,3)*'2d) Planwerte (Anlage)'!K$19</f>
        <v>0</v>
      </c>
      <c r="L120" s="1244">
        <f>VLOOKUP('2d) Planwerte (Anlage)'!$E$11,'3b) Referenzsysteme'!$B$5:$K$37,3)*'2d) Planwerte (Anlage)'!L$19</f>
        <v>0</v>
      </c>
      <c r="M120" s="1244">
        <f>VLOOKUP('2d) Planwerte (Anlage)'!$E$11,'3b) Referenzsysteme'!$B$5:$K$37,3)*'2d) Planwerte (Anlage)'!M$19</f>
        <v>0</v>
      </c>
      <c r="N120" s="1244">
        <f>VLOOKUP('2d) Planwerte (Anlage)'!$E$11,'3b) Referenzsysteme'!$B$5:$K$37,3)*'2d) Planwerte (Anlage)'!N$19</f>
        <v>0</v>
      </c>
      <c r="O120" s="1244">
        <f>VLOOKUP('2d) Planwerte (Anlage)'!$E$11,'3b) Referenzsysteme'!$B$5:$K$37,3)*'2d) Planwerte (Anlage)'!O$19</f>
        <v>0</v>
      </c>
      <c r="P120" s="1244">
        <f>VLOOKUP('2d) Planwerte (Anlage)'!$E$11,'3b) Referenzsysteme'!$B$5:$K$37,3)*'2d) Planwerte (Anlage)'!P$19</f>
        <v>0</v>
      </c>
      <c r="Q120" s="1244">
        <f>VLOOKUP('2d) Planwerte (Anlage)'!$E$11,'3b) Referenzsysteme'!$B$5:$K$37,3)*'2d) Planwerte (Anlage)'!Q$19</f>
        <v>0</v>
      </c>
      <c r="R120" s="1244">
        <f>VLOOKUP('2d) Planwerte (Anlage)'!$E$11,'3b) Referenzsysteme'!$B$5:$K$37,3)*'2d) Planwerte (Anlage)'!R$19</f>
        <v>0</v>
      </c>
      <c r="S120" s="1244">
        <f>VLOOKUP('2d) Planwerte (Anlage)'!$E$11,'3b) Referenzsysteme'!$B$5:$K$37,3)*'2d) Planwerte (Anlage)'!S$19</f>
        <v>0</v>
      </c>
      <c r="T120" s="1244">
        <f>VLOOKUP('2d) Planwerte (Anlage)'!$E$11,'3b) Referenzsysteme'!$B$5:$K$37,3)*'2d) Planwerte (Anlage)'!T$19</f>
        <v>0</v>
      </c>
      <c r="U120" s="1245">
        <f>VLOOKUP('2d) Planwerte (Anlage)'!$E$11,'3b) Referenzsysteme'!$B$5:$K$37,3)*'2d) Planwerte (Anlage)'!U$19</f>
        <v>0</v>
      </c>
    </row>
    <row r="121" spans="2:21" s="70" customFormat="1" x14ac:dyDescent="0.35">
      <c r="B121" s="67" t="s">
        <v>105</v>
      </c>
      <c r="C121" s="1079" t="s">
        <v>161</v>
      </c>
      <c r="D121" s="1306">
        <f>VLOOKUP('2d) Planwerte (Anlage)'!$E$11,'3b) Referenzsysteme'!$B$5:$K$37,4)</f>
        <v>0</v>
      </c>
      <c r="E121" s="1246">
        <f>VLOOKUP('2d) Planwerte (Anlage)'!$E$11,'3b) Referenzsysteme'!$B$5:$K$37,4)*'2d) Planwerte (Anlage)'!E$19</f>
        <v>0</v>
      </c>
      <c r="F121" s="1247">
        <f>VLOOKUP('2d) Planwerte (Anlage)'!$E$11,'3b) Referenzsysteme'!$B$5:$K$37,4)*'2d) Planwerte (Anlage)'!F$19</f>
        <v>0</v>
      </c>
      <c r="G121" s="1247">
        <f>VLOOKUP('2d) Planwerte (Anlage)'!$E$11,'3b) Referenzsysteme'!$B$5:$K$37,4)*'2d) Planwerte (Anlage)'!G$19</f>
        <v>0</v>
      </c>
      <c r="H121" s="1247">
        <f>VLOOKUP('2d) Planwerte (Anlage)'!$E$11,'3b) Referenzsysteme'!$B$5:$K$37,4)*'2d) Planwerte (Anlage)'!H$19</f>
        <v>0</v>
      </c>
      <c r="I121" s="1247">
        <f>VLOOKUP('2d) Planwerte (Anlage)'!$E$11,'3b) Referenzsysteme'!$B$5:$K$37,4)*'2d) Planwerte (Anlage)'!I$19</f>
        <v>0</v>
      </c>
      <c r="J121" s="1247">
        <f>VLOOKUP('2d) Planwerte (Anlage)'!$E$11,'3b) Referenzsysteme'!$B$5:$K$37,4)*'2d) Planwerte (Anlage)'!J$19</f>
        <v>0</v>
      </c>
      <c r="K121" s="1247">
        <f>VLOOKUP('2d) Planwerte (Anlage)'!$E$11,'3b) Referenzsysteme'!$B$5:$K$37,4)*'2d) Planwerte (Anlage)'!K$19</f>
        <v>0</v>
      </c>
      <c r="L121" s="1247">
        <f>VLOOKUP('2d) Planwerte (Anlage)'!$E$11,'3b) Referenzsysteme'!$B$5:$K$37,4)*'2d) Planwerte (Anlage)'!L$19</f>
        <v>0</v>
      </c>
      <c r="M121" s="1247">
        <f>VLOOKUP('2d) Planwerte (Anlage)'!$E$11,'3b) Referenzsysteme'!$B$5:$K$37,4)*'2d) Planwerte (Anlage)'!M$19</f>
        <v>0</v>
      </c>
      <c r="N121" s="1247">
        <f>VLOOKUP('2d) Planwerte (Anlage)'!$E$11,'3b) Referenzsysteme'!$B$5:$K$37,4)*'2d) Planwerte (Anlage)'!N$19</f>
        <v>0</v>
      </c>
      <c r="O121" s="1247">
        <f>VLOOKUP('2d) Planwerte (Anlage)'!$E$11,'3b) Referenzsysteme'!$B$5:$K$37,4)*'2d) Planwerte (Anlage)'!O$19</f>
        <v>0</v>
      </c>
      <c r="P121" s="1247">
        <f>VLOOKUP('2d) Planwerte (Anlage)'!$E$11,'3b) Referenzsysteme'!$B$5:$K$37,4)*'2d) Planwerte (Anlage)'!P$19</f>
        <v>0</v>
      </c>
      <c r="Q121" s="1247">
        <f>VLOOKUP('2d) Planwerte (Anlage)'!$E$11,'3b) Referenzsysteme'!$B$5:$K$37,4)*'2d) Planwerte (Anlage)'!Q$19</f>
        <v>0</v>
      </c>
      <c r="R121" s="1247">
        <f>VLOOKUP('2d) Planwerte (Anlage)'!$E$11,'3b) Referenzsysteme'!$B$5:$K$37,4)*'2d) Planwerte (Anlage)'!R$19</f>
        <v>0</v>
      </c>
      <c r="S121" s="1247">
        <f>VLOOKUP('2d) Planwerte (Anlage)'!$E$11,'3b) Referenzsysteme'!$B$5:$K$37,4)*'2d) Planwerte (Anlage)'!S$19</f>
        <v>0</v>
      </c>
      <c r="T121" s="1247">
        <f>VLOOKUP('2d) Planwerte (Anlage)'!$E$11,'3b) Referenzsysteme'!$B$5:$K$37,4)*'2d) Planwerte (Anlage)'!T$19</f>
        <v>0</v>
      </c>
      <c r="U121" s="1248">
        <f>VLOOKUP('2d) Planwerte (Anlage)'!$E$11,'3b) Referenzsysteme'!$B$5:$K$37,4)*'2d) Planwerte (Anlage)'!U$19</f>
        <v>0</v>
      </c>
    </row>
    <row r="122" spans="2:21" s="70" customFormat="1" x14ac:dyDescent="0.35">
      <c r="B122" s="63" t="s">
        <v>106</v>
      </c>
      <c r="C122" s="119" t="s">
        <v>161</v>
      </c>
      <c r="D122" s="1305">
        <f>VLOOKUP('2d) Planwerte (Anlage)'!$E$11,'3b) Referenzsysteme'!$B$5:$K$37,5)</f>
        <v>0</v>
      </c>
      <c r="E122" s="1243">
        <f>VLOOKUP('2d) Planwerte (Anlage)'!$E$11,'3b) Referenzsysteme'!$B$5:$K$37,5)*'2d) Planwerte (Anlage)'!E$19</f>
        <v>0</v>
      </c>
      <c r="F122" s="1244">
        <f>VLOOKUP('2d) Planwerte (Anlage)'!$E$11,'3b) Referenzsysteme'!$B$5:$K$37,5)*'2d) Planwerte (Anlage)'!F$19</f>
        <v>0</v>
      </c>
      <c r="G122" s="1244">
        <f>VLOOKUP('2d) Planwerte (Anlage)'!$E$11,'3b) Referenzsysteme'!$B$5:$K$37,5)*'2d) Planwerte (Anlage)'!G$19</f>
        <v>0</v>
      </c>
      <c r="H122" s="1244">
        <f>VLOOKUP('2d) Planwerte (Anlage)'!$E$11,'3b) Referenzsysteme'!$B$5:$K$37,5)*'2d) Planwerte (Anlage)'!H$19</f>
        <v>0</v>
      </c>
      <c r="I122" s="1244">
        <f>VLOOKUP('2d) Planwerte (Anlage)'!$E$11,'3b) Referenzsysteme'!$B$5:$K$37,5)*'2d) Planwerte (Anlage)'!I$19</f>
        <v>0</v>
      </c>
      <c r="J122" s="1244">
        <f>VLOOKUP('2d) Planwerte (Anlage)'!$E$11,'3b) Referenzsysteme'!$B$5:$K$37,5)*'2d) Planwerte (Anlage)'!J$19</f>
        <v>0</v>
      </c>
      <c r="K122" s="1244">
        <f>VLOOKUP('2d) Planwerte (Anlage)'!$E$11,'3b) Referenzsysteme'!$B$5:$K$37,5)*'2d) Planwerte (Anlage)'!K$19</f>
        <v>0</v>
      </c>
      <c r="L122" s="1244">
        <f>VLOOKUP('2d) Planwerte (Anlage)'!$E$11,'3b) Referenzsysteme'!$B$5:$K$37,5)*'2d) Planwerte (Anlage)'!L$19</f>
        <v>0</v>
      </c>
      <c r="M122" s="1244">
        <f>VLOOKUP('2d) Planwerte (Anlage)'!$E$11,'3b) Referenzsysteme'!$B$5:$K$37,5)*'2d) Planwerte (Anlage)'!M$19</f>
        <v>0</v>
      </c>
      <c r="N122" s="1244">
        <f>VLOOKUP('2d) Planwerte (Anlage)'!$E$11,'3b) Referenzsysteme'!$B$5:$K$37,5)*'2d) Planwerte (Anlage)'!N$19</f>
        <v>0</v>
      </c>
      <c r="O122" s="1244">
        <f>VLOOKUP('2d) Planwerte (Anlage)'!$E$11,'3b) Referenzsysteme'!$B$5:$K$37,5)*'2d) Planwerte (Anlage)'!O$19</f>
        <v>0</v>
      </c>
      <c r="P122" s="1244">
        <f>VLOOKUP('2d) Planwerte (Anlage)'!$E$11,'3b) Referenzsysteme'!$B$5:$K$37,5)*'2d) Planwerte (Anlage)'!P$19</f>
        <v>0</v>
      </c>
      <c r="Q122" s="1244">
        <f>VLOOKUP('2d) Planwerte (Anlage)'!$E$11,'3b) Referenzsysteme'!$B$5:$K$37,5)*'2d) Planwerte (Anlage)'!Q$19</f>
        <v>0</v>
      </c>
      <c r="R122" s="1244">
        <f>VLOOKUP('2d) Planwerte (Anlage)'!$E$11,'3b) Referenzsysteme'!$B$5:$K$37,5)*'2d) Planwerte (Anlage)'!R$19</f>
        <v>0</v>
      </c>
      <c r="S122" s="1244">
        <f>VLOOKUP('2d) Planwerte (Anlage)'!$E$11,'3b) Referenzsysteme'!$B$5:$K$37,5)*'2d) Planwerte (Anlage)'!S$19</f>
        <v>0</v>
      </c>
      <c r="T122" s="1244">
        <f>VLOOKUP('2d) Planwerte (Anlage)'!$E$11,'3b) Referenzsysteme'!$B$5:$K$37,5)*'2d) Planwerte (Anlage)'!T$19</f>
        <v>0</v>
      </c>
      <c r="U122" s="1245">
        <f>VLOOKUP('2d) Planwerte (Anlage)'!$E$11,'3b) Referenzsysteme'!$B$5:$K$37,5)*'2d) Planwerte (Anlage)'!U$19</f>
        <v>0</v>
      </c>
    </row>
    <row r="123" spans="2:21" s="70" customFormat="1" x14ac:dyDescent="0.35">
      <c r="B123" s="1271" t="s">
        <v>107</v>
      </c>
      <c r="C123" s="1290" t="s">
        <v>161</v>
      </c>
      <c r="D123" s="1306">
        <f>VLOOKUP('2d) Planwerte (Anlage)'!$E$11,'3b) Referenzsysteme'!$B$5:$K$37,6)</f>
        <v>0</v>
      </c>
      <c r="E123" s="1246">
        <f>VLOOKUP('2d) Planwerte (Anlage)'!$E$11,'3b) Referenzsysteme'!$B$5:$K$37,6)*'2d) Planwerte (Anlage)'!E$19</f>
        <v>0</v>
      </c>
      <c r="F123" s="1247">
        <f>VLOOKUP('2d) Planwerte (Anlage)'!$E$11,'3b) Referenzsysteme'!$B$5:$K$37,6)*'2d) Planwerte (Anlage)'!F$19</f>
        <v>0</v>
      </c>
      <c r="G123" s="1247">
        <f>VLOOKUP('2d) Planwerte (Anlage)'!$E$11,'3b) Referenzsysteme'!$B$5:$K$37,6)*'2d) Planwerte (Anlage)'!G$19</f>
        <v>0</v>
      </c>
      <c r="H123" s="1247">
        <f>VLOOKUP('2d) Planwerte (Anlage)'!$E$11,'3b) Referenzsysteme'!$B$5:$K$37,6)*'2d) Planwerte (Anlage)'!H$19</f>
        <v>0</v>
      </c>
      <c r="I123" s="1247">
        <f>VLOOKUP('2d) Planwerte (Anlage)'!$E$11,'3b) Referenzsysteme'!$B$5:$K$37,6)*'2d) Planwerte (Anlage)'!I$19</f>
        <v>0</v>
      </c>
      <c r="J123" s="1247">
        <f>VLOOKUP('2d) Planwerte (Anlage)'!$E$11,'3b) Referenzsysteme'!$B$5:$K$37,6)*'2d) Planwerte (Anlage)'!J$19</f>
        <v>0</v>
      </c>
      <c r="K123" s="1247">
        <f>VLOOKUP('2d) Planwerte (Anlage)'!$E$11,'3b) Referenzsysteme'!$B$5:$K$37,6)*'2d) Planwerte (Anlage)'!K$19</f>
        <v>0</v>
      </c>
      <c r="L123" s="1247">
        <f>VLOOKUP('2d) Planwerte (Anlage)'!$E$11,'3b) Referenzsysteme'!$B$5:$K$37,6)*'2d) Planwerte (Anlage)'!L$19</f>
        <v>0</v>
      </c>
      <c r="M123" s="1247">
        <f>VLOOKUP('2d) Planwerte (Anlage)'!$E$11,'3b) Referenzsysteme'!$B$5:$K$37,6)*'2d) Planwerte (Anlage)'!M$19</f>
        <v>0</v>
      </c>
      <c r="N123" s="1247">
        <f>VLOOKUP('2d) Planwerte (Anlage)'!$E$11,'3b) Referenzsysteme'!$B$5:$K$37,6)*'2d) Planwerte (Anlage)'!N$19</f>
        <v>0</v>
      </c>
      <c r="O123" s="1247">
        <f>VLOOKUP('2d) Planwerte (Anlage)'!$E$11,'3b) Referenzsysteme'!$B$5:$K$37,6)*'2d) Planwerte (Anlage)'!O$19</f>
        <v>0</v>
      </c>
      <c r="P123" s="1247">
        <f>VLOOKUP('2d) Planwerte (Anlage)'!$E$11,'3b) Referenzsysteme'!$B$5:$K$37,6)*'2d) Planwerte (Anlage)'!P$19</f>
        <v>0</v>
      </c>
      <c r="Q123" s="1247">
        <f>VLOOKUP('2d) Planwerte (Anlage)'!$E$11,'3b) Referenzsysteme'!$B$5:$K$37,6)*'2d) Planwerte (Anlage)'!Q$19</f>
        <v>0</v>
      </c>
      <c r="R123" s="1247">
        <f>VLOOKUP('2d) Planwerte (Anlage)'!$E$11,'3b) Referenzsysteme'!$B$5:$K$37,6)*'2d) Planwerte (Anlage)'!R$19</f>
        <v>0</v>
      </c>
      <c r="S123" s="1247">
        <f>VLOOKUP('2d) Planwerte (Anlage)'!$E$11,'3b) Referenzsysteme'!$B$5:$K$37,6)*'2d) Planwerte (Anlage)'!S$19</f>
        <v>0</v>
      </c>
      <c r="T123" s="1247">
        <f>VLOOKUP('2d) Planwerte (Anlage)'!$E$11,'3b) Referenzsysteme'!$B$5:$K$37,6)*'2d) Planwerte (Anlage)'!T$19</f>
        <v>0</v>
      </c>
      <c r="U123" s="1248">
        <f>VLOOKUP('2d) Planwerte (Anlage)'!$E$11,'3b) Referenzsysteme'!$B$5:$K$37,6)*'2d) Planwerte (Anlage)'!U$19</f>
        <v>0</v>
      </c>
    </row>
    <row r="124" spans="2:21" s="70" customFormat="1" x14ac:dyDescent="0.35">
      <c r="B124" s="63" t="s">
        <v>341</v>
      </c>
      <c r="C124" s="119" t="s">
        <v>161</v>
      </c>
      <c r="D124" s="1305">
        <f>VLOOKUP('2d) Planwerte (Anlage)'!$E$11,'3b) Referenzsysteme'!$B$5:$K$37,7)</f>
        <v>0</v>
      </c>
      <c r="E124" s="1243">
        <f>VLOOKUP('2d) Planwerte (Anlage)'!$E$11,'3b) Referenzsysteme'!$B$5:$K$37,7)*'2d) Planwerte (Anlage)'!E$19</f>
        <v>0</v>
      </c>
      <c r="F124" s="1244">
        <f>VLOOKUP('2d) Planwerte (Anlage)'!$E$11,'3b) Referenzsysteme'!$B$5:$K$37,7)*'2d) Planwerte (Anlage)'!F$19</f>
        <v>0</v>
      </c>
      <c r="G124" s="1244">
        <f>VLOOKUP('2d) Planwerte (Anlage)'!$E$11,'3b) Referenzsysteme'!$B$5:$K$37,7)*'2d) Planwerte (Anlage)'!G$19</f>
        <v>0</v>
      </c>
      <c r="H124" s="1244">
        <f>VLOOKUP('2d) Planwerte (Anlage)'!$E$11,'3b) Referenzsysteme'!$B$5:$K$37,7)*'2d) Planwerte (Anlage)'!H$19</f>
        <v>0</v>
      </c>
      <c r="I124" s="1244">
        <f>VLOOKUP('2d) Planwerte (Anlage)'!$E$11,'3b) Referenzsysteme'!$B$5:$K$37,7)*'2d) Planwerte (Anlage)'!I$19</f>
        <v>0</v>
      </c>
      <c r="J124" s="1244">
        <f>VLOOKUP('2d) Planwerte (Anlage)'!$E$11,'3b) Referenzsysteme'!$B$5:$K$37,7)*'2d) Planwerte (Anlage)'!J$19</f>
        <v>0</v>
      </c>
      <c r="K124" s="1244">
        <f>VLOOKUP('2d) Planwerte (Anlage)'!$E$11,'3b) Referenzsysteme'!$B$5:$K$37,7)*'2d) Planwerte (Anlage)'!K$19</f>
        <v>0</v>
      </c>
      <c r="L124" s="1244">
        <f>VLOOKUP('2d) Planwerte (Anlage)'!$E$11,'3b) Referenzsysteme'!$B$5:$K$37,7)*'2d) Planwerte (Anlage)'!L$19</f>
        <v>0</v>
      </c>
      <c r="M124" s="1244">
        <f>VLOOKUP('2d) Planwerte (Anlage)'!$E$11,'3b) Referenzsysteme'!$B$5:$K$37,7)*'2d) Planwerte (Anlage)'!M$19</f>
        <v>0</v>
      </c>
      <c r="N124" s="1244">
        <f>VLOOKUP('2d) Planwerte (Anlage)'!$E$11,'3b) Referenzsysteme'!$B$5:$K$37,7)*'2d) Planwerte (Anlage)'!N$19</f>
        <v>0</v>
      </c>
      <c r="O124" s="1244">
        <f>VLOOKUP('2d) Planwerte (Anlage)'!$E$11,'3b) Referenzsysteme'!$B$5:$K$37,7)*'2d) Planwerte (Anlage)'!O$19</f>
        <v>0</v>
      </c>
      <c r="P124" s="1244">
        <f>VLOOKUP('2d) Planwerte (Anlage)'!$E$11,'3b) Referenzsysteme'!$B$5:$K$37,7)*'2d) Planwerte (Anlage)'!P$19</f>
        <v>0</v>
      </c>
      <c r="Q124" s="1244">
        <f>VLOOKUP('2d) Planwerte (Anlage)'!$E$11,'3b) Referenzsysteme'!$B$5:$K$37,7)*'2d) Planwerte (Anlage)'!Q$19</f>
        <v>0</v>
      </c>
      <c r="R124" s="1244">
        <f>VLOOKUP('2d) Planwerte (Anlage)'!$E$11,'3b) Referenzsysteme'!$B$5:$K$37,7)*'2d) Planwerte (Anlage)'!R$19</f>
        <v>0</v>
      </c>
      <c r="S124" s="1244">
        <f>VLOOKUP('2d) Planwerte (Anlage)'!$E$11,'3b) Referenzsysteme'!$B$5:$K$37,7)*'2d) Planwerte (Anlage)'!S$19</f>
        <v>0</v>
      </c>
      <c r="T124" s="1244">
        <f>VLOOKUP('2d) Planwerte (Anlage)'!$E$11,'3b) Referenzsysteme'!$B$5:$K$37,7)*'2d) Planwerte (Anlage)'!T$19</f>
        <v>0</v>
      </c>
      <c r="U124" s="1245">
        <f>VLOOKUP('2d) Planwerte (Anlage)'!$E$11,'3b) Referenzsysteme'!$B$5:$K$37,7)*'2d) Planwerte (Anlage)'!U$19</f>
        <v>0</v>
      </c>
    </row>
    <row r="125" spans="2:21" s="70" customFormat="1" ht="15" customHeight="1" x14ac:dyDescent="0.35">
      <c r="B125" s="259" t="s">
        <v>342</v>
      </c>
      <c r="C125" s="1292" t="s">
        <v>161</v>
      </c>
      <c r="D125" s="1307">
        <f>VLOOKUP('2d) Planwerte (Anlage)'!$E$11,'3b) Referenzsysteme'!$B$5:$K$37,8)</f>
        <v>0</v>
      </c>
      <c r="E125" s="1294">
        <f>VLOOKUP('2d) Planwerte (Anlage)'!$E$11,'3b) Referenzsysteme'!$B$5:$K$37,8)*'2d) Planwerte (Anlage)'!E$19</f>
        <v>0</v>
      </c>
      <c r="F125" s="1295">
        <f>VLOOKUP('2d) Planwerte (Anlage)'!$E$11,'3b) Referenzsysteme'!$B$5:$K$37,8)*'2d) Planwerte (Anlage)'!F$19</f>
        <v>0</v>
      </c>
      <c r="G125" s="1295">
        <f>VLOOKUP('2d) Planwerte (Anlage)'!$E$11,'3b) Referenzsysteme'!$B$5:$K$37,8)*'2d) Planwerte (Anlage)'!G$19</f>
        <v>0</v>
      </c>
      <c r="H125" s="1295">
        <f>VLOOKUP('2d) Planwerte (Anlage)'!$E$11,'3b) Referenzsysteme'!$B$5:$K$37,8)*'2d) Planwerte (Anlage)'!H$19</f>
        <v>0</v>
      </c>
      <c r="I125" s="1295">
        <f>VLOOKUP('2d) Planwerte (Anlage)'!$E$11,'3b) Referenzsysteme'!$B$5:$K$37,8)*'2d) Planwerte (Anlage)'!I$19</f>
        <v>0</v>
      </c>
      <c r="J125" s="1295">
        <f>VLOOKUP('2d) Planwerte (Anlage)'!$E$11,'3b) Referenzsysteme'!$B$5:$K$37,8)*'2d) Planwerte (Anlage)'!J$19</f>
        <v>0</v>
      </c>
      <c r="K125" s="1295">
        <f>VLOOKUP('2d) Planwerte (Anlage)'!$E$11,'3b) Referenzsysteme'!$B$5:$K$37,8)*'2d) Planwerte (Anlage)'!K$19</f>
        <v>0</v>
      </c>
      <c r="L125" s="1295">
        <f>VLOOKUP('2d) Planwerte (Anlage)'!$E$11,'3b) Referenzsysteme'!$B$5:$K$37,8)*'2d) Planwerte (Anlage)'!L$19</f>
        <v>0</v>
      </c>
      <c r="M125" s="1295">
        <f>VLOOKUP('2d) Planwerte (Anlage)'!$E$11,'3b) Referenzsysteme'!$B$5:$K$37,8)*'2d) Planwerte (Anlage)'!M$19</f>
        <v>0</v>
      </c>
      <c r="N125" s="1295">
        <f>VLOOKUP('2d) Planwerte (Anlage)'!$E$11,'3b) Referenzsysteme'!$B$5:$K$37,8)*'2d) Planwerte (Anlage)'!N$19</f>
        <v>0</v>
      </c>
      <c r="O125" s="1295">
        <f>VLOOKUP('2d) Planwerte (Anlage)'!$E$11,'3b) Referenzsysteme'!$B$5:$K$37,8)*'2d) Planwerte (Anlage)'!O$19</f>
        <v>0</v>
      </c>
      <c r="P125" s="1295">
        <f>VLOOKUP('2d) Planwerte (Anlage)'!$E$11,'3b) Referenzsysteme'!$B$5:$K$37,8)*'2d) Planwerte (Anlage)'!P$19</f>
        <v>0</v>
      </c>
      <c r="Q125" s="1295">
        <f>VLOOKUP('2d) Planwerte (Anlage)'!$E$11,'3b) Referenzsysteme'!$B$5:$K$37,8)*'2d) Planwerte (Anlage)'!Q$19</f>
        <v>0</v>
      </c>
      <c r="R125" s="1295">
        <f>VLOOKUP('2d) Planwerte (Anlage)'!$E$11,'3b) Referenzsysteme'!$B$5:$K$37,8)*'2d) Planwerte (Anlage)'!R$19</f>
        <v>0</v>
      </c>
      <c r="S125" s="1295">
        <f>VLOOKUP('2d) Planwerte (Anlage)'!$E$11,'3b) Referenzsysteme'!$B$5:$K$37,8)*'2d) Planwerte (Anlage)'!S$19</f>
        <v>0</v>
      </c>
      <c r="T125" s="1295">
        <f>VLOOKUP('2d) Planwerte (Anlage)'!$E$11,'3b) Referenzsysteme'!$B$5:$K$37,8)*'2d) Planwerte (Anlage)'!T$19</f>
        <v>0</v>
      </c>
      <c r="U125" s="1308">
        <f>VLOOKUP('2d) Planwerte (Anlage)'!$E$11,'3b) Referenzsysteme'!$B$5:$K$37,8)*'2d) Planwerte (Anlage)'!U$19</f>
        <v>0</v>
      </c>
    </row>
    <row r="126" spans="2:21" s="70" customFormat="1" ht="16.5" x14ac:dyDescent="0.45">
      <c r="B126" s="258" t="s">
        <v>338</v>
      </c>
      <c r="C126" s="1279" t="s">
        <v>318</v>
      </c>
      <c r="D126" s="1309">
        <f>VLOOKUP('2d) Planwerte (Anlage)'!$E$11,'3b) Referenzsysteme'!$B$5:$K$37,9)</f>
        <v>0</v>
      </c>
      <c r="E126" s="1281">
        <f>IF('2d) Planwerte (Anlage)'!$E$11="50: Wasserstoff", E185, IF('2d) Planwerte (Anlage)'!$E$11="51: Synthesegas",E202, IF('2d) Planwerte (Anlage)'!$E$11="Brennstoffeinsatz", E219, IF('2d) Planwerte (Anlage)'!$E$11="Wärmebereitstellung", E236, VLOOKUP('2d) Planwerte (Anlage)'!$E$11,'3b) Referenzsysteme'!$B$5:$K$37,9)))))*'2d) Planwerte (Anlage)'!E$19</f>
        <v>0</v>
      </c>
      <c r="F126" s="1281">
        <f>IF('2d) Planwerte (Anlage)'!$E$11="50: Wasserstoff", F185, IF('2d) Planwerte (Anlage)'!$E$11="51: Synthesegas",F202, IF('2d) Planwerte (Anlage)'!$E$11="Brennstoffeinsatz", F219, IF('2d) Planwerte (Anlage)'!$E$11="Wärmebereitstellung", F236, VLOOKUP('2d) Planwerte (Anlage)'!$E$11,'3b) Referenzsysteme'!$B$5:$K$37,9)))))*'2d) Planwerte (Anlage)'!F$19</f>
        <v>0</v>
      </c>
      <c r="G126" s="1281">
        <f>IF('2d) Planwerte (Anlage)'!$E$11="50: Wasserstoff", G185, IF('2d) Planwerte (Anlage)'!$E$11="51: Synthesegas",G202, IF('2d) Planwerte (Anlage)'!$E$11="Brennstoffeinsatz", G219, IF('2d) Planwerte (Anlage)'!$E$11="Wärmebereitstellung", G236, VLOOKUP('2d) Planwerte (Anlage)'!$E$11,'3b) Referenzsysteme'!$B$5:$K$37,9)))))*'2d) Planwerte (Anlage)'!G$19</f>
        <v>0</v>
      </c>
      <c r="H126" s="1281">
        <f>IF('2d) Planwerte (Anlage)'!$E$11="50: Wasserstoff", H185, IF('2d) Planwerte (Anlage)'!$E$11="51: Synthesegas",H202, IF('2d) Planwerte (Anlage)'!$E$11="Brennstoffeinsatz", H219, IF('2d) Planwerte (Anlage)'!$E$11="Wärmebereitstellung", H236, VLOOKUP('2d) Planwerte (Anlage)'!$E$11,'3b) Referenzsysteme'!$B$5:$K$37,9)))))*'2d) Planwerte (Anlage)'!H$19</f>
        <v>0</v>
      </c>
      <c r="I126" s="1281">
        <f>IF('2d) Planwerte (Anlage)'!$E$11="50: Wasserstoff", I185, IF('2d) Planwerte (Anlage)'!$E$11="51: Synthesegas",I202, IF('2d) Planwerte (Anlage)'!$E$11="Brennstoffeinsatz", I219, IF('2d) Planwerte (Anlage)'!$E$11="Wärmebereitstellung", I236, VLOOKUP('2d) Planwerte (Anlage)'!$E$11,'3b) Referenzsysteme'!$B$5:$K$37,9)))))*'2d) Planwerte (Anlage)'!I$19</f>
        <v>0</v>
      </c>
      <c r="J126" s="1281">
        <f>IF('2d) Planwerte (Anlage)'!$E$11="50: Wasserstoff", J185, IF('2d) Planwerte (Anlage)'!$E$11="51: Synthesegas",J202, IF('2d) Planwerte (Anlage)'!$E$11="Brennstoffeinsatz", J219, IF('2d) Planwerte (Anlage)'!$E$11="Wärmebereitstellung", J236, VLOOKUP('2d) Planwerte (Anlage)'!$E$11,'3b) Referenzsysteme'!$B$5:$K$37,9)))))*'2d) Planwerte (Anlage)'!J$19</f>
        <v>0</v>
      </c>
      <c r="K126" s="1281">
        <f>IF('2d) Planwerte (Anlage)'!$E$11="50: Wasserstoff", K185, IF('2d) Planwerte (Anlage)'!$E$11="51: Synthesegas",K202, IF('2d) Planwerte (Anlage)'!$E$11="Brennstoffeinsatz", K219, IF('2d) Planwerte (Anlage)'!$E$11="Wärmebereitstellung", K236, VLOOKUP('2d) Planwerte (Anlage)'!$E$11,'3b) Referenzsysteme'!$B$5:$K$37,9)))))*'2d) Planwerte (Anlage)'!K$19</f>
        <v>0</v>
      </c>
      <c r="L126" s="1281">
        <f>IF('2d) Planwerte (Anlage)'!$E$11="50: Wasserstoff", L185, IF('2d) Planwerte (Anlage)'!$E$11="51: Synthesegas",L202, IF('2d) Planwerte (Anlage)'!$E$11="Brennstoffeinsatz", L219, IF('2d) Planwerte (Anlage)'!$E$11="Wärmebereitstellung", L236, VLOOKUP('2d) Planwerte (Anlage)'!$E$11,'3b) Referenzsysteme'!$B$5:$K$37,9)))))*'2d) Planwerte (Anlage)'!L$19</f>
        <v>0</v>
      </c>
      <c r="M126" s="1281">
        <f>IF('2d) Planwerte (Anlage)'!$E$11="50: Wasserstoff", M185, IF('2d) Planwerte (Anlage)'!$E$11="51: Synthesegas",M202, IF('2d) Planwerte (Anlage)'!$E$11="Brennstoffeinsatz", M219, IF('2d) Planwerte (Anlage)'!$E$11="Wärmebereitstellung", M236, VLOOKUP('2d) Planwerte (Anlage)'!$E$11,'3b) Referenzsysteme'!$B$5:$K$37,9)))))*'2d) Planwerte (Anlage)'!M$19</f>
        <v>0</v>
      </c>
      <c r="N126" s="1281">
        <f>IF('2d) Planwerte (Anlage)'!$E$11="50: Wasserstoff", N185, IF('2d) Planwerte (Anlage)'!$E$11="51: Synthesegas",N202, IF('2d) Planwerte (Anlage)'!$E$11="Brennstoffeinsatz", N219, IF('2d) Planwerte (Anlage)'!$E$11="Wärmebereitstellung", N236, VLOOKUP('2d) Planwerte (Anlage)'!$E$11,'3b) Referenzsysteme'!$B$5:$K$37,9)))))*'2d) Planwerte (Anlage)'!N$19</f>
        <v>0</v>
      </c>
      <c r="O126" s="1281">
        <f>IF('2d) Planwerte (Anlage)'!$E$11="50: Wasserstoff", O185, IF('2d) Planwerte (Anlage)'!$E$11="51: Synthesegas",O202, IF('2d) Planwerte (Anlage)'!$E$11="Brennstoffeinsatz", O219, IF('2d) Planwerte (Anlage)'!$E$11="Wärmebereitstellung", O236, VLOOKUP('2d) Planwerte (Anlage)'!$E$11,'3b) Referenzsysteme'!$B$5:$K$37,9)))))*'2d) Planwerte (Anlage)'!O$19</f>
        <v>0</v>
      </c>
      <c r="P126" s="1281">
        <f>IF('2d) Planwerte (Anlage)'!$E$11="50: Wasserstoff", P185, IF('2d) Planwerte (Anlage)'!$E$11="51: Synthesegas",P202, IF('2d) Planwerte (Anlage)'!$E$11="Brennstoffeinsatz", P219, IF('2d) Planwerte (Anlage)'!$E$11="Wärmebereitstellung", P236, VLOOKUP('2d) Planwerte (Anlage)'!$E$11,'3b) Referenzsysteme'!$B$5:$K$37,9)))))*'2d) Planwerte (Anlage)'!P$19</f>
        <v>0</v>
      </c>
      <c r="Q126" s="1281">
        <f>IF('2d) Planwerte (Anlage)'!$E$11="50: Wasserstoff", Q185, IF('2d) Planwerte (Anlage)'!$E$11="51: Synthesegas",Q202, IF('2d) Planwerte (Anlage)'!$E$11="Brennstoffeinsatz", Q219, IF('2d) Planwerte (Anlage)'!$E$11="Wärmebereitstellung", Q236, VLOOKUP('2d) Planwerte (Anlage)'!$E$11,'3b) Referenzsysteme'!$B$5:$K$37,9)))))*'2d) Planwerte (Anlage)'!Q$19</f>
        <v>0</v>
      </c>
      <c r="R126" s="1281">
        <f>IF('2d) Planwerte (Anlage)'!$E$11="50: Wasserstoff", R185, IF('2d) Planwerte (Anlage)'!$E$11="51: Synthesegas",R202, IF('2d) Planwerte (Anlage)'!$E$11="Brennstoffeinsatz", R219, IF('2d) Planwerte (Anlage)'!$E$11="Wärmebereitstellung", R236, VLOOKUP('2d) Planwerte (Anlage)'!$E$11,'3b) Referenzsysteme'!$B$5:$K$37,9)))))*'2d) Planwerte (Anlage)'!R$19</f>
        <v>0</v>
      </c>
      <c r="S126" s="1281">
        <f>IF('2d) Planwerte (Anlage)'!$E$11="50: Wasserstoff", S185, IF('2d) Planwerte (Anlage)'!$E$11="51: Synthesegas",S202, IF('2d) Planwerte (Anlage)'!$E$11="Brennstoffeinsatz", S219, IF('2d) Planwerte (Anlage)'!$E$11="Wärmebereitstellung", S236, VLOOKUP('2d) Planwerte (Anlage)'!$E$11,'3b) Referenzsysteme'!$B$5:$K$37,9)))))*'2d) Planwerte (Anlage)'!S$19</f>
        <v>0</v>
      </c>
      <c r="T126" s="1281">
        <f>IF('2d) Planwerte (Anlage)'!$E$11="50: Wasserstoff", T185, IF('2d) Planwerte (Anlage)'!$E$11="51: Synthesegas",T202, IF('2d) Planwerte (Anlage)'!$E$11="Brennstoffeinsatz", T219, IF('2d) Planwerte (Anlage)'!$E$11="Wärmebereitstellung", T236, VLOOKUP('2d) Planwerte (Anlage)'!$E$11,'3b) Referenzsysteme'!$B$5:$K$37,9)))))*'2d) Planwerte (Anlage)'!T$19</f>
        <v>0</v>
      </c>
      <c r="U126" s="1310">
        <f>IF('2d) Planwerte (Anlage)'!$E$11="50: Wasserstoff", U185, IF('2d) Planwerte (Anlage)'!$E$11="51: Synthesegas",U202, IF('2d) Planwerte (Anlage)'!$E$11="Brennstoffeinsatz", U219, IF('2d) Planwerte (Anlage)'!$E$11="Wärmebereitstellung", U236, VLOOKUP('2d) Planwerte (Anlage)'!$E$11,'3b) Referenzsysteme'!$B$5:$K$37,9)))))*'2d) Planwerte (Anlage)'!U$19</f>
        <v>0</v>
      </c>
    </row>
    <row r="127" spans="2:21" s="70" customFormat="1" ht="18.5" x14ac:dyDescent="0.35">
      <c r="B127" s="1314" t="s">
        <v>347</v>
      </c>
      <c r="C127" s="1315"/>
    </row>
    <row r="128" spans="2:21" s="70" customFormat="1" ht="29.9" customHeight="1" x14ac:dyDescent="0.35">
      <c r="B128" s="1302" t="s">
        <v>340</v>
      </c>
      <c r="C128" s="1303" t="s">
        <v>50</v>
      </c>
      <c r="D128" s="1266" t="s">
        <v>344</v>
      </c>
      <c r="E128" s="1186">
        <f>YEAR('2b) Allg. Inputs'!$C$7)</f>
        <v>1900</v>
      </c>
      <c r="F128" s="1187">
        <f>E128+1</f>
        <v>1901</v>
      </c>
      <c r="G128" s="1187">
        <f t="shared" ref="G128:R128" si="34">F128+1</f>
        <v>1902</v>
      </c>
      <c r="H128" s="1187">
        <f t="shared" si="34"/>
        <v>1903</v>
      </c>
      <c r="I128" s="1187">
        <f t="shared" si="34"/>
        <v>1904</v>
      </c>
      <c r="J128" s="1187">
        <f t="shared" si="34"/>
        <v>1905</v>
      </c>
      <c r="K128" s="1187">
        <f t="shared" si="34"/>
        <v>1906</v>
      </c>
      <c r="L128" s="1187">
        <f t="shared" si="34"/>
        <v>1907</v>
      </c>
      <c r="M128" s="1187">
        <f t="shared" si="34"/>
        <v>1908</v>
      </c>
      <c r="N128" s="1187">
        <f t="shared" si="34"/>
        <v>1909</v>
      </c>
      <c r="O128" s="1187">
        <f t="shared" si="34"/>
        <v>1910</v>
      </c>
      <c r="P128" s="1187">
        <f t="shared" si="34"/>
        <v>1911</v>
      </c>
      <c r="Q128" s="1187">
        <f t="shared" si="34"/>
        <v>1912</v>
      </c>
      <c r="R128" s="1187">
        <f t="shared" si="34"/>
        <v>1913</v>
      </c>
      <c r="S128" s="1187">
        <f>IF('4c) Berechnungen_MFS'!E114 = "Nein",R128+1, R128+1&amp;" 1. Teil-KJ")</f>
        <v>1914</v>
      </c>
      <c r="T128" s="1188" t="str">
        <f>IF('4c) Berechnungen_MFS'!E114 = "Nein","", R128+1&amp;" 2. Teil-KJ")</f>
        <v/>
      </c>
      <c r="U128" s="1189" t="str">
        <f>IF('4c) Berechnungen_MFS'!E114="Ja",R128+2,"")</f>
        <v/>
      </c>
    </row>
    <row r="129" spans="2:21" s="70" customFormat="1" x14ac:dyDescent="0.35">
      <c r="B129" s="111" t="s">
        <v>101</v>
      </c>
      <c r="C129" s="1076" t="s">
        <v>161</v>
      </c>
      <c r="D129" s="1304">
        <f>VLOOKUP('2d) Planwerte (Anlage)'!$F$11,'3b) Referenzsysteme'!$B$5:$K$37,2)</f>
        <v>0</v>
      </c>
      <c r="E129" s="1240">
        <f>VLOOKUP('2d) Planwerte (Anlage)'!$F$11,'3b) Referenzsysteme'!$B$5:$K$37,2)*'2d) Planwerte (Anlage)'!E$20</f>
        <v>0</v>
      </c>
      <c r="F129" s="1241">
        <f>VLOOKUP('2d) Planwerte (Anlage)'!$F$11,'3b) Referenzsysteme'!$B$5:$K$37,2)*'2d) Planwerte (Anlage)'!F$20</f>
        <v>0</v>
      </c>
      <c r="G129" s="1241">
        <f>VLOOKUP('2d) Planwerte (Anlage)'!$F$11,'3b) Referenzsysteme'!$B$5:$K$37,2)*'2d) Planwerte (Anlage)'!G$20</f>
        <v>0</v>
      </c>
      <c r="H129" s="1241">
        <f>VLOOKUP('2d) Planwerte (Anlage)'!$F$11,'3b) Referenzsysteme'!$B$5:$K$37,2)*'2d) Planwerte (Anlage)'!H$20</f>
        <v>0</v>
      </c>
      <c r="I129" s="1241">
        <f>VLOOKUP('2d) Planwerte (Anlage)'!$F$11,'3b) Referenzsysteme'!$B$5:$K$37,2)*'2d) Planwerte (Anlage)'!I$20</f>
        <v>0</v>
      </c>
      <c r="J129" s="1241">
        <f>VLOOKUP('2d) Planwerte (Anlage)'!$F$11,'3b) Referenzsysteme'!$B$5:$K$37,2)*'2d) Planwerte (Anlage)'!J$20</f>
        <v>0</v>
      </c>
      <c r="K129" s="1241">
        <f>VLOOKUP('2d) Planwerte (Anlage)'!$F$11,'3b) Referenzsysteme'!$B$5:$K$37,2)*'2d) Planwerte (Anlage)'!K$20</f>
        <v>0</v>
      </c>
      <c r="L129" s="1241">
        <f>VLOOKUP('2d) Planwerte (Anlage)'!$F$11,'3b) Referenzsysteme'!$B$5:$K$37,2)*'2d) Planwerte (Anlage)'!L$20</f>
        <v>0</v>
      </c>
      <c r="M129" s="1241">
        <f>VLOOKUP('2d) Planwerte (Anlage)'!$F$11,'3b) Referenzsysteme'!$B$5:$K$37,2)*'2d) Planwerte (Anlage)'!M$20</f>
        <v>0</v>
      </c>
      <c r="N129" s="1241">
        <f>VLOOKUP('2d) Planwerte (Anlage)'!$F$11,'3b) Referenzsysteme'!$B$5:$K$37,2)*'2d) Planwerte (Anlage)'!N$20</f>
        <v>0</v>
      </c>
      <c r="O129" s="1241">
        <f>VLOOKUP('2d) Planwerte (Anlage)'!$F$11,'3b) Referenzsysteme'!$B$5:$K$37,2)*'2d) Planwerte (Anlage)'!O$20</f>
        <v>0</v>
      </c>
      <c r="P129" s="1241">
        <f>VLOOKUP('2d) Planwerte (Anlage)'!$F$11,'3b) Referenzsysteme'!$B$5:$K$37,2)*'2d) Planwerte (Anlage)'!P$20</f>
        <v>0</v>
      </c>
      <c r="Q129" s="1241">
        <f>VLOOKUP('2d) Planwerte (Anlage)'!$F$11,'3b) Referenzsysteme'!$B$5:$K$37,2)*'2d) Planwerte (Anlage)'!Q$20</f>
        <v>0</v>
      </c>
      <c r="R129" s="1241">
        <f>VLOOKUP('2d) Planwerte (Anlage)'!$F$11,'3b) Referenzsysteme'!$B$5:$K$37,2)*'2d) Planwerte (Anlage)'!R$20</f>
        <v>0</v>
      </c>
      <c r="S129" s="1241">
        <f>VLOOKUP('2d) Planwerte (Anlage)'!$F$11,'3b) Referenzsysteme'!$B$5:$K$37,2)*'2d) Planwerte (Anlage)'!S$20</f>
        <v>0</v>
      </c>
      <c r="T129" s="1285">
        <f>VLOOKUP('2d) Planwerte (Anlage)'!$F$11,'3b) Referenzsysteme'!$B$5:$K$37,2)*'2d) Planwerte (Anlage)'!T$20</f>
        <v>0</v>
      </c>
      <c r="U129" s="1286">
        <f>VLOOKUP('2d) Planwerte (Anlage)'!$F$11,'3b) Referenzsysteme'!$B$5:$K$37,2)*'2d) Planwerte (Anlage)'!U$20</f>
        <v>0</v>
      </c>
    </row>
    <row r="130" spans="2:21" s="70" customFormat="1" x14ac:dyDescent="0.35">
      <c r="B130" s="63" t="s">
        <v>323</v>
      </c>
      <c r="C130" s="119" t="s">
        <v>161</v>
      </c>
      <c r="D130" s="1305">
        <f>VLOOKUP('2d) Planwerte (Anlage)'!$F$11,'3b) Referenzsysteme'!$B$5:$K$37,3)</f>
        <v>0</v>
      </c>
      <c r="E130" s="1243">
        <f>VLOOKUP('2d) Planwerte (Anlage)'!$F$11,'3b) Referenzsysteme'!$B$5:$K$37,3)*'2d) Planwerte (Anlage)'!E$20</f>
        <v>0</v>
      </c>
      <c r="F130" s="1244">
        <f>VLOOKUP('2d) Planwerte (Anlage)'!$F$11,'3b) Referenzsysteme'!$B$5:$K$37,3)*'2d) Planwerte (Anlage)'!F$20</f>
        <v>0</v>
      </c>
      <c r="G130" s="1244">
        <f>VLOOKUP('2d) Planwerte (Anlage)'!$F$11,'3b) Referenzsysteme'!$B$5:$K$37,3)*'2d) Planwerte (Anlage)'!G$20</f>
        <v>0</v>
      </c>
      <c r="H130" s="1244">
        <f>VLOOKUP('2d) Planwerte (Anlage)'!$F$11,'3b) Referenzsysteme'!$B$5:$K$37,3)*'2d) Planwerte (Anlage)'!H$20</f>
        <v>0</v>
      </c>
      <c r="I130" s="1244">
        <f>VLOOKUP('2d) Planwerte (Anlage)'!$F$11,'3b) Referenzsysteme'!$B$5:$K$37,3)*'2d) Planwerte (Anlage)'!I$20</f>
        <v>0</v>
      </c>
      <c r="J130" s="1244">
        <f>VLOOKUP('2d) Planwerte (Anlage)'!$F$11,'3b) Referenzsysteme'!$B$5:$K$37,3)*'2d) Planwerte (Anlage)'!J$20</f>
        <v>0</v>
      </c>
      <c r="K130" s="1244">
        <f>VLOOKUP('2d) Planwerte (Anlage)'!$F$11,'3b) Referenzsysteme'!$B$5:$K$37,3)*'2d) Planwerte (Anlage)'!K$20</f>
        <v>0</v>
      </c>
      <c r="L130" s="1244">
        <f>VLOOKUP('2d) Planwerte (Anlage)'!$F$11,'3b) Referenzsysteme'!$B$5:$K$37,3)*'2d) Planwerte (Anlage)'!L$20</f>
        <v>0</v>
      </c>
      <c r="M130" s="1244">
        <f>VLOOKUP('2d) Planwerte (Anlage)'!$F$11,'3b) Referenzsysteme'!$B$5:$K$37,3)*'2d) Planwerte (Anlage)'!M$20</f>
        <v>0</v>
      </c>
      <c r="N130" s="1244">
        <f>VLOOKUP('2d) Planwerte (Anlage)'!$F$11,'3b) Referenzsysteme'!$B$5:$K$37,3)*'2d) Planwerte (Anlage)'!N$20</f>
        <v>0</v>
      </c>
      <c r="O130" s="1244">
        <f>VLOOKUP('2d) Planwerte (Anlage)'!$F$11,'3b) Referenzsysteme'!$B$5:$K$37,3)*'2d) Planwerte (Anlage)'!O$20</f>
        <v>0</v>
      </c>
      <c r="P130" s="1244">
        <f>VLOOKUP('2d) Planwerte (Anlage)'!$F$11,'3b) Referenzsysteme'!$B$5:$K$37,3)*'2d) Planwerte (Anlage)'!P$20</f>
        <v>0</v>
      </c>
      <c r="Q130" s="1244">
        <f>VLOOKUP('2d) Planwerte (Anlage)'!$F$11,'3b) Referenzsysteme'!$B$5:$K$37,3)*'2d) Planwerte (Anlage)'!Q$20</f>
        <v>0</v>
      </c>
      <c r="R130" s="1244">
        <f>VLOOKUP('2d) Planwerte (Anlage)'!$F$11,'3b) Referenzsysteme'!$B$5:$K$37,3)*'2d) Planwerte (Anlage)'!R$20</f>
        <v>0</v>
      </c>
      <c r="S130" s="1244">
        <f>VLOOKUP('2d) Planwerte (Anlage)'!$F$11,'3b) Referenzsysteme'!$B$5:$K$37,3)*'2d) Planwerte (Anlage)'!S$20</f>
        <v>0</v>
      </c>
      <c r="T130" s="1287">
        <f>VLOOKUP('2d) Planwerte (Anlage)'!$F$11,'3b) Referenzsysteme'!$B$5:$K$37,3)*'2d) Planwerte (Anlage)'!T$20</f>
        <v>0</v>
      </c>
      <c r="U130" s="1288">
        <f>VLOOKUP('2d) Planwerte (Anlage)'!$F$11,'3b) Referenzsysteme'!$B$5:$K$37,3)*'2d) Planwerte (Anlage)'!U$20</f>
        <v>0</v>
      </c>
    </row>
    <row r="131" spans="2:21" s="70" customFormat="1" x14ac:dyDescent="0.35">
      <c r="B131" s="67" t="s">
        <v>105</v>
      </c>
      <c r="C131" s="1079" t="s">
        <v>161</v>
      </c>
      <c r="D131" s="1306">
        <f>VLOOKUP('2d) Planwerte (Anlage)'!$F$11,'3b) Referenzsysteme'!$B$5:$K$37,4)</f>
        <v>0</v>
      </c>
      <c r="E131" s="1246">
        <f>VLOOKUP('2d) Planwerte (Anlage)'!$F$11,'3b) Referenzsysteme'!$B$5:$K$37,4)*'2d) Planwerte (Anlage)'!E$20</f>
        <v>0</v>
      </c>
      <c r="F131" s="1247">
        <f>VLOOKUP('2d) Planwerte (Anlage)'!$F$11,'3b) Referenzsysteme'!$B$5:$K$37,4)*'2d) Planwerte (Anlage)'!F$20</f>
        <v>0</v>
      </c>
      <c r="G131" s="1247">
        <f>VLOOKUP('2d) Planwerte (Anlage)'!$F$11,'3b) Referenzsysteme'!$B$5:$K$37,4)*'2d) Planwerte (Anlage)'!G$20</f>
        <v>0</v>
      </c>
      <c r="H131" s="1247">
        <f>VLOOKUP('2d) Planwerte (Anlage)'!$F$11,'3b) Referenzsysteme'!$B$5:$K$37,4)*'2d) Planwerte (Anlage)'!H$20</f>
        <v>0</v>
      </c>
      <c r="I131" s="1247">
        <f>VLOOKUP('2d) Planwerte (Anlage)'!$F$11,'3b) Referenzsysteme'!$B$5:$K$37,4)*'2d) Planwerte (Anlage)'!I$20</f>
        <v>0</v>
      </c>
      <c r="J131" s="1247">
        <f>VLOOKUP('2d) Planwerte (Anlage)'!$F$11,'3b) Referenzsysteme'!$B$5:$K$37,4)*'2d) Planwerte (Anlage)'!J$20</f>
        <v>0</v>
      </c>
      <c r="K131" s="1247">
        <f>VLOOKUP('2d) Planwerte (Anlage)'!$F$11,'3b) Referenzsysteme'!$B$5:$K$37,4)*'2d) Planwerte (Anlage)'!K$20</f>
        <v>0</v>
      </c>
      <c r="L131" s="1247">
        <f>VLOOKUP('2d) Planwerte (Anlage)'!$F$11,'3b) Referenzsysteme'!$B$5:$K$37,4)*'2d) Planwerte (Anlage)'!L$20</f>
        <v>0</v>
      </c>
      <c r="M131" s="1247">
        <f>VLOOKUP('2d) Planwerte (Anlage)'!$F$11,'3b) Referenzsysteme'!$B$5:$K$37,4)*'2d) Planwerte (Anlage)'!M$20</f>
        <v>0</v>
      </c>
      <c r="N131" s="1247">
        <f>VLOOKUP('2d) Planwerte (Anlage)'!$F$11,'3b) Referenzsysteme'!$B$5:$K$37,4)*'2d) Planwerte (Anlage)'!N$20</f>
        <v>0</v>
      </c>
      <c r="O131" s="1247">
        <f>VLOOKUP('2d) Planwerte (Anlage)'!$F$11,'3b) Referenzsysteme'!$B$5:$K$37,4)*'2d) Planwerte (Anlage)'!O$20</f>
        <v>0</v>
      </c>
      <c r="P131" s="1247">
        <f>VLOOKUP('2d) Planwerte (Anlage)'!$F$11,'3b) Referenzsysteme'!$B$5:$K$37,4)*'2d) Planwerte (Anlage)'!P$20</f>
        <v>0</v>
      </c>
      <c r="Q131" s="1247">
        <f>VLOOKUP('2d) Planwerte (Anlage)'!$F$11,'3b) Referenzsysteme'!$B$5:$K$37,4)*'2d) Planwerte (Anlage)'!Q$20</f>
        <v>0</v>
      </c>
      <c r="R131" s="1247">
        <f>VLOOKUP('2d) Planwerte (Anlage)'!$F$11,'3b) Referenzsysteme'!$B$5:$K$37,4)*'2d) Planwerte (Anlage)'!R$20</f>
        <v>0</v>
      </c>
      <c r="S131" s="1247">
        <f>VLOOKUP('2d) Planwerte (Anlage)'!$F$11,'3b) Referenzsysteme'!$B$5:$K$37,4)*'2d) Planwerte (Anlage)'!S$20</f>
        <v>0</v>
      </c>
      <c r="T131" s="1291">
        <f>VLOOKUP('2d) Planwerte (Anlage)'!$F$11,'3b) Referenzsysteme'!$B$5:$K$37,4)*'2d) Planwerte (Anlage)'!T$20</f>
        <v>0</v>
      </c>
      <c r="U131" s="1289">
        <f>VLOOKUP('2d) Planwerte (Anlage)'!$F$11,'3b) Referenzsysteme'!$B$5:$K$37,4)*'2d) Planwerte (Anlage)'!U$20</f>
        <v>0</v>
      </c>
    </row>
    <row r="132" spans="2:21" s="70" customFormat="1" x14ac:dyDescent="0.35">
      <c r="B132" s="63" t="s">
        <v>106</v>
      </c>
      <c r="C132" s="119" t="s">
        <v>161</v>
      </c>
      <c r="D132" s="1305">
        <f>VLOOKUP('2d) Planwerte (Anlage)'!$F$11,'3b) Referenzsysteme'!$B$5:$K$37,5)</f>
        <v>0</v>
      </c>
      <c r="E132" s="1243">
        <f>VLOOKUP('2d) Planwerte (Anlage)'!$F$11,'3b) Referenzsysteme'!$B$5:$K$37,5)*'2d) Planwerte (Anlage)'!E$20</f>
        <v>0</v>
      </c>
      <c r="F132" s="1244">
        <f>VLOOKUP('2d) Planwerte (Anlage)'!$F$11,'3b) Referenzsysteme'!$B$5:$K$37,5)*'2d) Planwerte (Anlage)'!F$20</f>
        <v>0</v>
      </c>
      <c r="G132" s="1244">
        <f>VLOOKUP('2d) Planwerte (Anlage)'!$F$11,'3b) Referenzsysteme'!$B$5:$K$37,5)*'2d) Planwerte (Anlage)'!G$20</f>
        <v>0</v>
      </c>
      <c r="H132" s="1244">
        <f>VLOOKUP('2d) Planwerte (Anlage)'!$F$11,'3b) Referenzsysteme'!$B$5:$K$37,5)*'2d) Planwerte (Anlage)'!H$20</f>
        <v>0</v>
      </c>
      <c r="I132" s="1244">
        <f>VLOOKUP('2d) Planwerte (Anlage)'!$F$11,'3b) Referenzsysteme'!$B$5:$K$37,5)*'2d) Planwerte (Anlage)'!I$20</f>
        <v>0</v>
      </c>
      <c r="J132" s="1244">
        <f>VLOOKUP('2d) Planwerte (Anlage)'!$F$11,'3b) Referenzsysteme'!$B$5:$K$37,5)*'2d) Planwerte (Anlage)'!J$20</f>
        <v>0</v>
      </c>
      <c r="K132" s="1244">
        <f>VLOOKUP('2d) Planwerte (Anlage)'!$F$11,'3b) Referenzsysteme'!$B$5:$K$37,5)*'2d) Planwerte (Anlage)'!K$20</f>
        <v>0</v>
      </c>
      <c r="L132" s="1244">
        <f>VLOOKUP('2d) Planwerte (Anlage)'!$F$11,'3b) Referenzsysteme'!$B$5:$K$37,5)*'2d) Planwerte (Anlage)'!L$20</f>
        <v>0</v>
      </c>
      <c r="M132" s="1244">
        <f>VLOOKUP('2d) Planwerte (Anlage)'!$F$11,'3b) Referenzsysteme'!$B$5:$K$37,5)*'2d) Planwerte (Anlage)'!M$20</f>
        <v>0</v>
      </c>
      <c r="N132" s="1244">
        <f>VLOOKUP('2d) Planwerte (Anlage)'!$F$11,'3b) Referenzsysteme'!$B$5:$K$37,5)*'2d) Planwerte (Anlage)'!N$20</f>
        <v>0</v>
      </c>
      <c r="O132" s="1244">
        <f>VLOOKUP('2d) Planwerte (Anlage)'!$F$11,'3b) Referenzsysteme'!$B$5:$K$37,5)*'2d) Planwerte (Anlage)'!O$20</f>
        <v>0</v>
      </c>
      <c r="P132" s="1244">
        <f>VLOOKUP('2d) Planwerte (Anlage)'!$F$11,'3b) Referenzsysteme'!$B$5:$K$37,5)*'2d) Planwerte (Anlage)'!P$20</f>
        <v>0</v>
      </c>
      <c r="Q132" s="1244">
        <f>VLOOKUP('2d) Planwerte (Anlage)'!$F$11,'3b) Referenzsysteme'!$B$5:$K$37,5)*'2d) Planwerte (Anlage)'!Q$20</f>
        <v>0</v>
      </c>
      <c r="R132" s="1244">
        <f>VLOOKUP('2d) Planwerte (Anlage)'!$F$11,'3b) Referenzsysteme'!$B$5:$K$37,5)*'2d) Planwerte (Anlage)'!R$20</f>
        <v>0</v>
      </c>
      <c r="S132" s="1244">
        <f>VLOOKUP('2d) Planwerte (Anlage)'!$F$11,'3b) Referenzsysteme'!$B$5:$K$37,5)*'2d) Planwerte (Anlage)'!S$20</f>
        <v>0</v>
      </c>
      <c r="T132" s="1287">
        <f>VLOOKUP('2d) Planwerte (Anlage)'!$F$11,'3b) Referenzsysteme'!$B$5:$K$37,5)*'2d) Planwerte (Anlage)'!T$20</f>
        <v>0</v>
      </c>
      <c r="U132" s="1288">
        <f>VLOOKUP('2d) Planwerte (Anlage)'!$F$11,'3b) Referenzsysteme'!$B$5:$K$37,5)*'2d) Planwerte (Anlage)'!U$20</f>
        <v>0</v>
      </c>
    </row>
    <row r="133" spans="2:21" s="70" customFormat="1" x14ac:dyDescent="0.35">
      <c r="B133" s="1271" t="s">
        <v>107</v>
      </c>
      <c r="C133" s="1290" t="s">
        <v>161</v>
      </c>
      <c r="D133" s="1306">
        <f>VLOOKUP('2d) Planwerte (Anlage)'!$F$11,'3b) Referenzsysteme'!$B$5:$K$37,6)</f>
        <v>0</v>
      </c>
      <c r="E133" s="1246">
        <f>VLOOKUP('2d) Planwerte (Anlage)'!$F$11,'3b) Referenzsysteme'!$B$5:$K$37,6)*'2d) Planwerte (Anlage)'!E$20</f>
        <v>0</v>
      </c>
      <c r="F133" s="1247">
        <f>VLOOKUP('2d) Planwerte (Anlage)'!$F$11,'3b) Referenzsysteme'!$B$5:$K$37,6)*'2d) Planwerte (Anlage)'!F$20</f>
        <v>0</v>
      </c>
      <c r="G133" s="1247">
        <f>VLOOKUP('2d) Planwerte (Anlage)'!$F$11,'3b) Referenzsysteme'!$B$5:$K$37,6)*'2d) Planwerte (Anlage)'!G$20</f>
        <v>0</v>
      </c>
      <c r="H133" s="1247">
        <f>VLOOKUP('2d) Planwerte (Anlage)'!$F$11,'3b) Referenzsysteme'!$B$5:$K$37,6)*'2d) Planwerte (Anlage)'!H$20</f>
        <v>0</v>
      </c>
      <c r="I133" s="1247">
        <f>VLOOKUP('2d) Planwerte (Anlage)'!$F$11,'3b) Referenzsysteme'!$B$5:$K$37,6)*'2d) Planwerte (Anlage)'!I$20</f>
        <v>0</v>
      </c>
      <c r="J133" s="1247">
        <f>VLOOKUP('2d) Planwerte (Anlage)'!$F$11,'3b) Referenzsysteme'!$B$5:$K$37,6)*'2d) Planwerte (Anlage)'!J$20</f>
        <v>0</v>
      </c>
      <c r="K133" s="1247">
        <f>VLOOKUP('2d) Planwerte (Anlage)'!$F$11,'3b) Referenzsysteme'!$B$5:$K$37,6)*'2d) Planwerte (Anlage)'!K$20</f>
        <v>0</v>
      </c>
      <c r="L133" s="1247">
        <f>VLOOKUP('2d) Planwerte (Anlage)'!$F$11,'3b) Referenzsysteme'!$B$5:$K$37,6)*'2d) Planwerte (Anlage)'!L$20</f>
        <v>0</v>
      </c>
      <c r="M133" s="1247">
        <f>VLOOKUP('2d) Planwerte (Anlage)'!$F$11,'3b) Referenzsysteme'!$B$5:$K$37,6)*'2d) Planwerte (Anlage)'!M$20</f>
        <v>0</v>
      </c>
      <c r="N133" s="1247">
        <f>VLOOKUP('2d) Planwerte (Anlage)'!$F$11,'3b) Referenzsysteme'!$B$5:$K$37,6)*'2d) Planwerte (Anlage)'!N$20</f>
        <v>0</v>
      </c>
      <c r="O133" s="1247">
        <f>VLOOKUP('2d) Planwerte (Anlage)'!$F$11,'3b) Referenzsysteme'!$B$5:$K$37,6)*'2d) Planwerte (Anlage)'!O$20</f>
        <v>0</v>
      </c>
      <c r="P133" s="1247">
        <f>VLOOKUP('2d) Planwerte (Anlage)'!$F$11,'3b) Referenzsysteme'!$B$5:$K$37,6)*'2d) Planwerte (Anlage)'!P$20</f>
        <v>0</v>
      </c>
      <c r="Q133" s="1247">
        <f>VLOOKUP('2d) Planwerte (Anlage)'!$F$11,'3b) Referenzsysteme'!$B$5:$K$37,6)*'2d) Planwerte (Anlage)'!Q$20</f>
        <v>0</v>
      </c>
      <c r="R133" s="1247">
        <f>VLOOKUP('2d) Planwerte (Anlage)'!$F$11,'3b) Referenzsysteme'!$B$5:$K$37,6)*'2d) Planwerte (Anlage)'!R$20</f>
        <v>0</v>
      </c>
      <c r="S133" s="1247">
        <f>VLOOKUP('2d) Planwerte (Anlage)'!$F$11,'3b) Referenzsysteme'!$B$5:$K$37,6)*'2d) Planwerte (Anlage)'!S$20</f>
        <v>0</v>
      </c>
      <c r="T133" s="1291">
        <f>VLOOKUP('2d) Planwerte (Anlage)'!$F$11,'3b) Referenzsysteme'!$B$5:$K$37,6)*'2d) Planwerte (Anlage)'!T$20</f>
        <v>0</v>
      </c>
      <c r="U133" s="1289">
        <f>VLOOKUP('2d) Planwerte (Anlage)'!$F$11,'3b) Referenzsysteme'!$B$5:$K$37,6)*'2d) Planwerte (Anlage)'!U$20</f>
        <v>0</v>
      </c>
    </row>
    <row r="134" spans="2:21" s="70" customFormat="1" x14ac:dyDescent="0.35">
      <c r="B134" s="63" t="s">
        <v>341</v>
      </c>
      <c r="C134" s="119" t="s">
        <v>161</v>
      </c>
      <c r="D134" s="1305">
        <f>VLOOKUP('2d) Planwerte (Anlage)'!$F$11,'3b) Referenzsysteme'!$B$5:$K$37,7)</f>
        <v>0</v>
      </c>
      <c r="E134" s="1243">
        <f>VLOOKUP('2d) Planwerte (Anlage)'!$F$11,'3b) Referenzsysteme'!$B$5:$K$37,7)*'2d) Planwerte (Anlage)'!E$20</f>
        <v>0</v>
      </c>
      <c r="F134" s="1244">
        <f>VLOOKUP('2d) Planwerte (Anlage)'!$F$11,'3b) Referenzsysteme'!$B$5:$K$37,7)*'2d) Planwerte (Anlage)'!F$20</f>
        <v>0</v>
      </c>
      <c r="G134" s="1244">
        <f>VLOOKUP('2d) Planwerte (Anlage)'!$F$11,'3b) Referenzsysteme'!$B$5:$K$37,7)*'2d) Planwerte (Anlage)'!G$20</f>
        <v>0</v>
      </c>
      <c r="H134" s="1244">
        <f>VLOOKUP('2d) Planwerte (Anlage)'!$F$11,'3b) Referenzsysteme'!$B$5:$K$37,7)*'2d) Planwerte (Anlage)'!H$20</f>
        <v>0</v>
      </c>
      <c r="I134" s="1244">
        <f>VLOOKUP('2d) Planwerte (Anlage)'!$F$11,'3b) Referenzsysteme'!$B$5:$K$37,7)*'2d) Planwerte (Anlage)'!I$20</f>
        <v>0</v>
      </c>
      <c r="J134" s="1244">
        <f>VLOOKUP('2d) Planwerte (Anlage)'!$F$11,'3b) Referenzsysteme'!$B$5:$K$37,7)*'2d) Planwerte (Anlage)'!J$20</f>
        <v>0</v>
      </c>
      <c r="K134" s="1244">
        <f>VLOOKUP('2d) Planwerte (Anlage)'!$F$11,'3b) Referenzsysteme'!$B$5:$K$37,7)*'2d) Planwerte (Anlage)'!K$20</f>
        <v>0</v>
      </c>
      <c r="L134" s="1244">
        <f>VLOOKUP('2d) Planwerte (Anlage)'!$F$11,'3b) Referenzsysteme'!$B$5:$K$37,7)*'2d) Planwerte (Anlage)'!L$20</f>
        <v>0</v>
      </c>
      <c r="M134" s="1244">
        <f>VLOOKUP('2d) Planwerte (Anlage)'!$F$11,'3b) Referenzsysteme'!$B$5:$K$37,7)*'2d) Planwerte (Anlage)'!M$20</f>
        <v>0</v>
      </c>
      <c r="N134" s="1244">
        <f>VLOOKUP('2d) Planwerte (Anlage)'!$F$11,'3b) Referenzsysteme'!$B$5:$K$37,7)*'2d) Planwerte (Anlage)'!N$20</f>
        <v>0</v>
      </c>
      <c r="O134" s="1244">
        <f>VLOOKUP('2d) Planwerte (Anlage)'!$F$11,'3b) Referenzsysteme'!$B$5:$K$37,7)*'2d) Planwerte (Anlage)'!O$20</f>
        <v>0</v>
      </c>
      <c r="P134" s="1244">
        <f>VLOOKUP('2d) Planwerte (Anlage)'!$F$11,'3b) Referenzsysteme'!$B$5:$K$37,7)*'2d) Planwerte (Anlage)'!P$20</f>
        <v>0</v>
      </c>
      <c r="Q134" s="1244">
        <f>VLOOKUP('2d) Planwerte (Anlage)'!$F$11,'3b) Referenzsysteme'!$B$5:$K$37,7)*'2d) Planwerte (Anlage)'!Q$20</f>
        <v>0</v>
      </c>
      <c r="R134" s="1244">
        <f>VLOOKUP('2d) Planwerte (Anlage)'!$F$11,'3b) Referenzsysteme'!$B$5:$K$37,7)*'2d) Planwerte (Anlage)'!R$20</f>
        <v>0</v>
      </c>
      <c r="S134" s="1244">
        <f>VLOOKUP('2d) Planwerte (Anlage)'!$F$11,'3b) Referenzsysteme'!$B$5:$K$37,7)*'2d) Planwerte (Anlage)'!S$20</f>
        <v>0</v>
      </c>
      <c r="T134" s="1287">
        <f>VLOOKUP('2d) Planwerte (Anlage)'!$F$11,'3b) Referenzsysteme'!$B$5:$K$37,7)*'2d) Planwerte (Anlage)'!T$20</f>
        <v>0</v>
      </c>
      <c r="U134" s="1288">
        <f>VLOOKUP('2d) Planwerte (Anlage)'!$F$11,'3b) Referenzsysteme'!$B$5:$K$37,7)*'2d) Planwerte (Anlage)'!U$20</f>
        <v>0</v>
      </c>
    </row>
    <row r="135" spans="2:21" s="70" customFormat="1" ht="15" customHeight="1" x14ac:dyDescent="0.35">
      <c r="B135" s="259" t="s">
        <v>342</v>
      </c>
      <c r="C135" s="1292" t="s">
        <v>161</v>
      </c>
      <c r="D135" s="1307">
        <f>VLOOKUP('2d) Planwerte (Anlage)'!$F$11,'3b) Referenzsysteme'!$B$5:$K$37,8)</f>
        <v>0</v>
      </c>
      <c r="E135" s="1294">
        <f>VLOOKUP('2d) Planwerte (Anlage)'!$F$11,'3b) Referenzsysteme'!$B$5:$K$37,8)*'2d) Planwerte (Anlage)'!E$20</f>
        <v>0</v>
      </c>
      <c r="F135" s="1295">
        <f>VLOOKUP('2d) Planwerte (Anlage)'!$F$11,'3b) Referenzsysteme'!$B$5:$K$37,8)*'2d) Planwerte (Anlage)'!F$20</f>
        <v>0</v>
      </c>
      <c r="G135" s="1295">
        <f>VLOOKUP('2d) Planwerte (Anlage)'!$F$11,'3b) Referenzsysteme'!$B$5:$K$37,8)*'2d) Planwerte (Anlage)'!G$20</f>
        <v>0</v>
      </c>
      <c r="H135" s="1295">
        <f>VLOOKUP('2d) Planwerte (Anlage)'!$F$11,'3b) Referenzsysteme'!$B$5:$K$37,8)*'2d) Planwerte (Anlage)'!H$20</f>
        <v>0</v>
      </c>
      <c r="I135" s="1295">
        <f>VLOOKUP('2d) Planwerte (Anlage)'!$F$11,'3b) Referenzsysteme'!$B$5:$K$37,8)*'2d) Planwerte (Anlage)'!I$20</f>
        <v>0</v>
      </c>
      <c r="J135" s="1295">
        <f>VLOOKUP('2d) Planwerte (Anlage)'!$F$11,'3b) Referenzsysteme'!$B$5:$K$37,8)*'2d) Planwerte (Anlage)'!J$20</f>
        <v>0</v>
      </c>
      <c r="K135" s="1295">
        <f>VLOOKUP('2d) Planwerte (Anlage)'!$F$11,'3b) Referenzsysteme'!$B$5:$K$37,8)*'2d) Planwerte (Anlage)'!K$20</f>
        <v>0</v>
      </c>
      <c r="L135" s="1295">
        <f>VLOOKUP('2d) Planwerte (Anlage)'!$F$11,'3b) Referenzsysteme'!$B$5:$K$37,8)*'2d) Planwerte (Anlage)'!L$20</f>
        <v>0</v>
      </c>
      <c r="M135" s="1295">
        <f>VLOOKUP('2d) Planwerte (Anlage)'!$F$11,'3b) Referenzsysteme'!$B$5:$K$37,8)*'2d) Planwerte (Anlage)'!M$20</f>
        <v>0</v>
      </c>
      <c r="N135" s="1295">
        <f>VLOOKUP('2d) Planwerte (Anlage)'!$F$11,'3b) Referenzsysteme'!$B$5:$K$37,8)*'2d) Planwerte (Anlage)'!N$20</f>
        <v>0</v>
      </c>
      <c r="O135" s="1295">
        <f>VLOOKUP('2d) Planwerte (Anlage)'!$F$11,'3b) Referenzsysteme'!$B$5:$K$37,8)*'2d) Planwerte (Anlage)'!O$20</f>
        <v>0</v>
      </c>
      <c r="P135" s="1295">
        <f>VLOOKUP('2d) Planwerte (Anlage)'!$F$11,'3b) Referenzsysteme'!$B$5:$K$37,8)*'2d) Planwerte (Anlage)'!P$20</f>
        <v>0</v>
      </c>
      <c r="Q135" s="1295">
        <f>VLOOKUP('2d) Planwerte (Anlage)'!$F$11,'3b) Referenzsysteme'!$B$5:$K$37,8)*'2d) Planwerte (Anlage)'!Q$20</f>
        <v>0</v>
      </c>
      <c r="R135" s="1295">
        <f>VLOOKUP('2d) Planwerte (Anlage)'!$F$11,'3b) Referenzsysteme'!$B$5:$K$37,8)*'2d) Planwerte (Anlage)'!R$20</f>
        <v>0</v>
      </c>
      <c r="S135" s="1295">
        <f>VLOOKUP('2d) Planwerte (Anlage)'!$F$11,'3b) Referenzsysteme'!$B$5:$K$37,8)*'2d) Planwerte (Anlage)'!S$20</f>
        <v>0</v>
      </c>
      <c r="T135" s="1296">
        <f>VLOOKUP('2d) Planwerte (Anlage)'!$F$11,'3b) Referenzsysteme'!$B$5:$K$37,8)*'2d) Planwerte (Anlage)'!T$20</f>
        <v>0</v>
      </c>
      <c r="U135" s="1316">
        <f>VLOOKUP('2d) Planwerte (Anlage)'!$F$11,'3b) Referenzsysteme'!$B$5:$K$37,8)*'2d) Planwerte (Anlage)'!U$20</f>
        <v>0</v>
      </c>
    </row>
    <row r="136" spans="2:21" s="70" customFormat="1" ht="16.5" x14ac:dyDescent="0.45">
      <c r="B136" s="258" t="s">
        <v>338</v>
      </c>
      <c r="C136" s="1279" t="s">
        <v>318</v>
      </c>
      <c r="D136" s="1309">
        <f>VLOOKUP('2d) Planwerte (Anlage)'!$F$11,'3b) Referenzsysteme'!$B$5:$K$37,9)</f>
        <v>0</v>
      </c>
      <c r="E136" s="1281">
        <f>IF('2d) Planwerte (Anlage)'!$F$11="50: Wasserstoff", E185, IF('2d) Planwerte (Anlage)'!$F$11="51: Synthesegas",E202, IF('2d) Planwerte (Anlage)'!$F$11="Brennstoffeinsatz", E219, IF('2d) Planwerte (Anlage)'!$F$11="Wärmebereitstellung", E236, VLOOKUP('2d) Planwerte (Anlage)'!$F$11,'3b) Referenzsysteme'!$B$5:$K$37,9)))))*'2d) Planwerte (Anlage)'!E$20</f>
        <v>0</v>
      </c>
      <c r="F136" s="1281">
        <f>IF('2d) Planwerte (Anlage)'!$F$11="50: Wasserstoff", F185, IF('2d) Planwerte (Anlage)'!$F$11="51: Synthesegas",F202, IF('2d) Planwerte (Anlage)'!$F$11="Brennstoffeinsatz", F219, IF('2d) Planwerte (Anlage)'!$F$11="Wärmebereitstellung", F236, VLOOKUP('2d) Planwerte (Anlage)'!$F$11,'3b) Referenzsysteme'!$B$5:$K$37,9)))))*'2d) Planwerte (Anlage)'!F$20</f>
        <v>0</v>
      </c>
      <c r="G136" s="1281">
        <f>IF('2d) Planwerte (Anlage)'!$F$11="50: Wasserstoff", G185, IF('2d) Planwerte (Anlage)'!$F$11="51: Synthesegas",G202, IF('2d) Planwerte (Anlage)'!$F$11="Brennstoffeinsatz", G219, IF('2d) Planwerte (Anlage)'!$F$11="Wärmebereitstellung", G236, VLOOKUP('2d) Planwerte (Anlage)'!$F$11,'3b) Referenzsysteme'!$B$5:$K$37,9)))))*'2d) Planwerte (Anlage)'!G$20</f>
        <v>0</v>
      </c>
      <c r="H136" s="1281">
        <f>IF('2d) Planwerte (Anlage)'!$F$11="50: Wasserstoff", H185, IF('2d) Planwerte (Anlage)'!$F$11="51: Synthesegas",H202, IF('2d) Planwerte (Anlage)'!$F$11="Brennstoffeinsatz", H219, IF('2d) Planwerte (Anlage)'!$F$11="Wärmebereitstellung", H236, VLOOKUP('2d) Planwerte (Anlage)'!$F$11,'3b) Referenzsysteme'!$B$5:$K$37,9)))))*'2d) Planwerte (Anlage)'!H$20</f>
        <v>0</v>
      </c>
      <c r="I136" s="1281">
        <f>IF('2d) Planwerte (Anlage)'!$F$11="50: Wasserstoff", I185, IF('2d) Planwerte (Anlage)'!$F$11="51: Synthesegas",I202, IF('2d) Planwerte (Anlage)'!$F$11="Brennstoffeinsatz", I219, IF('2d) Planwerte (Anlage)'!$F$11="Wärmebereitstellung", I236, VLOOKUP('2d) Planwerte (Anlage)'!$F$11,'3b) Referenzsysteme'!$B$5:$K$37,9)))))*'2d) Planwerte (Anlage)'!I$20</f>
        <v>0</v>
      </c>
      <c r="J136" s="1281">
        <f>IF('2d) Planwerte (Anlage)'!$F$11="50: Wasserstoff", J185, IF('2d) Planwerte (Anlage)'!$F$11="51: Synthesegas",J202, IF('2d) Planwerte (Anlage)'!$F$11="Brennstoffeinsatz", J219, IF('2d) Planwerte (Anlage)'!$F$11="Wärmebereitstellung", J236, VLOOKUP('2d) Planwerte (Anlage)'!$F$11,'3b) Referenzsysteme'!$B$5:$K$37,9)))))*'2d) Planwerte (Anlage)'!J$20</f>
        <v>0</v>
      </c>
      <c r="K136" s="1281">
        <f>IF('2d) Planwerte (Anlage)'!$F$11="50: Wasserstoff", K185, IF('2d) Planwerte (Anlage)'!$F$11="51: Synthesegas",K202, IF('2d) Planwerte (Anlage)'!$F$11="Brennstoffeinsatz", K219, IF('2d) Planwerte (Anlage)'!$F$11="Wärmebereitstellung", K236, VLOOKUP('2d) Planwerte (Anlage)'!$F$11,'3b) Referenzsysteme'!$B$5:$K$37,9)))))*'2d) Planwerte (Anlage)'!K$20</f>
        <v>0</v>
      </c>
      <c r="L136" s="1281">
        <f>IF('2d) Planwerte (Anlage)'!$F$11="50: Wasserstoff", L185, IF('2d) Planwerte (Anlage)'!$F$11="51: Synthesegas",L202, IF('2d) Planwerte (Anlage)'!$F$11="Brennstoffeinsatz", L219, IF('2d) Planwerte (Anlage)'!$F$11="Wärmebereitstellung", L236, VLOOKUP('2d) Planwerte (Anlage)'!$F$11,'3b) Referenzsysteme'!$B$5:$K$37,9)))))*'2d) Planwerte (Anlage)'!L$20</f>
        <v>0</v>
      </c>
      <c r="M136" s="1281">
        <f>IF('2d) Planwerte (Anlage)'!$F$11="50: Wasserstoff", M185, IF('2d) Planwerte (Anlage)'!$F$11="51: Synthesegas",M202, IF('2d) Planwerte (Anlage)'!$F$11="Brennstoffeinsatz", M219, IF('2d) Planwerte (Anlage)'!$F$11="Wärmebereitstellung", M236, VLOOKUP('2d) Planwerte (Anlage)'!$F$11,'3b) Referenzsysteme'!$B$5:$K$37,9)))))*'2d) Planwerte (Anlage)'!M$20</f>
        <v>0</v>
      </c>
      <c r="N136" s="1281">
        <f>IF('2d) Planwerte (Anlage)'!$F$11="50: Wasserstoff", N185, IF('2d) Planwerte (Anlage)'!$F$11="51: Synthesegas",N202, IF('2d) Planwerte (Anlage)'!$F$11="Brennstoffeinsatz", N219, IF('2d) Planwerte (Anlage)'!$F$11="Wärmebereitstellung", N236, VLOOKUP('2d) Planwerte (Anlage)'!$F$11,'3b) Referenzsysteme'!$B$5:$K$37,9)))))*'2d) Planwerte (Anlage)'!N$20</f>
        <v>0</v>
      </c>
      <c r="O136" s="1281">
        <f>IF('2d) Planwerte (Anlage)'!$F$11="50: Wasserstoff", O185, IF('2d) Planwerte (Anlage)'!$F$11="51: Synthesegas",O202, IF('2d) Planwerte (Anlage)'!$F$11="Brennstoffeinsatz", O219, IF('2d) Planwerte (Anlage)'!$F$11="Wärmebereitstellung", O236, VLOOKUP('2d) Planwerte (Anlage)'!$F$11,'3b) Referenzsysteme'!$B$5:$K$37,9)))))*'2d) Planwerte (Anlage)'!O$20</f>
        <v>0</v>
      </c>
      <c r="P136" s="1281">
        <f>IF('2d) Planwerte (Anlage)'!$F$11="50: Wasserstoff", P185, IF('2d) Planwerte (Anlage)'!$F$11="51: Synthesegas",P202, IF('2d) Planwerte (Anlage)'!$F$11="Brennstoffeinsatz", P219, IF('2d) Planwerte (Anlage)'!$F$11="Wärmebereitstellung", P236, VLOOKUP('2d) Planwerte (Anlage)'!$F$11,'3b) Referenzsysteme'!$B$5:$K$37,9)))))*'2d) Planwerte (Anlage)'!P$20</f>
        <v>0</v>
      </c>
      <c r="Q136" s="1281">
        <f>IF('2d) Planwerte (Anlage)'!$F$11="50: Wasserstoff", Q185, IF('2d) Planwerte (Anlage)'!$F$11="51: Synthesegas",Q202, IF('2d) Planwerte (Anlage)'!$F$11="Brennstoffeinsatz", Q219, IF('2d) Planwerte (Anlage)'!$F$11="Wärmebereitstellung", Q236, VLOOKUP('2d) Planwerte (Anlage)'!$F$11,'3b) Referenzsysteme'!$B$5:$K$37,9)))))*'2d) Planwerte (Anlage)'!Q$20</f>
        <v>0</v>
      </c>
      <c r="R136" s="1281">
        <f>IF('2d) Planwerte (Anlage)'!$F$11="50: Wasserstoff", R185, IF('2d) Planwerte (Anlage)'!$F$11="51: Synthesegas",R202, IF('2d) Planwerte (Anlage)'!$F$11="Brennstoffeinsatz", R219, IF('2d) Planwerte (Anlage)'!$F$11="Wärmebereitstellung", R236, VLOOKUP('2d) Planwerte (Anlage)'!$F$11,'3b) Referenzsysteme'!$B$5:$K$37,9)))))*'2d) Planwerte (Anlage)'!R$20</f>
        <v>0</v>
      </c>
      <c r="S136" s="1281">
        <f>IF('2d) Planwerte (Anlage)'!$F$11="50: Wasserstoff", S185, IF('2d) Planwerte (Anlage)'!$F$11="51: Synthesegas",S202, IF('2d) Planwerte (Anlage)'!$F$11="Brennstoffeinsatz", S219, IF('2d) Planwerte (Anlage)'!$F$11="Wärmebereitstellung", S236, VLOOKUP('2d) Planwerte (Anlage)'!$F$11,'3b) Referenzsysteme'!$B$5:$K$37,9)))))*'2d) Planwerte (Anlage)'!S$20</f>
        <v>0</v>
      </c>
      <c r="T136" s="1282">
        <f>IF('2d) Planwerte (Anlage)'!$F$11="50: Wasserstoff", T185, IF('2d) Planwerte (Anlage)'!$F$11="51: Synthesegas",T202, IF('2d) Planwerte (Anlage)'!$F$11="Brennstoffeinsatz", T219, IF('2d) Planwerte (Anlage)'!$F$11="Wärmebereitstellung", T236, VLOOKUP('2d) Planwerte (Anlage)'!$F$11,'3b) Referenzsysteme'!$B$5:$K$37,9)))))*'2d) Planwerte (Anlage)'!T$20</f>
        <v>0</v>
      </c>
      <c r="U136" s="1283">
        <f>IF('2d) Planwerte (Anlage)'!$F$11="50: Wasserstoff", U185, IF('2d) Planwerte (Anlage)'!$F$11="51: Synthesegas",U202, IF('2d) Planwerte (Anlage)'!$F$11="Brennstoffeinsatz", U219, IF('2d) Planwerte (Anlage)'!$F$11="Wärmebereitstellung", U236, VLOOKUP('2d) Planwerte (Anlage)'!$F$11,'3b) Referenzsysteme'!$B$5:$K$37,9)))))*'2d) Planwerte (Anlage)'!U$20</f>
        <v>0</v>
      </c>
    </row>
    <row r="137" spans="2:21" s="70" customFormat="1" ht="18.5" x14ac:dyDescent="0.35">
      <c r="B137" s="1314" t="s">
        <v>348</v>
      </c>
      <c r="C137" s="1315"/>
    </row>
    <row r="138" spans="2:21" s="70" customFormat="1" ht="29.9" customHeight="1" x14ac:dyDescent="0.35">
      <c r="B138" s="1302" t="s">
        <v>340</v>
      </c>
      <c r="C138" s="1303" t="s">
        <v>50</v>
      </c>
      <c r="D138" s="1266" t="s">
        <v>344</v>
      </c>
      <c r="E138" s="1186">
        <f>YEAR('2b) Allg. Inputs'!$C$7)</f>
        <v>1900</v>
      </c>
      <c r="F138" s="1187">
        <f>E138+1</f>
        <v>1901</v>
      </c>
      <c r="G138" s="1187">
        <f t="shared" ref="G138:R138" si="35">F138+1</f>
        <v>1902</v>
      </c>
      <c r="H138" s="1187">
        <f t="shared" si="35"/>
        <v>1903</v>
      </c>
      <c r="I138" s="1187">
        <f t="shared" si="35"/>
        <v>1904</v>
      </c>
      <c r="J138" s="1187">
        <f t="shared" si="35"/>
        <v>1905</v>
      </c>
      <c r="K138" s="1187">
        <f t="shared" si="35"/>
        <v>1906</v>
      </c>
      <c r="L138" s="1187">
        <f t="shared" si="35"/>
        <v>1907</v>
      </c>
      <c r="M138" s="1187">
        <f t="shared" si="35"/>
        <v>1908</v>
      </c>
      <c r="N138" s="1187">
        <f t="shared" si="35"/>
        <v>1909</v>
      </c>
      <c r="O138" s="1187">
        <f t="shared" si="35"/>
        <v>1910</v>
      </c>
      <c r="P138" s="1187">
        <f t="shared" si="35"/>
        <v>1911</v>
      </c>
      <c r="Q138" s="1187">
        <f t="shared" si="35"/>
        <v>1912</v>
      </c>
      <c r="R138" s="1187">
        <f t="shared" si="35"/>
        <v>1913</v>
      </c>
      <c r="S138" s="1187">
        <f>IF('4c) Berechnungen_MFS'!E114 = "Nein",R138+1, R138+1&amp;" 1. Teil-KJ")</f>
        <v>1914</v>
      </c>
      <c r="T138" s="1188" t="str">
        <f>IF('4c) Berechnungen_MFS'!E114 = "Nein","", R138+1&amp;" 2. Teil-KJ")</f>
        <v/>
      </c>
      <c r="U138" s="1189" t="str">
        <f>IF('4c) Berechnungen_MFS'!E114="Ja",R138+2,"")</f>
        <v/>
      </c>
    </row>
    <row r="139" spans="2:21" s="70" customFormat="1" x14ac:dyDescent="0.35">
      <c r="B139" s="111" t="s">
        <v>101</v>
      </c>
      <c r="C139" s="251" t="s">
        <v>161</v>
      </c>
      <c r="D139" s="1304">
        <f>VLOOKUP('2d) Planwerte (Anlage)'!$G$11,'3b) Referenzsysteme'!$B$5:$K$37,2)</f>
        <v>0</v>
      </c>
      <c r="E139" s="1240">
        <f>VLOOKUP('2d) Planwerte (Anlage)'!$G$11,'3b) Referenzsysteme'!$B$5:$K$37,2)*'2d) Planwerte (Anlage)'!E$21</f>
        <v>0</v>
      </c>
      <c r="F139" s="1241">
        <f>VLOOKUP('2d) Planwerte (Anlage)'!$G$11,'3b) Referenzsysteme'!$B$5:$K$37,2)*'2d) Planwerte (Anlage)'!F$21</f>
        <v>0</v>
      </c>
      <c r="G139" s="1241">
        <f>VLOOKUP('2d) Planwerte (Anlage)'!$G$11,'3b) Referenzsysteme'!$B$5:$K$37,2)*'2d) Planwerte (Anlage)'!G$21</f>
        <v>0</v>
      </c>
      <c r="H139" s="1241">
        <f>VLOOKUP('2d) Planwerte (Anlage)'!$G$11,'3b) Referenzsysteme'!$B$5:$K$37,2)*'2d) Planwerte (Anlage)'!H$21</f>
        <v>0</v>
      </c>
      <c r="I139" s="1241">
        <f>VLOOKUP('2d) Planwerte (Anlage)'!$G$11,'3b) Referenzsysteme'!$B$5:$K$37,2)*'2d) Planwerte (Anlage)'!I$21</f>
        <v>0</v>
      </c>
      <c r="J139" s="1241">
        <f>VLOOKUP('2d) Planwerte (Anlage)'!$G$11,'3b) Referenzsysteme'!$B$5:$K$37,2)*'2d) Planwerte (Anlage)'!J$21</f>
        <v>0</v>
      </c>
      <c r="K139" s="1241">
        <f>VLOOKUP('2d) Planwerte (Anlage)'!$G$11,'3b) Referenzsysteme'!$B$5:$K$37,2)*'2d) Planwerte (Anlage)'!K$21</f>
        <v>0</v>
      </c>
      <c r="L139" s="1241">
        <f>VLOOKUP('2d) Planwerte (Anlage)'!$G$11,'3b) Referenzsysteme'!$B$5:$K$37,2)*'2d) Planwerte (Anlage)'!L$21</f>
        <v>0</v>
      </c>
      <c r="M139" s="1241">
        <f>VLOOKUP('2d) Planwerte (Anlage)'!$G$11,'3b) Referenzsysteme'!$B$5:$K$37,2)*'2d) Planwerte (Anlage)'!M$21</f>
        <v>0</v>
      </c>
      <c r="N139" s="1241">
        <f>VLOOKUP('2d) Planwerte (Anlage)'!$G$11,'3b) Referenzsysteme'!$B$5:$K$37,2)*'2d) Planwerte (Anlage)'!N$21</f>
        <v>0</v>
      </c>
      <c r="O139" s="1241">
        <f>VLOOKUP('2d) Planwerte (Anlage)'!$G$11,'3b) Referenzsysteme'!$B$5:$K$37,2)*'2d) Planwerte (Anlage)'!O$21</f>
        <v>0</v>
      </c>
      <c r="P139" s="1241">
        <f>VLOOKUP('2d) Planwerte (Anlage)'!$G$11,'3b) Referenzsysteme'!$B$5:$K$37,2)*'2d) Planwerte (Anlage)'!P$21</f>
        <v>0</v>
      </c>
      <c r="Q139" s="1241">
        <f>VLOOKUP('2d) Planwerte (Anlage)'!$G$11,'3b) Referenzsysteme'!$B$5:$K$37,2)*'2d) Planwerte (Anlage)'!Q$21</f>
        <v>0</v>
      </c>
      <c r="R139" s="1241">
        <f>VLOOKUP('2d) Planwerte (Anlage)'!$G$11,'3b) Referenzsysteme'!$B$5:$K$37,2)*'2d) Planwerte (Anlage)'!R$21</f>
        <v>0</v>
      </c>
      <c r="S139" s="1241">
        <f>VLOOKUP('2d) Planwerte (Anlage)'!$G$11,'3b) Referenzsysteme'!$B$5:$K$37,2)*'2d) Planwerte (Anlage)'!S$21</f>
        <v>0</v>
      </c>
      <c r="T139" s="1285">
        <f>VLOOKUP('2d) Planwerte (Anlage)'!$G$11,'3b) Referenzsysteme'!$B$5:$K$37,2)*'2d) Planwerte (Anlage)'!T$21</f>
        <v>0</v>
      </c>
      <c r="U139" s="1286">
        <f>VLOOKUP('2d) Planwerte (Anlage)'!$G$11,'3b) Referenzsysteme'!$B$5:$K$37,2)*'2d) Planwerte (Anlage)'!U$21</f>
        <v>0</v>
      </c>
    </row>
    <row r="140" spans="2:21" s="70" customFormat="1" x14ac:dyDescent="0.35">
      <c r="B140" s="63" t="s">
        <v>323</v>
      </c>
      <c r="C140" s="172" t="s">
        <v>161</v>
      </c>
      <c r="D140" s="1305">
        <f>VLOOKUP('2d) Planwerte (Anlage)'!$G$11,'3b) Referenzsysteme'!$B$5:$K$37,3)</f>
        <v>0</v>
      </c>
      <c r="E140" s="1243">
        <f>VLOOKUP('2d) Planwerte (Anlage)'!$G$11,'3b) Referenzsysteme'!$B$5:$K$37,3)*'2d) Planwerte (Anlage)'!E$21</f>
        <v>0</v>
      </c>
      <c r="F140" s="1244">
        <f>VLOOKUP('2d) Planwerte (Anlage)'!$G$11,'3b) Referenzsysteme'!$B$5:$K$37,3)*'2d) Planwerte (Anlage)'!F$21</f>
        <v>0</v>
      </c>
      <c r="G140" s="1244">
        <f>VLOOKUP('2d) Planwerte (Anlage)'!$G$11,'3b) Referenzsysteme'!$B$5:$K$37,3)*'2d) Planwerte (Anlage)'!G$21</f>
        <v>0</v>
      </c>
      <c r="H140" s="1244">
        <f>VLOOKUP('2d) Planwerte (Anlage)'!$G$11,'3b) Referenzsysteme'!$B$5:$K$37,3)*'2d) Planwerte (Anlage)'!H$21</f>
        <v>0</v>
      </c>
      <c r="I140" s="1244">
        <f>VLOOKUP('2d) Planwerte (Anlage)'!$G$11,'3b) Referenzsysteme'!$B$5:$K$37,3)*'2d) Planwerte (Anlage)'!I$21</f>
        <v>0</v>
      </c>
      <c r="J140" s="1244">
        <f>VLOOKUP('2d) Planwerte (Anlage)'!$G$11,'3b) Referenzsysteme'!$B$5:$K$37,3)*'2d) Planwerte (Anlage)'!J$21</f>
        <v>0</v>
      </c>
      <c r="K140" s="1244">
        <f>VLOOKUP('2d) Planwerte (Anlage)'!$G$11,'3b) Referenzsysteme'!$B$5:$K$37,3)*'2d) Planwerte (Anlage)'!K$21</f>
        <v>0</v>
      </c>
      <c r="L140" s="1244">
        <f>VLOOKUP('2d) Planwerte (Anlage)'!$G$11,'3b) Referenzsysteme'!$B$5:$K$37,3)*'2d) Planwerte (Anlage)'!L$21</f>
        <v>0</v>
      </c>
      <c r="M140" s="1244">
        <f>VLOOKUP('2d) Planwerte (Anlage)'!$G$11,'3b) Referenzsysteme'!$B$5:$K$37,3)*'2d) Planwerte (Anlage)'!M$21</f>
        <v>0</v>
      </c>
      <c r="N140" s="1244">
        <f>VLOOKUP('2d) Planwerte (Anlage)'!$G$11,'3b) Referenzsysteme'!$B$5:$K$37,3)*'2d) Planwerte (Anlage)'!N$21</f>
        <v>0</v>
      </c>
      <c r="O140" s="1244">
        <f>VLOOKUP('2d) Planwerte (Anlage)'!$G$11,'3b) Referenzsysteme'!$B$5:$K$37,3)*'2d) Planwerte (Anlage)'!O$21</f>
        <v>0</v>
      </c>
      <c r="P140" s="1244">
        <f>VLOOKUP('2d) Planwerte (Anlage)'!$G$11,'3b) Referenzsysteme'!$B$5:$K$37,3)*'2d) Planwerte (Anlage)'!P$21</f>
        <v>0</v>
      </c>
      <c r="Q140" s="1244">
        <f>VLOOKUP('2d) Planwerte (Anlage)'!$G$11,'3b) Referenzsysteme'!$B$5:$K$37,3)*'2d) Planwerte (Anlage)'!Q$21</f>
        <v>0</v>
      </c>
      <c r="R140" s="1244">
        <f>VLOOKUP('2d) Planwerte (Anlage)'!$G$11,'3b) Referenzsysteme'!$B$5:$K$37,3)*'2d) Planwerte (Anlage)'!R$21</f>
        <v>0</v>
      </c>
      <c r="S140" s="1244">
        <f>VLOOKUP('2d) Planwerte (Anlage)'!$G$11,'3b) Referenzsysteme'!$B$5:$K$37,3)*'2d) Planwerte (Anlage)'!S$21</f>
        <v>0</v>
      </c>
      <c r="T140" s="1287">
        <f>VLOOKUP('2d) Planwerte (Anlage)'!$G$11,'3b) Referenzsysteme'!$B$5:$K$37,3)*'2d) Planwerte (Anlage)'!T$21</f>
        <v>0</v>
      </c>
      <c r="U140" s="1288">
        <f>VLOOKUP('2d) Planwerte (Anlage)'!$G$11,'3b) Referenzsysteme'!$B$5:$K$37,3)*'2d) Planwerte (Anlage)'!U$21</f>
        <v>0</v>
      </c>
    </row>
    <row r="141" spans="2:21" s="70" customFormat="1" x14ac:dyDescent="0.35">
      <c r="B141" s="67" t="s">
        <v>105</v>
      </c>
      <c r="C141" s="252" t="s">
        <v>161</v>
      </c>
      <c r="D141" s="1306">
        <f>VLOOKUP('2d) Planwerte (Anlage)'!$G$11,'3b) Referenzsysteme'!$B$5:$K$37,4)</f>
        <v>0</v>
      </c>
      <c r="E141" s="1246">
        <f>VLOOKUP('2d) Planwerte (Anlage)'!$G$11,'3b) Referenzsysteme'!$B$5:$K$37,4)*'2d) Planwerte (Anlage)'!E$21</f>
        <v>0</v>
      </c>
      <c r="F141" s="1247">
        <f>VLOOKUP('2d) Planwerte (Anlage)'!$G$11,'3b) Referenzsysteme'!$B$5:$K$37,4)*'2d) Planwerte (Anlage)'!F$21</f>
        <v>0</v>
      </c>
      <c r="G141" s="1247">
        <f>VLOOKUP('2d) Planwerte (Anlage)'!$G$11,'3b) Referenzsysteme'!$B$5:$K$37,4)*'2d) Planwerte (Anlage)'!G$21</f>
        <v>0</v>
      </c>
      <c r="H141" s="1247">
        <f>VLOOKUP('2d) Planwerte (Anlage)'!$G$11,'3b) Referenzsysteme'!$B$5:$K$37,4)*'2d) Planwerte (Anlage)'!H$21</f>
        <v>0</v>
      </c>
      <c r="I141" s="1247">
        <f>VLOOKUP('2d) Planwerte (Anlage)'!$G$11,'3b) Referenzsysteme'!$B$5:$K$37,4)*'2d) Planwerte (Anlage)'!I$21</f>
        <v>0</v>
      </c>
      <c r="J141" s="1247">
        <f>VLOOKUP('2d) Planwerte (Anlage)'!$G$11,'3b) Referenzsysteme'!$B$5:$K$37,4)*'2d) Planwerte (Anlage)'!J$21</f>
        <v>0</v>
      </c>
      <c r="K141" s="1247">
        <f>VLOOKUP('2d) Planwerte (Anlage)'!$G$11,'3b) Referenzsysteme'!$B$5:$K$37,4)*'2d) Planwerte (Anlage)'!K$21</f>
        <v>0</v>
      </c>
      <c r="L141" s="1247">
        <f>VLOOKUP('2d) Planwerte (Anlage)'!$G$11,'3b) Referenzsysteme'!$B$5:$K$37,4)*'2d) Planwerte (Anlage)'!L$21</f>
        <v>0</v>
      </c>
      <c r="M141" s="1247">
        <f>VLOOKUP('2d) Planwerte (Anlage)'!$G$11,'3b) Referenzsysteme'!$B$5:$K$37,4)*'2d) Planwerte (Anlage)'!M$21</f>
        <v>0</v>
      </c>
      <c r="N141" s="1247">
        <f>VLOOKUP('2d) Planwerte (Anlage)'!$G$11,'3b) Referenzsysteme'!$B$5:$K$37,4)*'2d) Planwerte (Anlage)'!N$21</f>
        <v>0</v>
      </c>
      <c r="O141" s="1247">
        <f>VLOOKUP('2d) Planwerte (Anlage)'!$G$11,'3b) Referenzsysteme'!$B$5:$K$37,4)*'2d) Planwerte (Anlage)'!O$21</f>
        <v>0</v>
      </c>
      <c r="P141" s="1247">
        <f>VLOOKUP('2d) Planwerte (Anlage)'!$G$11,'3b) Referenzsysteme'!$B$5:$K$37,4)*'2d) Planwerte (Anlage)'!P$21</f>
        <v>0</v>
      </c>
      <c r="Q141" s="1247">
        <f>VLOOKUP('2d) Planwerte (Anlage)'!$G$11,'3b) Referenzsysteme'!$B$5:$K$37,4)*'2d) Planwerte (Anlage)'!Q$21</f>
        <v>0</v>
      </c>
      <c r="R141" s="1247">
        <f>VLOOKUP('2d) Planwerte (Anlage)'!$G$11,'3b) Referenzsysteme'!$B$5:$K$37,4)*'2d) Planwerte (Anlage)'!R$21</f>
        <v>0</v>
      </c>
      <c r="S141" s="1247">
        <f>VLOOKUP('2d) Planwerte (Anlage)'!$G$11,'3b) Referenzsysteme'!$B$5:$K$37,4)*'2d) Planwerte (Anlage)'!S$21</f>
        <v>0</v>
      </c>
      <c r="T141" s="1291">
        <f>VLOOKUP('2d) Planwerte (Anlage)'!$G$11,'3b) Referenzsysteme'!$B$5:$K$37,4)*'2d) Planwerte (Anlage)'!T$21</f>
        <v>0</v>
      </c>
      <c r="U141" s="1289">
        <f>VLOOKUP('2d) Planwerte (Anlage)'!$G$11,'3b) Referenzsysteme'!$B$5:$K$37,4)*'2d) Planwerte (Anlage)'!U$21</f>
        <v>0</v>
      </c>
    </row>
    <row r="142" spans="2:21" s="70" customFormat="1" x14ac:dyDescent="0.35">
      <c r="B142" s="63" t="s">
        <v>106</v>
      </c>
      <c r="C142" s="172" t="s">
        <v>161</v>
      </c>
      <c r="D142" s="1305">
        <f>VLOOKUP('2d) Planwerte (Anlage)'!$G$11,'3b) Referenzsysteme'!$B$5:$K$37,5)</f>
        <v>0</v>
      </c>
      <c r="E142" s="1243">
        <f>VLOOKUP('2d) Planwerte (Anlage)'!$G$11,'3b) Referenzsysteme'!$B$5:$K$37,5)*'2d) Planwerte (Anlage)'!E$21</f>
        <v>0</v>
      </c>
      <c r="F142" s="1244">
        <f>VLOOKUP('2d) Planwerte (Anlage)'!$G$11,'3b) Referenzsysteme'!$B$5:$K$37,5)*'2d) Planwerte (Anlage)'!F$21</f>
        <v>0</v>
      </c>
      <c r="G142" s="1244">
        <f>VLOOKUP('2d) Planwerte (Anlage)'!$G$11,'3b) Referenzsysteme'!$B$5:$K$37,5)*'2d) Planwerte (Anlage)'!G$21</f>
        <v>0</v>
      </c>
      <c r="H142" s="1244">
        <f>VLOOKUP('2d) Planwerte (Anlage)'!$G$11,'3b) Referenzsysteme'!$B$5:$K$37,5)*'2d) Planwerte (Anlage)'!H$21</f>
        <v>0</v>
      </c>
      <c r="I142" s="1244">
        <f>VLOOKUP('2d) Planwerte (Anlage)'!$G$11,'3b) Referenzsysteme'!$B$5:$K$37,5)*'2d) Planwerte (Anlage)'!I$21</f>
        <v>0</v>
      </c>
      <c r="J142" s="1244">
        <f>VLOOKUP('2d) Planwerte (Anlage)'!$G$11,'3b) Referenzsysteme'!$B$5:$K$37,5)*'2d) Planwerte (Anlage)'!J$21</f>
        <v>0</v>
      </c>
      <c r="K142" s="1244">
        <f>VLOOKUP('2d) Planwerte (Anlage)'!$G$11,'3b) Referenzsysteme'!$B$5:$K$37,5)*'2d) Planwerte (Anlage)'!K$21</f>
        <v>0</v>
      </c>
      <c r="L142" s="1244">
        <f>VLOOKUP('2d) Planwerte (Anlage)'!$G$11,'3b) Referenzsysteme'!$B$5:$K$37,5)*'2d) Planwerte (Anlage)'!L$21</f>
        <v>0</v>
      </c>
      <c r="M142" s="1244">
        <f>VLOOKUP('2d) Planwerte (Anlage)'!$G$11,'3b) Referenzsysteme'!$B$5:$K$37,5)*'2d) Planwerte (Anlage)'!M$21</f>
        <v>0</v>
      </c>
      <c r="N142" s="1244">
        <f>VLOOKUP('2d) Planwerte (Anlage)'!$G$11,'3b) Referenzsysteme'!$B$5:$K$37,5)*'2d) Planwerte (Anlage)'!N$21</f>
        <v>0</v>
      </c>
      <c r="O142" s="1244">
        <f>VLOOKUP('2d) Planwerte (Anlage)'!$G$11,'3b) Referenzsysteme'!$B$5:$K$37,5)*'2d) Planwerte (Anlage)'!O$21</f>
        <v>0</v>
      </c>
      <c r="P142" s="1244">
        <f>VLOOKUP('2d) Planwerte (Anlage)'!$G$11,'3b) Referenzsysteme'!$B$5:$K$37,5)*'2d) Planwerte (Anlage)'!P$21</f>
        <v>0</v>
      </c>
      <c r="Q142" s="1244">
        <f>VLOOKUP('2d) Planwerte (Anlage)'!$G$11,'3b) Referenzsysteme'!$B$5:$K$37,5)*'2d) Planwerte (Anlage)'!Q$21</f>
        <v>0</v>
      </c>
      <c r="R142" s="1244">
        <f>VLOOKUP('2d) Planwerte (Anlage)'!$G$11,'3b) Referenzsysteme'!$B$5:$K$37,5)*'2d) Planwerte (Anlage)'!R$21</f>
        <v>0</v>
      </c>
      <c r="S142" s="1244">
        <f>VLOOKUP('2d) Planwerte (Anlage)'!$G$11,'3b) Referenzsysteme'!$B$5:$K$37,5)*'2d) Planwerte (Anlage)'!S$21</f>
        <v>0</v>
      </c>
      <c r="T142" s="1287">
        <f>VLOOKUP('2d) Planwerte (Anlage)'!$G$11,'3b) Referenzsysteme'!$B$5:$K$37,5)*'2d) Planwerte (Anlage)'!T$21</f>
        <v>0</v>
      </c>
      <c r="U142" s="1288">
        <f>VLOOKUP('2d) Planwerte (Anlage)'!$G$11,'3b) Referenzsysteme'!$B$5:$K$37,5)*'2d) Planwerte (Anlage)'!U$21</f>
        <v>0</v>
      </c>
    </row>
    <row r="143" spans="2:21" s="70" customFormat="1" x14ac:dyDescent="0.35">
      <c r="B143" s="1271" t="s">
        <v>107</v>
      </c>
      <c r="C143" s="1317" t="s">
        <v>161</v>
      </c>
      <c r="D143" s="1306">
        <f>VLOOKUP('2d) Planwerte (Anlage)'!$G$11,'3b) Referenzsysteme'!$B$5:$K$37,6)</f>
        <v>0</v>
      </c>
      <c r="E143" s="1246">
        <f>VLOOKUP('2d) Planwerte (Anlage)'!$G$11,'3b) Referenzsysteme'!$B$5:$K$37,6)*'2d) Planwerte (Anlage)'!E$21</f>
        <v>0</v>
      </c>
      <c r="F143" s="1247">
        <f>VLOOKUP('2d) Planwerte (Anlage)'!$G$11,'3b) Referenzsysteme'!$B$5:$K$37,6)*'2d) Planwerte (Anlage)'!F$21</f>
        <v>0</v>
      </c>
      <c r="G143" s="1247">
        <f>VLOOKUP('2d) Planwerte (Anlage)'!$G$11,'3b) Referenzsysteme'!$B$5:$K$37,6)*'2d) Planwerte (Anlage)'!G$21</f>
        <v>0</v>
      </c>
      <c r="H143" s="1247">
        <f>VLOOKUP('2d) Planwerte (Anlage)'!$G$11,'3b) Referenzsysteme'!$B$5:$K$37,6)*'2d) Planwerte (Anlage)'!H$21</f>
        <v>0</v>
      </c>
      <c r="I143" s="1247">
        <f>VLOOKUP('2d) Planwerte (Anlage)'!$G$11,'3b) Referenzsysteme'!$B$5:$K$37,6)*'2d) Planwerte (Anlage)'!I$21</f>
        <v>0</v>
      </c>
      <c r="J143" s="1247">
        <f>VLOOKUP('2d) Planwerte (Anlage)'!$G$11,'3b) Referenzsysteme'!$B$5:$K$37,6)*'2d) Planwerte (Anlage)'!J$21</f>
        <v>0</v>
      </c>
      <c r="K143" s="1247">
        <f>VLOOKUP('2d) Planwerte (Anlage)'!$G$11,'3b) Referenzsysteme'!$B$5:$K$37,6)*'2d) Planwerte (Anlage)'!K$21</f>
        <v>0</v>
      </c>
      <c r="L143" s="1247">
        <f>VLOOKUP('2d) Planwerte (Anlage)'!$G$11,'3b) Referenzsysteme'!$B$5:$K$37,6)*'2d) Planwerte (Anlage)'!L$21</f>
        <v>0</v>
      </c>
      <c r="M143" s="1247">
        <f>VLOOKUP('2d) Planwerte (Anlage)'!$G$11,'3b) Referenzsysteme'!$B$5:$K$37,6)*'2d) Planwerte (Anlage)'!M$21</f>
        <v>0</v>
      </c>
      <c r="N143" s="1247">
        <f>VLOOKUP('2d) Planwerte (Anlage)'!$G$11,'3b) Referenzsysteme'!$B$5:$K$37,6)*'2d) Planwerte (Anlage)'!N$21</f>
        <v>0</v>
      </c>
      <c r="O143" s="1247">
        <f>VLOOKUP('2d) Planwerte (Anlage)'!$G$11,'3b) Referenzsysteme'!$B$5:$K$37,6)*'2d) Planwerte (Anlage)'!O$21</f>
        <v>0</v>
      </c>
      <c r="P143" s="1247">
        <f>VLOOKUP('2d) Planwerte (Anlage)'!$G$11,'3b) Referenzsysteme'!$B$5:$K$37,6)*'2d) Planwerte (Anlage)'!P$21</f>
        <v>0</v>
      </c>
      <c r="Q143" s="1247">
        <f>VLOOKUP('2d) Planwerte (Anlage)'!$G$11,'3b) Referenzsysteme'!$B$5:$K$37,6)*'2d) Planwerte (Anlage)'!Q$21</f>
        <v>0</v>
      </c>
      <c r="R143" s="1247">
        <f>VLOOKUP('2d) Planwerte (Anlage)'!$G$11,'3b) Referenzsysteme'!$B$5:$K$37,6)*'2d) Planwerte (Anlage)'!R$21</f>
        <v>0</v>
      </c>
      <c r="S143" s="1247">
        <f>VLOOKUP('2d) Planwerte (Anlage)'!$G$11,'3b) Referenzsysteme'!$B$5:$K$37,6)*'2d) Planwerte (Anlage)'!S$21</f>
        <v>0</v>
      </c>
      <c r="T143" s="1291">
        <f>VLOOKUP('2d) Planwerte (Anlage)'!$G$11,'3b) Referenzsysteme'!$B$5:$K$37,6)*'2d) Planwerte (Anlage)'!T$21</f>
        <v>0</v>
      </c>
      <c r="U143" s="1289">
        <f>VLOOKUP('2d) Planwerte (Anlage)'!$G$11,'3b) Referenzsysteme'!$B$5:$K$37,6)*'2d) Planwerte (Anlage)'!U$21</f>
        <v>0</v>
      </c>
    </row>
    <row r="144" spans="2:21" s="70" customFormat="1" x14ac:dyDescent="0.35">
      <c r="B144" s="63" t="s">
        <v>341</v>
      </c>
      <c r="C144" s="172" t="s">
        <v>161</v>
      </c>
      <c r="D144" s="1305">
        <f>VLOOKUP('2d) Planwerte (Anlage)'!$G$11,'3b) Referenzsysteme'!$B$5:$K$37,7)</f>
        <v>0</v>
      </c>
      <c r="E144" s="1243">
        <f>VLOOKUP('2d) Planwerte (Anlage)'!$G$11,'3b) Referenzsysteme'!$B$5:$K$37,7)*'2d) Planwerte (Anlage)'!E$21</f>
        <v>0</v>
      </c>
      <c r="F144" s="1244">
        <f>VLOOKUP('2d) Planwerte (Anlage)'!$G$11,'3b) Referenzsysteme'!$B$5:$K$37,7)*'2d) Planwerte (Anlage)'!F$21</f>
        <v>0</v>
      </c>
      <c r="G144" s="1244">
        <f>VLOOKUP('2d) Planwerte (Anlage)'!$G$11,'3b) Referenzsysteme'!$B$5:$K$37,7)*'2d) Planwerte (Anlage)'!G$21</f>
        <v>0</v>
      </c>
      <c r="H144" s="1244">
        <f>VLOOKUP('2d) Planwerte (Anlage)'!$G$11,'3b) Referenzsysteme'!$B$5:$K$37,7)*'2d) Planwerte (Anlage)'!H$21</f>
        <v>0</v>
      </c>
      <c r="I144" s="1244">
        <f>VLOOKUP('2d) Planwerte (Anlage)'!$G$11,'3b) Referenzsysteme'!$B$5:$K$37,7)*'2d) Planwerte (Anlage)'!I$21</f>
        <v>0</v>
      </c>
      <c r="J144" s="1244">
        <f>VLOOKUP('2d) Planwerte (Anlage)'!$G$11,'3b) Referenzsysteme'!$B$5:$K$37,7)*'2d) Planwerte (Anlage)'!J$21</f>
        <v>0</v>
      </c>
      <c r="K144" s="1244">
        <f>VLOOKUP('2d) Planwerte (Anlage)'!$G$11,'3b) Referenzsysteme'!$B$5:$K$37,7)*'2d) Planwerte (Anlage)'!K$21</f>
        <v>0</v>
      </c>
      <c r="L144" s="1244">
        <f>VLOOKUP('2d) Planwerte (Anlage)'!$G$11,'3b) Referenzsysteme'!$B$5:$K$37,7)*'2d) Planwerte (Anlage)'!L$21</f>
        <v>0</v>
      </c>
      <c r="M144" s="1244">
        <f>VLOOKUP('2d) Planwerte (Anlage)'!$G$11,'3b) Referenzsysteme'!$B$5:$K$37,7)*'2d) Planwerte (Anlage)'!M$21</f>
        <v>0</v>
      </c>
      <c r="N144" s="1244">
        <f>VLOOKUP('2d) Planwerte (Anlage)'!$G$11,'3b) Referenzsysteme'!$B$5:$K$37,7)*'2d) Planwerte (Anlage)'!N$21</f>
        <v>0</v>
      </c>
      <c r="O144" s="1244">
        <f>VLOOKUP('2d) Planwerte (Anlage)'!$G$11,'3b) Referenzsysteme'!$B$5:$K$37,7)*'2d) Planwerte (Anlage)'!O$21</f>
        <v>0</v>
      </c>
      <c r="P144" s="1244">
        <f>VLOOKUP('2d) Planwerte (Anlage)'!$G$11,'3b) Referenzsysteme'!$B$5:$K$37,7)*'2d) Planwerte (Anlage)'!P$21</f>
        <v>0</v>
      </c>
      <c r="Q144" s="1244">
        <f>VLOOKUP('2d) Planwerte (Anlage)'!$G$11,'3b) Referenzsysteme'!$B$5:$K$37,7)*'2d) Planwerte (Anlage)'!Q$21</f>
        <v>0</v>
      </c>
      <c r="R144" s="1244">
        <f>VLOOKUP('2d) Planwerte (Anlage)'!$G$11,'3b) Referenzsysteme'!$B$5:$K$37,7)*'2d) Planwerte (Anlage)'!R$21</f>
        <v>0</v>
      </c>
      <c r="S144" s="1244">
        <f>VLOOKUP('2d) Planwerte (Anlage)'!$G$11,'3b) Referenzsysteme'!$B$5:$K$37,7)*'2d) Planwerte (Anlage)'!S$21</f>
        <v>0</v>
      </c>
      <c r="T144" s="1287">
        <f>VLOOKUP('2d) Planwerte (Anlage)'!$G$11,'3b) Referenzsysteme'!$B$5:$K$37,7)*'2d) Planwerte (Anlage)'!T$21</f>
        <v>0</v>
      </c>
      <c r="U144" s="1288">
        <f>VLOOKUP('2d) Planwerte (Anlage)'!$G$11,'3b) Referenzsysteme'!$B$5:$K$37,7)*'2d) Planwerte (Anlage)'!U$21</f>
        <v>0</v>
      </c>
    </row>
    <row r="145" spans="2:21" s="70" customFormat="1" ht="15" customHeight="1" x14ac:dyDescent="0.35">
      <c r="B145" s="259" t="s">
        <v>342</v>
      </c>
      <c r="C145" s="260" t="s">
        <v>161</v>
      </c>
      <c r="D145" s="1307">
        <f>VLOOKUP('2d) Planwerte (Anlage)'!$G$11,'3b) Referenzsysteme'!$B$5:$K$37,8)</f>
        <v>0</v>
      </c>
      <c r="E145" s="1294">
        <f>VLOOKUP('2d) Planwerte (Anlage)'!$G$11,'3b) Referenzsysteme'!$B$5:$K$37,8)*'2d) Planwerte (Anlage)'!E$21</f>
        <v>0</v>
      </c>
      <c r="F145" s="1295">
        <f>VLOOKUP('2d) Planwerte (Anlage)'!$G$11,'3b) Referenzsysteme'!$B$5:$K$37,8)*'2d) Planwerte (Anlage)'!F$21</f>
        <v>0</v>
      </c>
      <c r="G145" s="1295">
        <f>VLOOKUP('2d) Planwerte (Anlage)'!$G$11,'3b) Referenzsysteme'!$B$5:$K$37,8)*'2d) Planwerte (Anlage)'!G$21</f>
        <v>0</v>
      </c>
      <c r="H145" s="1295">
        <f>VLOOKUP('2d) Planwerte (Anlage)'!$G$11,'3b) Referenzsysteme'!$B$5:$K$37,8)*'2d) Planwerte (Anlage)'!H$21</f>
        <v>0</v>
      </c>
      <c r="I145" s="1295">
        <f>VLOOKUP('2d) Planwerte (Anlage)'!$G$11,'3b) Referenzsysteme'!$B$5:$K$37,8)*'2d) Planwerte (Anlage)'!I$21</f>
        <v>0</v>
      </c>
      <c r="J145" s="1295">
        <f>VLOOKUP('2d) Planwerte (Anlage)'!$G$11,'3b) Referenzsysteme'!$B$5:$K$37,8)*'2d) Planwerte (Anlage)'!J$21</f>
        <v>0</v>
      </c>
      <c r="K145" s="1295">
        <f>VLOOKUP('2d) Planwerte (Anlage)'!$G$11,'3b) Referenzsysteme'!$B$5:$K$37,8)*'2d) Planwerte (Anlage)'!K$21</f>
        <v>0</v>
      </c>
      <c r="L145" s="1295">
        <f>VLOOKUP('2d) Planwerte (Anlage)'!$G$11,'3b) Referenzsysteme'!$B$5:$K$37,8)*'2d) Planwerte (Anlage)'!L$21</f>
        <v>0</v>
      </c>
      <c r="M145" s="1295">
        <f>VLOOKUP('2d) Planwerte (Anlage)'!$G$11,'3b) Referenzsysteme'!$B$5:$K$37,8)*'2d) Planwerte (Anlage)'!M$21</f>
        <v>0</v>
      </c>
      <c r="N145" s="1295">
        <f>VLOOKUP('2d) Planwerte (Anlage)'!$G$11,'3b) Referenzsysteme'!$B$5:$K$37,8)*'2d) Planwerte (Anlage)'!N$21</f>
        <v>0</v>
      </c>
      <c r="O145" s="1295">
        <f>VLOOKUP('2d) Planwerte (Anlage)'!$G$11,'3b) Referenzsysteme'!$B$5:$K$37,8)*'2d) Planwerte (Anlage)'!O$21</f>
        <v>0</v>
      </c>
      <c r="P145" s="1295">
        <f>VLOOKUP('2d) Planwerte (Anlage)'!$G$11,'3b) Referenzsysteme'!$B$5:$K$37,8)*'2d) Planwerte (Anlage)'!P$21</f>
        <v>0</v>
      </c>
      <c r="Q145" s="1295">
        <f>VLOOKUP('2d) Planwerte (Anlage)'!$G$11,'3b) Referenzsysteme'!$B$5:$K$37,8)*'2d) Planwerte (Anlage)'!Q$21</f>
        <v>0</v>
      </c>
      <c r="R145" s="1295">
        <f>VLOOKUP('2d) Planwerte (Anlage)'!$G$11,'3b) Referenzsysteme'!$B$5:$K$37,8)*'2d) Planwerte (Anlage)'!R$21</f>
        <v>0</v>
      </c>
      <c r="S145" s="1295">
        <f>VLOOKUP('2d) Planwerte (Anlage)'!$G$11,'3b) Referenzsysteme'!$B$5:$K$37,8)*'2d) Planwerte (Anlage)'!S$21</f>
        <v>0</v>
      </c>
      <c r="T145" s="1296">
        <f>VLOOKUP('2d) Planwerte (Anlage)'!$G$11,'3b) Referenzsysteme'!$B$5:$K$37,8)*'2d) Planwerte (Anlage)'!T$21</f>
        <v>0</v>
      </c>
      <c r="U145" s="1297">
        <f>VLOOKUP('2d) Planwerte (Anlage)'!$G$11,'3b) Referenzsysteme'!$B$5:$K$37,8)*'2d) Planwerte (Anlage)'!U$21</f>
        <v>0</v>
      </c>
    </row>
    <row r="146" spans="2:21" s="70" customFormat="1" ht="16.5" x14ac:dyDescent="0.45">
      <c r="B146" s="258" t="s">
        <v>338</v>
      </c>
      <c r="C146" s="261" t="s">
        <v>318</v>
      </c>
      <c r="D146" s="1309">
        <f>VLOOKUP('2d) Planwerte (Anlage)'!$G$11,'3b) Referenzsysteme'!$B$5:$K$37,9)</f>
        <v>0</v>
      </c>
      <c r="E146" s="1300">
        <f>IF('2d) Planwerte (Anlage)'!$G$11="50: Wasserstoff", E185, IF('2d) Planwerte (Anlage)'!$G$11="51: Synthesegas",E202, IF('2d) Planwerte (Anlage)'!$G$11="Brennstoffeinsatz", E219, IF('2d) Planwerte (Anlage)'!$G$11="Wärmebereitstellung", E236, VLOOKUP('2d) Planwerte (Anlage)'!$G$11,'3b) Referenzsysteme'!$B$5:$K$37,9)))))*'2d) Planwerte (Anlage)'!E$21</f>
        <v>0</v>
      </c>
      <c r="F146" s="1300">
        <f>IF('2d) Planwerte (Anlage)'!$G$11="50: Wasserstoff", F185, IF('2d) Planwerte (Anlage)'!$G$11="51: Synthesegas",F202, IF('2d) Planwerte (Anlage)'!$G$11="Brennstoffeinsatz", F219, IF('2d) Planwerte (Anlage)'!$G$11="Wärmebereitstellung", F236, VLOOKUP('2d) Planwerte (Anlage)'!$G$11,'3b) Referenzsysteme'!$B$5:$K$37,9)))))*'2d) Planwerte (Anlage)'!F$21</f>
        <v>0</v>
      </c>
      <c r="G146" s="1300">
        <f>IF('2d) Planwerte (Anlage)'!$G$11="50: Wasserstoff", G185, IF('2d) Planwerte (Anlage)'!$G$11="51: Synthesegas",G202, IF('2d) Planwerte (Anlage)'!$G$11="Brennstoffeinsatz", G219, IF('2d) Planwerte (Anlage)'!$G$11="Wärmebereitstellung", G236, VLOOKUP('2d) Planwerte (Anlage)'!$G$11,'3b) Referenzsysteme'!$B$5:$K$37,9)))))*'2d) Planwerte (Anlage)'!G$21</f>
        <v>0</v>
      </c>
      <c r="H146" s="1300">
        <f>IF('2d) Planwerte (Anlage)'!$G$11="50: Wasserstoff", H185, IF('2d) Planwerte (Anlage)'!$G$11="51: Synthesegas",H202, IF('2d) Planwerte (Anlage)'!$G$11="Brennstoffeinsatz", H219, IF('2d) Planwerte (Anlage)'!$G$11="Wärmebereitstellung", H236, VLOOKUP('2d) Planwerte (Anlage)'!$G$11,'3b) Referenzsysteme'!$B$5:$K$37,9)))))*'2d) Planwerte (Anlage)'!H$21</f>
        <v>0</v>
      </c>
      <c r="I146" s="1300">
        <f>IF('2d) Planwerte (Anlage)'!$G$11="50: Wasserstoff", I185, IF('2d) Planwerte (Anlage)'!$G$11="51: Synthesegas",I202, IF('2d) Planwerte (Anlage)'!$G$11="Brennstoffeinsatz", I219, IF('2d) Planwerte (Anlage)'!$G$11="Wärmebereitstellung", I236, VLOOKUP('2d) Planwerte (Anlage)'!$G$11,'3b) Referenzsysteme'!$B$5:$K$37,9)))))*'2d) Planwerte (Anlage)'!I$21</f>
        <v>0</v>
      </c>
      <c r="J146" s="1300">
        <f>IF('2d) Planwerte (Anlage)'!$G$11="50: Wasserstoff", J185, IF('2d) Planwerte (Anlage)'!$G$11="51: Synthesegas",J202, IF('2d) Planwerte (Anlage)'!$G$11="Brennstoffeinsatz", J219, IF('2d) Planwerte (Anlage)'!$G$11="Wärmebereitstellung", J236, VLOOKUP('2d) Planwerte (Anlage)'!$G$11,'3b) Referenzsysteme'!$B$5:$K$37,9)))))*'2d) Planwerte (Anlage)'!J$21</f>
        <v>0</v>
      </c>
      <c r="K146" s="1300">
        <f>IF('2d) Planwerte (Anlage)'!$G$11="50: Wasserstoff", K185, IF('2d) Planwerte (Anlage)'!$G$11="51: Synthesegas",K202, IF('2d) Planwerte (Anlage)'!$G$11="Brennstoffeinsatz", K219, IF('2d) Planwerte (Anlage)'!$G$11="Wärmebereitstellung", K236, VLOOKUP('2d) Planwerte (Anlage)'!$G$11,'3b) Referenzsysteme'!$B$5:$K$37,9)))))*'2d) Planwerte (Anlage)'!K$21</f>
        <v>0</v>
      </c>
      <c r="L146" s="1300">
        <f>IF('2d) Planwerte (Anlage)'!$G$11="50: Wasserstoff", L185, IF('2d) Planwerte (Anlage)'!$G$11="51: Synthesegas",L202, IF('2d) Planwerte (Anlage)'!$G$11="Brennstoffeinsatz", L219, IF('2d) Planwerte (Anlage)'!$G$11="Wärmebereitstellung", L236, VLOOKUP('2d) Planwerte (Anlage)'!$G$11,'3b) Referenzsysteme'!$B$5:$K$37,9)))))*'2d) Planwerte (Anlage)'!L$21</f>
        <v>0</v>
      </c>
      <c r="M146" s="1300">
        <f>IF('2d) Planwerte (Anlage)'!$G$11="50: Wasserstoff", M185, IF('2d) Planwerte (Anlage)'!$G$11="51: Synthesegas",M202, IF('2d) Planwerte (Anlage)'!$G$11="Brennstoffeinsatz", M219, IF('2d) Planwerte (Anlage)'!$G$11="Wärmebereitstellung", M236, VLOOKUP('2d) Planwerte (Anlage)'!$G$11,'3b) Referenzsysteme'!$B$5:$K$37,9)))))*'2d) Planwerte (Anlage)'!M$21</f>
        <v>0</v>
      </c>
      <c r="N146" s="1300">
        <f>IF('2d) Planwerte (Anlage)'!$G$11="50: Wasserstoff", N185, IF('2d) Planwerte (Anlage)'!$G$11="51: Synthesegas",N202, IF('2d) Planwerte (Anlage)'!$G$11="Brennstoffeinsatz", N219, IF('2d) Planwerte (Anlage)'!$G$11="Wärmebereitstellung", N236, VLOOKUP('2d) Planwerte (Anlage)'!$G$11,'3b) Referenzsysteme'!$B$5:$K$37,9)))))*'2d) Planwerte (Anlage)'!N$21</f>
        <v>0</v>
      </c>
      <c r="O146" s="1300">
        <f>IF('2d) Planwerte (Anlage)'!$G$11="50: Wasserstoff", O185, IF('2d) Planwerte (Anlage)'!$G$11="51: Synthesegas",O202, IF('2d) Planwerte (Anlage)'!$G$11="Brennstoffeinsatz", O219, IF('2d) Planwerte (Anlage)'!$G$11="Wärmebereitstellung", O236, VLOOKUP('2d) Planwerte (Anlage)'!$G$11,'3b) Referenzsysteme'!$B$5:$K$37,9)))))*'2d) Planwerte (Anlage)'!O$21</f>
        <v>0</v>
      </c>
      <c r="P146" s="1300">
        <f>IF('2d) Planwerte (Anlage)'!$G$11="50: Wasserstoff", P185, IF('2d) Planwerte (Anlage)'!$G$11="51: Synthesegas",P202, IF('2d) Planwerte (Anlage)'!$G$11="Brennstoffeinsatz", P219, IF('2d) Planwerte (Anlage)'!$G$11="Wärmebereitstellung", P236, VLOOKUP('2d) Planwerte (Anlage)'!$G$11,'3b) Referenzsysteme'!$B$5:$K$37,9)))))*'2d) Planwerte (Anlage)'!P$21</f>
        <v>0</v>
      </c>
      <c r="Q146" s="1300">
        <f>IF('2d) Planwerte (Anlage)'!$G$11="50: Wasserstoff", Q185, IF('2d) Planwerte (Anlage)'!$G$11="51: Synthesegas",Q202, IF('2d) Planwerte (Anlage)'!$G$11="Brennstoffeinsatz", Q219, IF('2d) Planwerte (Anlage)'!$G$11="Wärmebereitstellung", Q236, VLOOKUP('2d) Planwerte (Anlage)'!$G$11,'3b) Referenzsysteme'!$B$5:$K$37,9)))))*'2d) Planwerte (Anlage)'!Q$21</f>
        <v>0</v>
      </c>
      <c r="R146" s="1300">
        <f>IF('2d) Planwerte (Anlage)'!$G$11="50: Wasserstoff", R185, IF('2d) Planwerte (Anlage)'!$G$11="51: Synthesegas",R202, IF('2d) Planwerte (Anlage)'!$G$11="Brennstoffeinsatz", R219, IF('2d) Planwerte (Anlage)'!$G$11="Wärmebereitstellung", R236, VLOOKUP('2d) Planwerte (Anlage)'!$G$11,'3b) Referenzsysteme'!$B$5:$K$37,9)))))*'2d) Planwerte (Anlage)'!R$21</f>
        <v>0</v>
      </c>
      <c r="S146" s="1300">
        <f>IF('2d) Planwerte (Anlage)'!$G$11="50: Wasserstoff", S185, IF('2d) Planwerte (Anlage)'!$G$11="51: Synthesegas",S202, IF('2d) Planwerte (Anlage)'!$G$11="Brennstoffeinsatz", S219, IF('2d) Planwerte (Anlage)'!$G$11="Wärmebereitstellung", S236, VLOOKUP('2d) Planwerte (Anlage)'!$G$11,'3b) Referenzsysteme'!$B$5:$K$37,9)))))*'2d) Planwerte (Anlage)'!S$21</f>
        <v>0</v>
      </c>
      <c r="T146" s="1301">
        <f>IF('2d) Planwerte (Anlage)'!$G$11="50: Wasserstoff", T185, IF('2d) Planwerte (Anlage)'!$G$11="51: Synthesegas",T202, IF('2d) Planwerte (Anlage)'!$G$11="Brennstoffeinsatz", T219, IF('2d) Planwerte (Anlage)'!$G$11="Wärmebereitstellung", T236, VLOOKUP('2d) Planwerte (Anlage)'!$G$11,'3b) Referenzsysteme'!$B$5:$K$37,9)))))*'2d) Planwerte (Anlage)'!T$21</f>
        <v>0</v>
      </c>
      <c r="U146" s="1283">
        <f>IF('2d) Planwerte (Anlage)'!$G$11="50: Wasserstoff", U185, IF('2d) Planwerte (Anlage)'!$G$11="51: Synthesegas",U202, IF('2d) Planwerte (Anlage)'!$G$11="Brennstoffeinsatz", U219, IF('2d) Planwerte (Anlage)'!$G$11="Wärmebereitstellung", U236, VLOOKUP('2d) Planwerte (Anlage)'!$G$11,'3b) Referenzsysteme'!$B$5:$K$37,9)))))*'2d) Planwerte (Anlage)'!U$21</f>
        <v>0</v>
      </c>
    </row>
    <row r="147" spans="2:21" s="70" customFormat="1" ht="18.5" x14ac:dyDescent="0.35">
      <c r="B147" s="1311" t="s">
        <v>349</v>
      </c>
      <c r="C147" s="1312"/>
    </row>
    <row r="148" spans="2:21" s="70" customFormat="1" ht="29.9" customHeight="1" x14ac:dyDescent="0.35">
      <c r="B148" s="1265" t="s">
        <v>340</v>
      </c>
      <c r="C148" s="52" t="s">
        <v>50</v>
      </c>
      <c r="D148" s="1266" t="s">
        <v>344</v>
      </c>
      <c r="E148" s="1186">
        <f>YEAR('2b) Allg. Inputs'!$C$7)</f>
        <v>1900</v>
      </c>
      <c r="F148" s="1187">
        <f>E148+1</f>
        <v>1901</v>
      </c>
      <c r="G148" s="1187">
        <f t="shared" ref="G148:R148" si="36">F148+1</f>
        <v>1902</v>
      </c>
      <c r="H148" s="1187">
        <f t="shared" si="36"/>
        <v>1903</v>
      </c>
      <c r="I148" s="1187">
        <f t="shared" si="36"/>
        <v>1904</v>
      </c>
      <c r="J148" s="1187">
        <f t="shared" si="36"/>
        <v>1905</v>
      </c>
      <c r="K148" s="1187">
        <f t="shared" si="36"/>
        <v>1906</v>
      </c>
      <c r="L148" s="1187">
        <f t="shared" si="36"/>
        <v>1907</v>
      </c>
      <c r="M148" s="1187">
        <f t="shared" si="36"/>
        <v>1908</v>
      </c>
      <c r="N148" s="1187">
        <f t="shared" si="36"/>
        <v>1909</v>
      </c>
      <c r="O148" s="1187">
        <f t="shared" si="36"/>
        <v>1910</v>
      </c>
      <c r="P148" s="1187">
        <f t="shared" si="36"/>
        <v>1911</v>
      </c>
      <c r="Q148" s="1187">
        <f t="shared" si="36"/>
        <v>1912</v>
      </c>
      <c r="R148" s="1187">
        <f t="shared" si="36"/>
        <v>1913</v>
      </c>
      <c r="S148" s="1187">
        <f>IF('4c) Berechnungen_MFS'!E114 = "Nein",R148+1, R148+1&amp;" 1. Teil-KJ")</f>
        <v>1914</v>
      </c>
      <c r="T148" s="1188" t="str">
        <f>IF('4c) Berechnungen_MFS'!E114 = "Nein","", R148+1&amp;" 2. Teil-KJ")</f>
        <v/>
      </c>
      <c r="U148" s="1189" t="str">
        <f>IF('4c) Berechnungen_MFS'!E114="Ja",R148+2,"")</f>
        <v/>
      </c>
    </row>
    <row r="149" spans="2:21" s="70" customFormat="1" x14ac:dyDescent="0.35">
      <c r="B149" s="111" t="s">
        <v>101</v>
      </c>
      <c r="C149" s="251" t="s">
        <v>161</v>
      </c>
      <c r="D149" s="1304">
        <f>VLOOKUP('2d) Planwerte (Anlage)'!$H$11,'3b) Referenzsysteme'!$B$5:$K$37,2)</f>
        <v>0</v>
      </c>
      <c r="E149" s="1240">
        <f>VLOOKUP('2d) Planwerte (Anlage)'!$H$11,'3b) Referenzsysteme'!$B$5:$K$37,2)*'2d) Planwerte (Anlage)'!E$22</f>
        <v>0</v>
      </c>
      <c r="F149" s="1241">
        <f>VLOOKUP('2d) Planwerte (Anlage)'!$H$11,'3b) Referenzsysteme'!$B$5:$K$37,2)*'2d) Planwerte (Anlage)'!F$22</f>
        <v>0</v>
      </c>
      <c r="G149" s="1241">
        <f>VLOOKUP('2d) Planwerte (Anlage)'!$H$11,'3b) Referenzsysteme'!$B$5:$K$37,2)*'2d) Planwerte (Anlage)'!G$22</f>
        <v>0</v>
      </c>
      <c r="H149" s="1241">
        <f>VLOOKUP('2d) Planwerte (Anlage)'!$H$11,'3b) Referenzsysteme'!$B$5:$K$37,2)*'2d) Planwerte (Anlage)'!H$22</f>
        <v>0</v>
      </c>
      <c r="I149" s="1241">
        <f>VLOOKUP('2d) Planwerte (Anlage)'!$H$11,'3b) Referenzsysteme'!$B$5:$K$37,2)*'2d) Planwerte (Anlage)'!I$22</f>
        <v>0</v>
      </c>
      <c r="J149" s="1241">
        <f>VLOOKUP('2d) Planwerte (Anlage)'!$H$11,'3b) Referenzsysteme'!$B$5:$K$37,2)*'2d) Planwerte (Anlage)'!J$22</f>
        <v>0</v>
      </c>
      <c r="K149" s="1241">
        <f>VLOOKUP('2d) Planwerte (Anlage)'!$H$11,'3b) Referenzsysteme'!$B$5:$K$37,2)*'2d) Planwerte (Anlage)'!K$22</f>
        <v>0</v>
      </c>
      <c r="L149" s="1241">
        <f>VLOOKUP('2d) Planwerte (Anlage)'!$H$11,'3b) Referenzsysteme'!$B$5:$K$37,2)*'2d) Planwerte (Anlage)'!L$22</f>
        <v>0</v>
      </c>
      <c r="M149" s="1241">
        <f>VLOOKUP('2d) Planwerte (Anlage)'!$H$11,'3b) Referenzsysteme'!$B$5:$K$37,2)*'2d) Planwerte (Anlage)'!M$22</f>
        <v>0</v>
      </c>
      <c r="N149" s="1241">
        <f>VLOOKUP('2d) Planwerte (Anlage)'!$H$11,'3b) Referenzsysteme'!$B$5:$K$37,2)*'2d) Planwerte (Anlage)'!N$22</f>
        <v>0</v>
      </c>
      <c r="O149" s="1241">
        <f>VLOOKUP('2d) Planwerte (Anlage)'!$H$11,'3b) Referenzsysteme'!$B$5:$K$37,2)*'2d) Planwerte (Anlage)'!O$22</f>
        <v>0</v>
      </c>
      <c r="P149" s="1241">
        <f>VLOOKUP('2d) Planwerte (Anlage)'!$H$11,'3b) Referenzsysteme'!$B$5:$K$37,2)*'2d) Planwerte (Anlage)'!P$22</f>
        <v>0</v>
      </c>
      <c r="Q149" s="1241">
        <f>VLOOKUP('2d) Planwerte (Anlage)'!$H$11,'3b) Referenzsysteme'!$B$5:$K$37,2)*'2d) Planwerte (Anlage)'!Q$22</f>
        <v>0</v>
      </c>
      <c r="R149" s="1241">
        <f>VLOOKUP('2d) Planwerte (Anlage)'!$H$11,'3b) Referenzsysteme'!$B$5:$K$37,2)*'2d) Planwerte (Anlage)'!R$22</f>
        <v>0</v>
      </c>
      <c r="S149" s="1241">
        <f>VLOOKUP('2d) Planwerte (Anlage)'!$H$11,'3b) Referenzsysteme'!$B$5:$K$37,2)*'2d) Planwerte (Anlage)'!S$22</f>
        <v>0</v>
      </c>
      <c r="T149" s="1285">
        <f>VLOOKUP('2d) Planwerte (Anlage)'!$H$11,'3b) Referenzsysteme'!$B$5:$K$37,2)*'2d) Planwerte (Anlage)'!T$22</f>
        <v>0</v>
      </c>
      <c r="U149" s="1286">
        <f>VLOOKUP('2d) Planwerte (Anlage)'!$H$11,'3b) Referenzsysteme'!$B$5:$K$37,2)*'2d) Planwerte (Anlage)'!U$22</f>
        <v>0</v>
      </c>
    </row>
    <row r="150" spans="2:21" s="70" customFormat="1" x14ac:dyDescent="0.35">
      <c r="B150" s="63" t="s">
        <v>323</v>
      </c>
      <c r="C150" s="172" t="s">
        <v>161</v>
      </c>
      <c r="D150" s="1305">
        <f>VLOOKUP('2d) Planwerte (Anlage)'!$H$11,'3b) Referenzsysteme'!$B$5:$K$37,3)</f>
        <v>0</v>
      </c>
      <c r="E150" s="1243">
        <f>VLOOKUP('2d) Planwerte (Anlage)'!$H$11,'3b) Referenzsysteme'!$B$5:$K$37,3)*'2d) Planwerte (Anlage)'!E$22</f>
        <v>0</v>
      </c>
      <c r="F150" s="1244">
        <f>VLOOKUP('2d) Planwerte (Anlage)'!$H$11,'3b) Referenzsysteme'!$B$5:$K$37,3)*'2d) Planwerte (Anlage)'!F$22</f>
        <v>0</v>
      </c>
      <c r="G150" s="1244">
        <f>VLOOKUP('2d) Planwerte (Anlage)'!$H$11,'3b) Referenzsysteme'!$B$5:$K$37,3)*'2d) Planwerte (Anlage)'!G$22</f>
        <v>0</v>
      </c>
      <c r="H150" s="1244">
        <f>VLOOKUP('2d) Planwerte (Anlage)'!$H$11,'3b) Referenzsysteme'!$B$5:$K$37,3)*'2d) Planwerte (Anlage)'!H$22</f>
        <v>0</v>
      </c>
      <c r="I150" s="1244">
        <f>VLOOKUP('2d) Planwerte (Anlage)'!$H$11,'3b) Referenzsysteme'!$B$5:$K$37,3)*'2d) Planwerte (Anlage)'!I$22</f>
        <v>0</v>
      </c>
      <c r="J150" s="1244">
        <f>VLOOKUP('2d) Planwerte (Anlage)'!$H$11,'3b) Referenzsysteme'!$B$5:$K$37,3)*'2d) Planwerte (Anlage)'!J$22</f>
        <v>0</v>
      </c>
      <c r="K150" s="1244">
        <f>VLOOKUP('2d) Planwerte (Anlage)'!$H$11,'3b) Referenzsysteme'!$B$5:$K$37,3)*'2d) Planwerte (Anlage)'!K$22</f>
        <v>0</v>
      </c>
      <c r="L150" s="1244">
        <f>VLOOKUP('2d) Planwerte (Anlage)'!$H$11,'3b) Referenzsysteme'!$B$5:$K$37,3)*'2d) Planwerte (Anlage)'!L$22</f>
        <v>0</v>
      </c>
      <c r="M150" s="1244">
        <f>VLOOKUP('2d) Planwerte (Anlage)'!$H$11,'3b) Referenzsysteme'!$B$5:$K$37,3)*'2d) Planwerte (Anlage)'!M$22</f>
        <v>0</v>
      </c>
      <c r="N150" s="1244">
        <f>VLOOKUP('2d) Planwerte (Anlage)'!$H$11,'3b) Referenzsysteme'!$B$5:$K$37,3)*'2d) Planwerte (Anlage)'!N$22</f>
        <v>0</v>
      </c>
      <c r="O150" s="1244">
        <f>VLOOKUP('2d) Planwerte (Anlage)'!$H$11,'3b) Referenzsysteme'!$B$5:$K$37,3)*'2d) Planwerte (Anlage)'!O$22</f>
        <v>0</v>
      </c>
      <c r="P150" s="1244">
        <f>VLOOKUP('2d) Planwerte (Anlage)'!$H$11,'3b) Referenzsysteme'!$B$5:$K$37,3)*'2d) Planwerte (Anlage)'!P$22</f>
        <v>0</v>
      </c>
      <c r="Q150" s="1244">
        <f>VLOOKUP('2d) Planwerte (Anlage)'!$H$11,'3b) Referenzsysteme'!$B$5:$K$37,3)*'2d) Planwerte (Anlage)'!Q$22</f>
        <v>0</v>
      </c>
      <c r="R150" s="1244">
        <f>VLOOKUP('2d) Planwerte (Anlage)'!$H$11,'3b) Referenzsysteme'!$B$5:$K$37,3)*'2d) Planwerte (Anlage)'!R$22</f>
        <v>0</v>
      </c>
      <c r="S150" s="1244">
        <f>VLOOKUP('2d) Planwerte (Anlage)'!$H$11,'3b) Referenzsysteme'!$B$5:$K$37,3)*'2d) Planwerte (Anlage)'!S$22</f>
        <v>0</v>
      </c>
      <c r="T150" s="1287">
        <f>VLOOKUP('2d) Planwerte (Anlage)'!$H$11,'3b) Referenzsysteme'!$B$5:$K$37,3)*'2d) Planwerte (Anlage)'!T$22</f>
        <v>0</v>
      </c>
      <c r="U150" s="1288">
        <f>VLOOKUP('2d) Planwerte (Anlage)'!$H$11,'3b) Referenzsysteme'!$B$5:$K$37,3)*'2d) Planwerte (Anlage)'!U$22</f>
        <v>0</v>
      </c>
    </row>
    <row r="151" spans="2:21" s="70" customFormat="1" x14ac:dyDescent="0.35">
      <c r="B151" s="67" t="s">
        <v>105</v>
      </c>
      <c r="C151" s="252" t="s">
        <v>161</v>
      </c>
      <c r="D151" s="1306">
        <f>VLOOKUP('2d) Planwerte (Anlage)'!$H$11,'3b) Referenzsysteme'!$B$5:$K$37,4)</f>
        <v>0</v>
      </c>
      <c r="E151" s="1246">
        <f>VLOOKUP('2d) Planwerte (Anlage)'!$H$11,'3b) Referenzsysteme'!$B$5:$K$37,4)*'2d) Planwerte (Anlage)'!E$22</f>
        <v>0</v>
      </c>
      <c r="F151" s="1247">
        <f>VLOOKUP('2d) Planwerte (Anlage)'!$H$11,'3b) Referenzsysteme'!$B$5:$K$37,4)*'2d) Planwerte (Anlage)'!F$22</f>
        <v>0</v>
      </c>
      <c r="G151" s="1247">
        <f>VLOOKUP('2d) Planwerte (Anlage)'!$H$11,'3b) Referenzsysteme'!$B$5:$K$37,4)*'2d) Planwerte (Anlage)'!G$22</f>
        <v>0</v>
      </c>
      <c r="H151" s="1247">
        <f>VLOOKUP('2d) Planwerte (Anlage)'!$H$11,'3b) Referenzsysteme'!$B$5:$K$37,4)*'2d) Planwerte (Anlage)'!H$22</f>
        <v>0</v>
      </c>
      <c r="I151" s="1247">
        <f>VLOOKUP('2d) Planwerte (Anlage)'!$H$11,'3b) Referenzsysteme'!$B$5:$K$37,4)*'2d) Planwerte (Anlage)'!I$22</f>
        <v>0</v>
      </c>
      <c r="J151" s="1247">
        <f>VLOOKUP('2d) Planwerte (Anlage)'!$H$11,'3b) Referenzsysteme'!$B$5:$K$37,4)*'2d) Planwerte (Anlage)'!J$22</f>
        <v>0</v>
      </c>
      <c r="K151" s="1247">
        <f>VLOOKUP('2d) Planwerte (Anlage)'!$H$11,'3b) Referenzsysteme'!$B$5:$K$37,4)*'2d) Planwerte (Anlage)'!K$22</f>
        <v>0</v>
      </c>
      <c r="L151" s="1247">
        <f>VLOOKUP('2d) Planwerte (Anlage)'!$H$11,'3b) Referenzsysteme'!$B$5:$K$37,4)*'2d) Planwerte (Anlage)'!L$22</f>
        <v>0</v>
      </c>
      <c r="M151" s="1247">
        <f>VLOOKUP('2d) Planwerte (Anlage)'!$H$11,'3b) Referenzsysteme'!$B$5:$K$37,4)*'2d) Planwerte (Anlage)'!M$22</f>
        <v>0</v>
      </c>
      <c r="N151" s="1247">
        <f>VLOOKUP('2d) Planwerte (Anlage)'!$H$11,'3b) Referenzsysteme'!$B$5:$K$37,4)*'2d) Planwerte (Anlage)'!N$22</f>
        <v>0</v>
      </c>
      <c r="O151" s="1247">
        <f>VLOOKUP('2d) Planwerte (Anlage)'!$H$11,'3b) Referenzsysteme'!$B$5:$K$37,4)*'2d) Planwerte (Anlage)'!O$22</f>
        <v>0</v>
      </c>
      <c r="P151" s="1247">
        <f>VLOOKUP('2d) Planwerte (Anlage)'!$H$11,'3b) Referenzsysteme'!$B$5:$K$37,4)*'2d) Planwerte (Anlage)'!P$22</f>
        <v>0</v>
      </c>
      <c r="Q151" s="1247">
        <f>VLOOKUP('2d) Planwerte (Anlage)'!$H$11,'3b) Referenzsysteme'!$B$5:$K$37,4)*'2d) Planwerte (Anlage)'!Q$22</f>
        <v>0</v>
      </c>
      <c r="R151" s="1247">
        <f>VLOOKUP('2d) Planwerte (Anlage)'!$H$11,'3b) Referenzsysteme'!$B$5:$K$37,4)*'2d) Planwerte (Anlage)'!R$22</f>
        <v>0</v>
      </c>
      <c r="S151" s="1247">
        <f>VLOOKUP('2d) Planwerte (Anlage)'!$H$11,'3b) Referenzsysteme'!$B$5:$K$37,4)*'2d) Planwerte (Anlage)'!S$22</f>
        <v>0</v>
      </c>
      <c r="T151" s="1291">
        <f>VLOOKUP('2d) Planwerte (Anlage)'!$H$11,'3b) Referenzsysteme'!$B$5:$K$37,4)*'2d) Planwerte (Anlage)'!T$22</f>
        <v>0</v>
      </c>
      <c r="U151" s="1289">
        <f>VLOOKUP('2d) Planwerte (Anlage)'!$H$11,'3b) Referenzsysteme'!$B$5:$K$37,4)*'2d) Planwerte (Anlage)'!U$22</f>
        <v>0</v>
      </c>
    </row>
    <row r="152" spans="2:21" s="70" customFormat="1" x14ac:dyDescent="0.35">
      <c r="B152" s="63" t="s">
        <v>106</v>
      </c>
      <c r="C152" s="172" t="s">
        <v>161</v>
      </c>
      <c r="D152" s="1305">
        <f>VLOOKUP('2d) Planwerte (Anlage)'!$H$11,'3b) Referenzsysteme'!$B$5:$K$37,5)</f>
        <v>0</v>
      </c>
      <c r="E152" s="1243">
        <f>VLOOKUP('2d) Planwerte (Anlage)'!$H$11,'3b) Referenzsysteme'!$B$5:$K$37,5)*'2d) Planwerte (Anlage)'!E$22</f>
        <v>0</v>
      </c>
      <c r="F152" s="1244">
        <f>VLOOKUP('2d) Planwerte (Anlage)'!$H$11,'3b) Referenzsysteme'!$B$5:$K$37,5)*'2d) Planwerte (Anlage)'!F$22</f>
        <v>0</v>
      </c>
      <c r="G152" s="1244">
        <f>VLOOKUP('2d) Planwerte (Anlage)'!$H$11,'3b) Referenzsysteme'!$B$5:$K$37,5)*'2d) Planwerte (Anlage)'!G$22</f>
        <v>0</v>
      </c>
      <c r="H152" s="1244">
        <f>VLOOKUP('2d) Planwerte (Anlage)'!$H$11,'3b) Referenzsysteme'!$B$5:$K$37,5)*'2d) Planwerte (Anlage)'!H$22</f>
        <v>0</v>
      </c>
      <c r="I152" s="1244">
        <f>VLOOKUP('2d) Planwerte (Anlage)'!$H$11,'3b) Referenzsysteme'!$B$5:$K$37,5)*'2d) Planwerte (Anlage)'!I$22</f>
        <v>0</v>
      </c>
      <c r="J152" s="1244">
        <f>VLOOKUP('2d) Planwerte (Anlage)'!$H$11,'3b) Referenzsysteme'!$B$5:$K$37,5)*'2d) Planwerte (Anlage)'!J$22</f>
        <v>0</v>
      </c>
      <c r="K152" s="1244">
        <f>VLOOKUP('2d) Planwerte (Anlage)'!$H$11,'3b) Referenzsysteme'!$B$5:$K$37,5)*'2d) Planwerte (Anlage)'!K$22</f>
        <v>0</v>
      </c>
      <c r="L152" s="1244">
        <f>VLOOKUP('2d) Planwerte (Anlage)'!$H$11,'3b) Referenzsysteme'!$B$5:$K$37,5)*'2d) Planwerte (Anlage)'!L$22</f>
        <v>0</v>
      </c>
      <c r="M152" s="1244">
        <f>VLOOKUP('2d) Planwerte (Anlage)'!$H$11,'3b) Referenzsysteme'!$B$5:$K$37,5)*'2d) Planwerte (Anlage)'!M$22</f>
        <v>0</v>
      </c>
      <c r="N152" s="1244">
        <f>VLOOKUP('2d) Planwerte (Anlage)'!$H$11,'3b) Referenzsysteme'!$B$5:$K$37,5)*'2d) Planwerte (Anlage)'!N$22</f>
        <v>0</v>
      </c>
      <c r="O152" s="1244">
        <f>VLOOKUP('2d) Planwerte (Anlage)'!$H$11,'3b) Referenzsysteme'!$B$5:$K$37,5)*'2d) Planwerte (Anlage)'!O$22</f>
        <v>0</v>
      </c>
      <c r="P152" s="1244">
        <f>VLOOKUP('2d) Planwerte (Anlage)'!$H$11,'3b) Referenzsysteme'!$B$5:$K$37,5)*'2d) Planwerte (Anlage)'!P$22</f>
        <v>0</v>
      </c>
      <c r="Q152" s="1244">
        <f>VLOOKUP('2d) Planwerte (Anlage)'!$H$11,'3b) Referenzsysteme'!$B$5:$K$37,5)*'2d) Planwerte (Anlage)'!Q$22</f>
        <v>0</v>
      </c>
      <c r="R152" s="1244">
        <f>VLOOKUP('2d) Planwerte (Anlage)'!$H$11,'3b) Referenzsysteme'!$B$5:$K$37,5)*'2d) Planwerte (Anlage)'!R$22</f>
        <v>0</v>
      </c>
      <c r="S152" s="1244">
        <f>VLOOKUP('2d) Planwerte (Anlage)'!$H$11,'3b) Referenzsysteme'!$B$5:$K$37,5)*'2d) Planwerte (Anlage)'!S$22</f>
        <v>0</v>
      </c>
      <c r="T152" s="1287">
        <f>VLOOKUP('2d) Planwerte (Anlage)'!$H$11,'3b) Referenzsysteme'!$B$5:$K$37,5)*'2d) Planwerte (Anlage)'!T$22</f>
        <v>0</v>
      </c>
      <c r="U152" s="1288">
        <f>VLOOKUP('2d) Planwerte (Anlage)'!$H$11,'3b) Referenzsysteme'!$B$5:$K$37,5)*'2d) Planwerte (Anlage)'!U$22</f>
        <v>0</v>
      </c>
    </row>
    <row r="153" spans="2:21" s="70" customFormat="1" x14ac:dyDescent="0.35">
      <c r="B153" s="1271" t="s">
        <v>107</v>
      </c>
      <c r="C153" s="1317" t="s">
        <v>161</v>
      </c>
      <c r="D153" s="1306">
        <f>VLOOKUP('2d) Planwerte (Anlage)'!$H$11,'3b) Referenzsysteme'!$B$5:$K$37,6)</f>
        <v>0</v>
      </c>
      <c r="E153" s="1246">
        <f>VLOOKUP('2d) Planwerte (Anlage)'!$H$11,'3b) Referenzsysteme'!$B$5:$K$37,6)*'2d) Planwerte (Anlage)'!E$22</f>
        <v>0</v>
      </c>
      <c r="F153" s="1247">
        <f>VLOOKUP('2d) Planwerte (Anlage)'!$H$11,'3b) Referenzsysteme'!$B$5:$K$37,6)*'2d) Planwerte (Anlage)'!F$22</f>
        <v>0</v>
      </c>
      <c r="G153" s="1247">
        <f>VLOOKUP('2d) Planwerte (Anlage)'!$H$11,'3b) Referenzsysteme'!$B$5:$K$37,6)*'2d) Planwerte (Anlage)'!G$22</f>
        <v>0</v>
      </c>
      <c r="H153" s="1247">
        <f>VLOOKUP('2d) Planwerte (Anlage)'!$H$11,'3b) Referenzsysteme'!$B$5:$K$37,6)*'2d) Planwerte (Anlage)'!H$22</f>
        <v>0</v>
      </c>
      <c r="I153" s="1247">
        <f>VLOOKUP('2d) Planwerte (Anlage)'!$H$11,'3b) Referenzsysteme'!$B$5:$K$37,6)*'2d) Planwerte (Anlage)'!I$22</f>
        <v>0</v>
      </c>
      <c r="J153" s="1247">
        <f>VLOOKUP('2d) Planwerte (Anlage)'!$H$11,'3b) Referenzsysteme'!$B$5:$K$37,6)*'2d) Planwerte (Anlage)'!J$22</f>
        <v>0</v>
      </c>
      <c r="K153" s="1247">
        <f>VLOOKUP('2d) Planwerte (Anlage)'!$H$11,'3b) Referenzsysteme'!$B$5:$K$37,6)*'2d) Planwerte (Anlage)'!K$22</f>
        <v>0</v>
      </c>
      <c r="L153" s="1247">
        <f>VLOOKUP('2d) Planwerte (Anlage)'!$H$11,'3b) Referenzsysteme'!$B$5:$K$37,6)*'2d) Planwerte (Anlage)'!L$22</f>
        <v>0</v>
      </c>
      <c r="M153" s="1247">
        <f>VLOOKUP('2d) Planwerte (Anlage)'!$H$11,'3b) Referenzsysteme'!$B$5:$K$37,6)*'2d) Planwerte (Anlage)'!M$22</f>
        <v>0</v>
      </c>
      <c r="N153" s="1247">
        <f>VLOOKUP('2d) Planwerte (Anlage)'!$H$11,'3b) Referenzsysteme'!$B$5:$K$37,6)*'2d) Planwerte (Anlage)'!N$22</f>
        <v>0</v>
      </c>
      <c r="O153" s="1247">
        <f>VLOOKUP('2d) Planwerte (Anlage)'!$H$11,'3b) Referenzsysteme'!$B$5:$K$37,6)*'2d) Planwerte (Anlage)'!O$22</f>
        <v>0</v>
      </c>
      <c r="P153" s="1247">
        <f>VLOOKUP('2d) Planwerte (Anlage)'!$H$11,'3b) Referenzsysteme'!$B$5:$K$37,6)*'2d) Planwerte (Anlage)'!P$22</f>
        <v>0</v>
      </c>
      <c r="Q153" s="1247">
        <f>VLOOKUP('2d) Planwerte (Anlage)'!$H$11,'3b) Referenzsysteme'!$B$5:$K$37,6)*'2d) Planwerte (Anlage)'!Q$22</f>
        <v>0</v>
      </c>
      <c r="R153" s="1247">
        <f>VLOOKUP('2d) Planwerte (Anlage)'!$H$11,'3b) Referenzsysteme'!$B$5:$K$37,6)*'2d) Planwerte (Anlage)'!R$22</f>
        <v>0</v>
      </c>
      <c r="S153" s="1247">
        <f>VLOOKUP('2d) Planwerte (Anlage)'!$H$11,'3b) Referenzsysteme'!$B$5:$K$37,6)*'2d) Planwerte (Anlage)'!S$22</f>
        <v>0</v>
      </c>
      <c r="T153" s="1291">
        <f>VLOOKUP('2d) Planwerte (Anlage)'!$H$11,'3b) Referenzsysteme'!$B$5:$K$37,6)*'2d) Planwerte (Anlage)'!T$22</f>
        <v>0</v>
      </c>
      <c r="U153" s="1289">
        <f>VLOOKUP('2d) Planwerte (Anlage)'!$H$11,'3b) Referenzsysteme'!$B$5:$K$37,6)*'2d) Planwerte (Anlage)'!U$22</f>
        <v>0</v>
      </c>
    </row>
    <row r="154" spans="2:21" s="70" customFormat="1" x14ac:dyDescent="0.35">
      <c r="B154" s="63" t="s">
        <v>341</v>
      </c>
      <c r="C154" s="172" t="s">
        <v>161</v>
      </c>
      <c r="D154" s="1305">
        <f>VLOOKUP('2d) Planwerte (Anlage)'!$H$11,'3b) Referenzsysteme'!$B$5:$K$37,7)</f>
        <v>0</v>
      </c>
      <c r="E154" s="1243">
        <f>VLOOKUP('2d) Planwerte (Anlage)'!$H$11,'3b) Referenzsysteme'!$B$5:$K$37,7)*'2d) Planwerte (Anlage)'!E$22</f>
        <v>0</v>
      </c>
      <c r="F154" s="1244">
        <f>VLOOKUP('2d) Planwerte (Anlage)'!$H$11,'3b) Referenzsysteme'!$B$5:$K$37,7)*'2d) Planwerte (Anlage)'!F$22</f>
        <v>0</v>
      </c>
      <c r="G154" s="1244">
        <f>VLOOKUP('2d) Planwerte (Anlage)'!$H$11,'3b) Referenzsysteme'!$B$5:$K$37,7)*'2d) Planwerte (Anlage)'!G$22</f>
        <v>0</v>
      </c>
      <c r="H154" s="1244">
        <f>VLOOKUP('2d) Planwerte (Anlage)'!$H$11,'3b) Referenzsysteme'!$B$5:$K$37,7)*'2d) Planwerte (Anlage)'!H$22</f>
        <v>0</v>
      </c>
      <c r="I154" s="1244">
        <f>VLOOKUP('2d) Planwerte (Anlage)'!$H$11,'3b) Referenzsysteme'!$B$5:$K$37,7)*'2d) Planwerte (Anlage)'!I$22</f>
        <v>0</v>
      </c>
      <c r="J154" s="1244">
        <f>VLOOKUP('2d) Planwerte (Anlage)'!$H$11,'3b) Referenzsysteme'!$B$5:$K$37,7)*'2d) Planwerte (Anlage)'!J$22</f>
        <v>0</v>
      </c>
      <c r="K154" s="1244">
        <f>VLOOKUP('2d) Planwerte (Anlage)'!$H$11,'3b) Referenzsysteme'!$B$5:$K$37,7)*'2d) Planwerte (Anlage)'!K$22</f>
        <v>0</v>
      </c>
      <c r="L154" s="1244">
        <f>VLOOKUP('2d) Planwerte (Anlage)'!$H$11,'3b) Referenzsysteme'!$B$5:$K$37,7)*'2d) Planwerte (Anlage)'!L$22</f>
        <v>0</v>
      </c>
      <c r="M154" s="1244">
        <f>VLOOKUP('2d) Planwerte (Anlage)'!$H$11,'3b) Referenzsysteme'!$B$5:$K$37,7)*'2d) Planwerte (Anlage)'!M$22</f>
        <v>0</v>
      </c>
      <c r="N154" s="1244">
        <f>VLOOKUP('2d) Planwerte (Anlage)'!$H$11,'3b) Referenzsysteme'!$B$5:$K$37,7)*'2d) Planwerte (Anlage)'!N$22</f>
        <v>0</v>
      </c>
      <c r="O154" s="1244">
        <f>VLOOKUP('2d) Planwerte (Anlage)'!$H$11,'3b) Referenzsysteme'!$B$5:$K$37,7)*'2d) Planwerte (Anlage)'!O$22</f>
        <v>0</v>
      </c>
      <c r="P154" s="1244">
        <f>VLOOKUP('2d) Planwerte (Anlage)'!$H$11,'3b) Referenzsysteme'!$B$5:$K$37,7)*'2d) Planwerte (Anlage)'!P$22</f>
        <v>0</v>
      </c>
      <c r="Q154" s="1244">
        <f>VLOOKUP('2d) Planwerte (Anlage)'!$H$11,'3b) Referenzsysteme'!$B$5:$K$37,7)*'2d) Planwerte (Anlage)'!Q$22</f>
        <v>0</v>
      </c>
      <c r="R154" s="1244">
        <f>VLOOKUP('2d) Planwerte (Anlage)'!$H$11,'3b) Referenzsysteme'!$B$5:$K$37,7)*'2d) Planwerte (Anlage)'!R$22</f>
        <v>0</v>
      </c>
      <c r="S154" s="1244">
        <f>VLOOKUP('2d) Planwerte (Anlage)'!$H$11,'3b) Referenzsysteme'!$B$5:$K$37,7)*'2d) Planwerte (Anlage)'!S$22</f>
        <v>0</v>
      </c>
      <c r="T154" s="1287">
        <f>VLOOKUP('2d) Planwerte (Anlage)'!$H$11,'3b) Referenzsysteme'!$B$5:$K$37,7)*'2d) Planwerte (Anlage)'!T$22</f>
        <v>0</v>
      </c>
      <c r="U154" s="1288">
        <f>VLOOKUP('2d) Planwerte (Anlage)'!$H$11,'3b) Referenzsysteme'!$B$5:$K$37,7)*'2d) Planwerte (Anlage)'!U$22</f>
        <v>0</v>
      </c>
    </row>
    <row r="155" spans="2:21" s="70" customFormat="1" ht="15" customHeight="1" x14ac:dyDescent="0.35">
      <c r="B155" s="259" t="s">
        <v>342</v>
      </c>
      <c r="C155" s="260" t="s">
        <v>161</v>
      </c>
      <c r="D155" s="1307">
        <f>VLOOKUP('2d) Planwerte (Anlage)'!$H$11,'3b) Referenzsysteme'!$B$5:$K$37,8)</f>
        <v>0</v>
      </c>
      <c r="E155" s="1294">
        <f>VLOOKUP('2d) Planwerte (Anlage)'!$H$11,'3b) Referenzsysteme'!$B$5:$K$37,8)*'2d) Planwerte (Anlage)'!E$22</f>
        <v>0</v>
      </c>
      <c r="F155" s="1295">
        <f>VLOOKUP('2d) Planwerte (Anlage)'!$H$11,'3b) Referenzsysteme'!$B$5:$K$37,8)*'2d) Planwerte (Anlage)'!F$22</f>
        <v>0</v>
      </c>
      <c r="G155" s="1295">
        <f>VLOOKUP('2d) Planwerte (Anlage)'!$H$11,'3b) Referenzsysteme'!$B$5:$K$37,8)*'2d) Planwerte (Anlage)'!G$22</f>
        <v>0</v>
      </c>
      <c r="H155" s="1295">
        <f>VLOOKUP('2d) Planwerte (Anlage)'!$H$11,'3b) Referenzsysteme'!$B$5:$K$37,8)*'2d) Planwerte (Anlage)'!H$22</f>
        <v>0</v>
      </c>
      <c r="I155" s="1295">
        <f>VLOOKUP('2d) Planwerte (Anlage)'!$H$11,'3b) Referenzsysteme'!$B$5:$K$37,8)*'2d) Planwerte (Anlage)'!I$22</f>
        <v>0</v>
      </c>
      <c r="J155" s="1295">
        <f>VLOOKUP('2d) Planwerte (Anlage)'!$H$11,'3b) Referenzsysteme'!$B$5:$K$37,8)*'2d) Planwerte (Anlage)'!J$22</f>
        <v>0</v>
      </c>
      <c r="K155" s="1295">
        <f>VLOOKUP('2d) Planwerte (Anlage)'!$H$11,'3b) Referenzsysteme'!$B$5:$K$37,8)*'2d) Planwerte (Anlage)'!K$22</f>
        <v>0</v>
      </c>
      <c r="L155" s="1295">
        <f>VLOOKUP('2d) Planwerte (Anlage)'!$H$11,'3b) Referenzsysteme'!$B$5:$K$37,8)*'2d) Planwerte (Anlage)'!L$22</f>
        <v>0</v>
      </c>
      <c r="M155" s="1295">
        <f>VLOOKUP('2d) Planwerte (Anlage)'!$H$11,'3b) Referenzsysteme'!$B$5:$K$37,8)*'2d) Planwerte (Anlage)'!M$22</f>
        <v>0</v>
      </c>
      <c r="N155" s="1295">
        <f>VLOOKUP('2d) Planwerte (Anlage)'!$H$11,'3b) Referenzsysteme'!$B$5:$K$37,8)*'2d) Planwerte (Anlage)'!N$22</f>
        <v>0</v>
      </c>
      <c r="O155" s="1295">
        <f>VLOOKUP('2d) Planwerte (Anlage)'!$H$11,'3b) Referenzsysteme'!$B$5:$K$37,8)*'2d) Planwerte (Anlage)'!O$22</f>
        <v>0</v>
      </c>
      <c r="P155" s="1295">
        <f>VLOOKUP('2d) Planwerte (Anlage)'!$H$11,'3b) Referenzsysteme'!$B$5:$K$37,8)*'2d) Planwerte (Anlage)'!P$22</f>
        <v>0</v>
      </c>
      <c r="Q155" s="1295">
        <f>VLOOKUP('2d) Planwerte (Anlage)'!$H$11,'3b) Referenzsysteme'!$B$5:$K$37,8)*'2d) Planwerte (Anlage)'!Q$22</f>
        <v>0</v>
      </c>
      <c r="R155" s="1295">
        <f>VLOOKUP('2d) Planwerte (Anlage)'!$H$11,'3b) Referenzsysteme'!$B$5:$K$37,8)*'2d) Planwerte (Anlage)'!R$22</f>
        <v>0</v>
      </c>
      <c r="S155" s="1295">
        <f>VLOOKUP('2d) Planwerte (Anlage)'!$H$11,'3b) Referenzsysteme'!$B$5:$K$37,8)*'2d) Planwerte (Anlage)'!S$22</f>
        <v>0</v>
      </c>
      <c r="T155" s="1296">
        <f>VLOOKUP('2d) Planwerte (Anlage)'!$H$11,'3b) Referenzsysteme'!$B$5:$K$37,8)*'2d) Planwerte (Anlage)'!T$22</f>
        <v>0</v>
      </c>
      <c r="U155" s="1297">
        <f>VLOOKUP('2d) Planwerte (Anlage)'!$H$11,'3b) Referenzsysteme'!$B$5:$K$37,8)*'2d) Planwerte (Anlage)'!U$22</f>
        <v>0</v>
      </c>
    </row>
    <row r="156" spans="2:21" s="70" customFormat="1" ht="16.5" x14ac:dyDescent="0.45">
      <c r="B156" s="258" t="s">
        <v>338</v>
      </c>
      <c r="C156" s="261" t="s">
        <v>318</v>
      </c>
      <c r="D156" s="1309">
        <f>VLOOKUP('2d) Planwerte (Anlage)'!$H$11,'3b) Referenzsysteme'!$B$5:$K$37,9)</f>
        <v>0</v>
      </c>
      <c r="E156" s="1281">
        <f>IF('2d) Planwerte (Anlage)'!$H$11="50: Wasserstoff", E185, IF('2d) Planwerte (Anlage)'!$H$11="51: Synthesegas",E202, IF('2d) Planwerte (Anlage)'!$H$11="Brennstoffeinsatz", E219, IF('2d) Planwerte (Anlage)'!$H$11="Wärmebereitstellung", E236, VLOOKUP('2d) Planwerte (Anlage)'!$H$11,'3b) Referenzsysteme'!$B$5:$K$37,9)))))*'2d) Planwerte (Anlage)'!E$22</f>
        <v>0</v>
      </c>
      <c r="F156" s="1281">
        <f>IF('2d) Planwerte (Anlage)'!$H$11="50: Wasserstoff", F185, IF('2d) Planwerte (Anlage)'!$H$11="51: Synthesegas",F202, IF('2d) Planwerte (Anlage)'!$H$11="Brennstoffeinsatz", F219, IF('2d) Planwerte (Anlage)'!$H$11="Wärmebereitstellung", F236, VLOOKUP('2d) Planwerte (Anlage)'!$H$11,'3b) Referenzsysteme'!$B$5:$K$37,9)))))*'2d) Planwerte (Anlage)'!F$22</f>
        <v>0</v>
      </c>
      <c r="G156" s="1281">
        <f>IF('2d) Planwerte (Anlage)'!$H$11="50: Wasserstoff", G185, IF('2d) Planwerte (Anlage)'!$H$11="51: Synthesegas",G202, IF('2d) Planwerte (Anlage)'!$H$11="Brennstoffeinsatz", G219, IF('2d) Planwerte (Anlage)'!$H$11="Wärmebereitstellung", G236, VLOOKUP('2d) Planwerte (Anlage)'!$H$11,'3b) Referenzsysteme'!$B$5:$K$37,9)))))*'2d) Planwerte (Anlage)'!G$22</f>
        <v>0</v>
      </c>
      <c r="H156" s="1281">
        <f>IF('2d) Planwerte (Anlage)'!$H$11="50: Wasserstoff", H185, IF('2d) Planwerte (Anlage)'!$H$11="51: Synthesegas",H202, IF('2d) Planwerte (Anlage)'!$H$11="Brennstoffeinsatz", H219, IF('2d) Planwerte (Anlage)'!$H$11="Wärmebereitstellung", H236, VLOOKUP('2d) Planwerte (Anlage)'!$H$11,'3b) Referenzsysteme'!$B$5:$K$37,9)))))*'2d) Planwerte (Anlage)'!H$22</f>
        <v>0</v>
      </c>
      <c r="I156" s="1281">
        <f>IF('2d) Planwerte (Anlage)'!$H$11="50: Wasserstoff", I185, IF('2d) Planwerte (Anlage)'!$H$11="51: Synthesegas",I202, IF('2d) Planwerte (Anlage)'!$H$11="Brennstoffeinsatz", I219, IF('2d) Planwerte (Anlage)'!$H$11="Wärmebereitstellung", I236, VLOOKUP('2d) Planwerte (Anlage)'!$H$11,'3b) Referenzsysteme'!$B$5:$K$37,9)))))*'2d) Planwerte (Anlage)'!I$22</f>
        <v>0</v>
      </c>
      <c r="J156" s="1281">
        <f>IF('2d) Planwerte (Anlage)'!$H$11="50: Wasserstoff", J185, IF('2d) Planwerte (Anlage)'!$H$11="51: Synthesegas",J202, IF('2d) Planwerte (Anlage)'!$H$11="Brennstoffeinsatz", J219, IF('2d) Planwerte (Anlage)'!$H$11="Wärmebereitstellung", J236, VLOOKUP('2d) Planwerte (Anlage)'!$H$11,'3b) Referenzsysteme'!$B$5:$K$37,9)))))*'2d) Planwerte (Anlage)'!J$22</f>
        <v>0</v>
      </c>
      <c r="K156" s="1281">
        <f>IF('2d) Planwerte (Anlage)'!$H$11="50: Wasserstoff", K185, IF('2d) Planwerte (Anlage)'!$H$11="51: Synthesegas",K202, IF('2d) Planwerte (Anlage)'!$H$11="Brennstoffeinsatz", K219, IF('2d) Planwerte (Anlage)'!$H$11="Wärmebereitstellung", K236, VLOOKUP('2d) Planwerte (Anlage)'!$H$11,'3b) Referenzsysteme'!$B$5:$K$37,9)))))*'2d) Planwerte (Anlage)'!K$22</f>
        <v>0</v>
      </c>
      <c r="L156" s="1281">
        <f>IF('2d) Planwerte (Anlage)'!$H$11="50: Wasserstoff", L185, IF('2d) Planwerte (Anlage)'!$H$11="51: Synthesegas",L202, IF('2d) Planwerte (Anlage)'!$H$11="Brennstoffeinsatz", L219, IF('2d) Planwerte (Anlage)'!$H$11="Wärmebereitstellung", L236, VLOOKUP('2d) Planwerte (Anlage)'!$H$11,'3b) Referenzsysteme'!$B$5:$K$37,9)))))*'2d) Planwerte (Anlage)'!L$22</f>
        <v>0</v>
      </c>
      <c r="M156" s="1281">
        <f>IF('2d) Planwerte (Anlage)'!$H$11="50: Wasserstoff", M185, IF('2d) Planwerte (Anlage)'!$H$11="51: Synthesegas",M202, IF('2d) Planwerte (Anlage)'!$H$11="Brennstoffeinsatz", M219, IF('2d) Planwerte (Anlage)'!$H$11="Wärmebereitstellung", M236, VLOOKUP('2d) Planwerte (Anlage)'!$H$11,'3b) Referenzsysteme'!$B$5:$K$37,9)))))*'2d) Planwerte (Anlage)'!M$22</f>
        <v>0</v>
      </c>
      <c r="N156" s="1281">
        <f>IF('2d) Planwerte (Anlage)'!$H$11="50: Wasserstoff", N185, IF('2d) Planwerte (Anlage)'!$H$11="51: Synthesegas",N202, IF('2d) Planwerte (Anlage)'!$H$11="Brennstoffeinsatz", N219, IF('2d) Planwerte (Anlage)'!$H$11="Wärmebereitstellung", N236, VLOOKUP('2d) Planwerte (Anlage)'!$H$11,'3b) Referenzsysteme'!$B$5:$K$37,9)))))*'2d) Planwerte (Anlage)'!N$22</f>
        <v>0</v>
      </c>
      <c r="O156" s="1281">
        <f>IF('2d) Planwerte (Anlage)'!$H$11="50: Wasserstoff", O185, IF('2d) Planwerte (Anlage)'!$H$11="51: Synthesegas",O202, IF('2d) Planwerte (Anlage)'!$H$11="Brennstoffeinsatz", O219, IF('2d) Planwerte (Anlage)'!$H$11="Wärmebereitstellung", O236, VLOOKUP('2d) Planwerte (Anlage)'!$H$11,'3b) Referenzsysteme'!$B$5:$K$37,9)))))*'2d) Planwerte (Anlage)'!O$22</f>
        <v>0</v>
      </c>
      <c r="P156" s="1281">
        <f>IF('2d) Planwerte (Anlage)'!$H$11="50: Wasserstoff", P185, IF('2d) Planwerte (Anlage)'!$H$11="51: Synthesegas",P202, IF('2d) Planwerte (Anlage)'!$H$11="Brennstoffeinsatz", P219, IF('2d) Planwerte (Anlage)'!$H$11="Wärmebereitstellung", P236, VLOOKUP('2d) Planwerte (Anlage)'!$H$11,'3b) Referenzsysteme'!$B$5:$K$37,9)))))*'2d) Planwerte (Anlage)'!P$22</f>
        <v>0</v>
      </c>
      <c r="Q156" s="1281">
        <f>IF('2d) Planwerte (Anlage)'!$H$11="50: Wasserstoff", Q185, IF('2d) Planwerte (Anlage)'!$H$11="51: Synthesegas",Q202, IF('2d) Planwerte (Anlage)'!$H$11="Brennstoffeinsatz", Q219, IF('2d) Planwerte (Anlage)'!$H$11="Wärmebereitstellung", Q236, VLOOKUP('2d) Planwerte (Anlage)'!$H$11,'3b) Referenzsysteme'!$B$5:$K$37,9)))))*'2d) Planwerte (Anlage)'!Q$22</f>
        <v>0</v>
      </c>
      <c r="R156" s="1281">
        <f>IF('2d) Planwerte (Anlage)'!$H$11="50: Wasserstoff", R185, IF('2d) Planwerte (Anlage)'!$H$11="51: Synthesegas",R202, IF('2d) Planwerte (Anlage)'!$H$11="Brennstoffeinsatz", R219, IF('2d) Planwerte (Anlage)'!$H$11="Wärmebereitstellung", R236, VLOOKUP('2d) Planwerte (Anlage)'!$H$11,'3b) Referenzsysteme'!$B$5:$K$37,9)))))*'2d) Planwerte (Anlage)'!R$22</f>
        <v>0</v>
      </c>
      <c r="S156" s="1281">
        <f>IF('2d) Planwerte (Anlage)'!$H$11="50: Wasserstoff", S185, IF('2d) Planwerte (Anlage)'!$H$11="51: Synthesegas",S202, IF('2d) Planwerte (Anlage)'!$H$11="Brennstoffeinsatz", S219, IF('2d) Planwerte (Anlage)'!$H$11="Wärmebereitstellung", S236, VLOOKUP('2d) Planwerte (Anlage)'!$H$11,'3b) Referenzsysteme'!$B$5:$K$37,9)))))*'2d) Planwerte (Anlage)'!S$22</f>
        <v>0</v>
      </c>
      <c r="T156" s="1282">
        <f>IF('2d) Planwerte (Anlage)'!$H$11="50: Wasserstoff", T185, IF('2d) Planwerte (Anlage)'!$H$11="51: Synthesegas",T202, IF('2d) Planwerte (Anlage)'!$H$11="Brennstoffeinsatz", T219, IF('2d) Planwerte (Anlage)'!$H$11="Wärmebereitstellung", T236, VLOOKUP('2d) Planwerte (Anlage)'!$H$11,'3b) Referenzsysteme'!$B$5:$K$37,9)))))*'2d) Planwerte (Anlage)'!T$22</f>
        <v>0</v>
      </c>
      <c r="U156" s="1283">
        <f>IF('2d) Planwerte (Anlage)'!$H$11="50: Wasserstoff", U185, IF('2d) Planwerte (Anlage)'!$H$11="51: Synthesegas",U202, IF('2d) Planwerte (Anlage)'!$H$11="Brennstoffeinsatz", U219, IF('2d) Planwerte (Anlage)'!$H$11="Wärmebereitstellung", U236, VLOOKUP('2d) Planwerte (Anlage)'!$H$11,'3b) Referenzsysteme'!$B$5:$K$37,9)))))*'2d) Planwerte (Anlage)'!U$22</f>
        <v>0</v>
      </c>
    </row>
    <row r="157" spans="2:21" s="70" customFormat="1" ht="18.5" x14ac:dyDescent="0.35">
      <c r="B157" s="1311" t="s">
        <v>350</v>
      </c>
      <c r="C157" s="1312"/>
    </row>
    <row r="158" spans="2:21" s="70" customFormat="1" ht="29.9" customHeight="1" x14ac:dyDescent="0.35">
      <c r="B158" s="1265" t="s">
        <v>340</v>
      </c>
      <c r="C158" s="52" t="s">
        <v>50</v>
      </c>
      <c r="D158" s="1266" t="s">
        <v>344</v>
      </c>
      <c r="E158" s="1186">
        <f>YEAR('2b) Allg. Inputs'!$C$7)</f>
        <v>1900</v>
      </c>
      <c r="F158" s="1187">
        <f>E158+1</f>
        <v>1901</v>
      </c>
      <c r="G158" s="1187">
        <f t="shared" ref="G158:R158" si="37">F158+1</f>
        <v>1902</v>
      </c>
      <c r="H158" s="1187">
        <f t="shared" si="37"/>
        <v>1903</v>
      </c>
      <c r="I158" s="1187">
        <f t="shared" si="37"/>
        <v>1904</v>
      </c>
      <c r="J158" s="1187">
        <f t="shared" si="37"/>
        <v>1905</v>
      </c>
      <c r="K158" s="1187">
        <f t="shared" si="37"/>
        <v>1906</v>
      </c>
      <c r="L158" s="1187">
        <f t="shared" si="37"/>
        <v>1907</v>
      </c>
      <c r="M158" s="1187">
        <f t="shared" si="37"/>
        <v>1908</v>
      </c>
      <c r="N158" s="1187">
        <f t="shared" si="37"/>
        <v>1909</v>
      </c>
      <c r="O158" s="1187">
        <f t="shared" si="37"/>
        <v>1910</v>
      </c>
      <c r="P158" s="1187">
        <f t="shared" si="37"/>
        <v>1911</v>
      </c>
      <c r="Q158" s="1187">
        <f t="shared" si="37"/>
        <v>1912</v>
      </c>
      <c r="R158" s="1187">
        <f t="shared" si="37"/>
        <v>1913</v>
      </c>
      <c r="S158" s="1187">
        <f>IF('4c) Berechnungen_MFS'!E114 = "Nein",R158+1, R158+1&amp;" 1. Teil-KJ")</f>
        <v>1914</v>
      </c>
      <c r="T158" s="1188" t="str">
        <f>IF('4c) Berechnungen_MFS'!E114 = "Nein","", R158+1&amp;" 2. Teil-KJ")</f>
        <v/>
      </c>
      <c r="U158" s="1189" t="str">
        <f>IF('4c) Berechnungen_MFS'!E114="Ja",R158+2,"")</f>
        <v/>
      </c>
    </row>
    <row r="159" spans="2:21" s="70" customFormat="1" x14ac:dyDescent="0.35">
      <c r="B159" s="111" t="s">
        <v>101</v>
      </c>
      <c r="C159" s="251" t="s">
        <v>161</v>
      </c>
      <c r="D159" s="1304">
        <f>VLOOKUP('2d) Planwerte (Anlage)'!$I$11,'3b) Referenzsysteme'!$B$5:$K$37,2)</f>
        <v>0</v>
      </c>
      <c r="E159" s="1240">
        <f>VLOOKUP('2d) Planwerte (Anlage)'!$I$11,'3b) Referenzsysteme'!$B$5:$K$37,2)*'2d) Planwerte (Anlage)'!E$23</f>
        <v>0</v>
      </c>
      <c r="F159" s="1241">
        <f>VLOOKUP('2d) Planwerte (Anlage)'!$I$11,'3b) Referenzsysteme'!$B$5:$K$37,2)*'2d) Planwerte (Anlage)'!F$23</f>
        <v>0</v>
      </c>
      <c r="G159" s="1241">
        <f>VLOOKUP('2d) Planwerte (Anlage)'!$I$11,'3b) Referenzsysteme'!$B$5:$K$37,2)*'2d) Planwerte (Anlage)'!G$23</f>
        <v>0</v>
      </c>
      <c r="H159" s="1241">
        <f>VLOOKUP('2d) Planwerte (Anlage)'!$I$11,'3b) Referenzsysteme'!$B$5:$K$37,2)*'2d) Planwerte (Anlage)'!H$23</f>
        <v>0</v>
      </c>
      <c r="I159" s="1241">
        <f>VLOOKUP('2d) Planwerte (Anlage)'!$I$11,'3b) Referenzsysteme'!$B$5:$K$37,2)*'2d) Planwerte (Anlage)'!I$23</f>
        <v>0</v>
      </c>
      <c r="J159" s="1241">
        <f>VLOOKUP('2d) Planwerte (Anlage)'!$I$11,'3b) Referenzsysteme'!$B$5:$K$37,2)*'2d) Planwerte (Anlage)'!J$23</f>
        <v>0</v>
      </c>
      <c r="K159" s="1241">
        <f>VLOOKUP('2d) Planwerte (Anlage)'!$I$11,'3b) Referenzsysteme'!$B$5:$K$37,2)*'2d) Planwerte (Anlage)'!K$23</f>
        <v>0</v>
      </c>
      <c r="L159" s="1241">
        <f>VLOOKUP('2d) Planwerte (Anlage)'!$I$11,'3b) Referenzsysteme'!$B$5:$K$37,2)*'2d) Planwerte (Anlage)'!L$23</f>
        <v>0</v>
      </c>
      <c r="M159" s="1241">
        <f>VLOOKUP('2d) Planwerte (Anlage)'!$I$11,'3b) Referenzsysteme'!$B$5:$K$37,2)*'2d) Planwerte (Anlage)'!M$23</f>
        <v>0</v>
      </c>
      <c r="N159" s="1241">
        <f>VLOOKUP('2d) Planwerte (Anlage)'!$I$11,'3b) Referenzsysteme'!$B$5:$K$37,2)*'2d) Planwerte (Anlage)'!N$23</f>
        <v>0</v>
      </c>
      <c r="O159" s="1241">
        <f>VLOOKUP('2d) Planwerte (Anlage)'!$I$11,'3b) Referenzsysteme'!$B$5:$K$37,2)*'2d) Planwerte (Anlage)'!O$23</f>
        <v>0</v>
      </c>
      <c r="P159" s="1241">
        <f>VLOOKUP('2d) Planwerte (Anlage)'!$I$11,'3b) Referenzsysteme'!$B$5:$K$37,2)*'2d) Planwerte (Anlage)'!P$23</f>
        <v>0</v>
      </c>
      <c r="Q159" s="1241">
        <f>VLOOKUP('2d) Planwerte (Anlage)'!$I$11,'3b) Referenzsysteme'!$B$5:$K$37,2)*'2d) Planwerte (Anlage)'!Q$23</f>
        <v>0</v>
      </c>
      <c r="R159" s="1241">
        <f>VLOOKUP('2d) Planwerte (Anlage)'!$I$11,'3b) Referenzsysteme'!$B$5:$K$37,2)*'2d) Planwerte (Anlage)'!R$23</f>
        <v>0</v>
      </c>
      <c r="S159" s="1241">
        <f>VLOOKUP('2d) Planwerte (Anlage)'!$I$11,'3b) Referenzsysteme'!$B$5:$K$37,2)*'2d) Planwerte (Anlage)'!S$23</f>
        <v>0</v>
      </c>
      <c r="T159" s="1241">
        <f>VLOOKUP('2d) Planwerte (Anlage)'!$I$11,'3b) Referenzsysteme'!$B$5:$K$37,2)*'2d) Planwerte (Anlage)'!T$23</f>
        <v>0</v>
      </c>
      <c r="U159" s="1286">
        <f>VLOOKUP('2d) Planwerte (Anlage)'!$I$11,'3b) Referenzsysteme'!$B$5:$K$37,2)*'2d) Planwerte (Anlage)'!U$23</f>
        <v>0</v>
      </c>
    </row>
    <row r="160" spans="2:21" s="70" customFormat="1" x14ac:dyDescent="0.35">
      <c r="B160" s="63" t="s">
        <v>323</v>
      </c>
      <c r="C160" s="172" t="s">
        <v>161</v>
      </c>
      <c r="D160" s="1305">
        <f>VLOOKUP('2d) Planwerte (Anlage)'!$I$11,'3b) Referenzsysteme'!$B$5:$K$37,3)</f>
        <v>0</v>
      </c>
      <c r="E160" s="1243">
        <f>VLOOKUP('2d) Planwerte (Anlage)'!$I$11,'3b) Referenzsysteme'!$B$5:$K$37,3)*'2d) Planwerte (Anlage)'!E$23</f>
        <v>0</v>
      </c>
      <c r="F160" s="1244">
        <f>VLOOKUP('2d) Planwerte (Anlage)'!$I$11,'3b) Referenzsysteme'!$B$5:$K$37,3)*'2d) Planwerte (Anlage)'!F$23</f>
        <v>0</v>
      </c>
      <c r="G160" s="1244">
        <f>VLOOKUP('2d) Planwerte (Anlage)'!$I$11,'3b) Referenzsysteme'!$B$5:$K$37,3)*'2d) Planwerte (Anlage)'!G$23</f>
        <v>0</v>
      </c>
      <c r="H160" s="1244">
        <f>VLOOKUP('2d) Planwerte (Anlage)'!$I$11,'3b) Referenzsysteme'!$B$5:$K$37,3)*'2d) Planwerte (Anlage)'!H$23</f>
        <v>0</v>
      </c>
      <c r="I160" s="1244">
        <f>VLOOKUP('2d) Planwerte (Anlage)'!$I$11,'3b) Referenzsysteme'!$B$5:$K$37,3)*'2d) Planwerte (Anlage)'!I$23</f>
        <v>0</v>
      </c>
      <c r="J160" s="1244">
        <f>VLOOKUP('2d) Planwerte (Anlage)'!$I$11,'3b) Referenzsysteme'!$B$5:$K$37,3)*'2d) Planwerte (Anlage)'!J$23</f>
        <v>0</v>
      </c>
      <c r="K160" s="1244">
        <f>VLOOKUP('2d) Planwerte (Anlage)'!$I$11,'3b) Referenzsysteme'!$B$5:$K$37,3)*'2d) Planwerte (Anlage)'!K$23</f>
        <v>0</v>
      </c>
      <c r="L160" s="1244">
        <f>VLOOKUP('2d) Planwerte (Anlage)'!$I$11,'3b) Referenzsysteme'!$B$5:$K$37,3)*'2d) Planwerte (Anlage)'!L$23</f>
        <v>0</v>
      </c>
      <c r="M160" s="1244">
        <f>VLOOKUP('2d) Planwerte (Anlage)'!$I$11,'3b) Referenzsysteme'!$B$5:$K$37,3)*'2d) Planwerte (Anlage)'!M$23</f>
        <v>0</v>
      </c>
      <c r="N160" s="1244">
        <f>VLOOKUP('2d) Planwerte (Anlage)'!$I$11,'3b) Referenzsysteme'!$B$5:$K$37,3)*'2d) Planwerte (Anlage)'!N$23</f>
        <v>0</v>
      </c>
      <c r="O160" s="1244">
        <f>VLOOKUP('2d) Planwerte (Anlage)'!$I$11,'3b) Referenzsysteme'!$B$5:$K$37,3)*'2d) Planwerte (Anlage)'!O$23</f>
        <v>0</v>
      </c>
      <c r="P160" s="1244">
        <f>VLOOKUP('2d) Planwerte (Anlage)'!$I$11,'3b) Referenzsysteme'!$B$5:$K$37,3)*'2d) Planwerte (Anlage)'!P$23</f>
        <v>0</v>
      </c>
      <c r="Q160" s="1244">
        <f>VLOOKUP('2d) Planwerte (Anlage)'!$I$11,'3b) Referenzsysteme'!$B$5:$K$37,3)*'2d) Planwerte (Anlage)'!Q$23</f>
        <v>0</v>
      </c>
      <c r="R160" s="1244">
        <f>VLOOKUP('2d) Planwerte (Anlage)'!$I$11,'3b) Referenzsysteme'!$B$5:$K$37,3)*'2d) Planwerte (Anlage)'!R$23</f>
        <v>0</v>
      </c>
      <c r="S160" s="1244">
        <f>VLOOKUP('2d) Planwerte (Anlage)'!$I$11,'3b) Referenzsysteme'!$B$5:$K$37,3)*'2d) Planwerte (Anlage)'!S$23</f>
        <v>0</v>
      </c>
      <c r="T160" s="1287">
        <f>VLOOKUP('2d) Planwerte (Anlage)'!$I$11,'3b) Referenzsysteme'!$B$5:$K$37,3)*'2d) Planwerte (Anlage)'!T$23</f>
        <v>0</v>
      </c>
      <c r="U160" s="1288">
        <f>VLOOKUP('2d) Planwerte (Anlage)'!$I$11,'3b) Referenzsysteme'!$B$5:$K$37,3)*'2d) Planwerte (Anlage)'!U$23</f>
        <v>0</v>
      </c>
    </row>
    <row r="161" spans="2:21" s="70" customFormat="1" x14ac:dyDescent="0.35">
      <c r="B161" s="67" t="s">
        <v>105</v>
      </c>
      <c r="C161" s="252" t="s">
        <v>161</v>
      </c>
      <c r="D161" s="1306">
        <f>VLOOKUP('2d) Planwerte (Anlage)'!$I$11,'3b) Referenzsysteme'!$B$5:$K$37,4)</f>
        <v>0</v>
      </c>
      <c r="E161" s="1246">
        <f>VLOOKUP('2d) Planwerte (Anlage)'!$I$11,'3b) Referenzsysteme'!$B$5:$K$37,4)*'2d) Planwerte (Anlage)'!E$23</f>
        <v>0</v>
      </c>
      <c r="F161" s="1247">
        <f>VLOOKUP('2d) Planwerte (Anlage)'!$I$11,'3b) Referenzsysteme'!$B$5:$K$37,4)*'2d) Planwerte (Anlage)'!F$23</f>
        <v>0</v>
      </c>
      <c r="G161" s="1247">
        <f>VLOOKUP('2d) Planwerte (Anlage)'!$I$11,'3b) Referenzsysteme'!$B$5:$K$37,4)*'2d) Planwerte (Anlage)'!G$23</f>
        <v>0</v>
      </c>
      <c r="H161" s="1247">
        <f>VLOOKUP('2d) Planwerte (Anlage)'!$I$11,'3b) Referenzsysteme'!$B$5:$K$37,4)*'2d) Planwerte (Anlage)'!H$23</f>
        <v>0</v>
      </c>
      <c r="I161" s="1247">
        <f>VLOOKUP('2d) Planwerte (Anlage)'!$I$11,'3b) Referenzsysteme'!$B$5:$K$37,4)*'2d) Planwerte (Anlage)'!I$23</f>
        <v>0</v>
      </c>
      <c r="J161" s="1247">
        <f>VLOOKUP('2d) Planwerte (Anlage)'!$I$11,'3b) Referenzsysteme'!$B$5:$K$37,4)*'2d) Planwerte (Anlage)'!J$23</f>
        <v>0</v>
      </c>
      <c r="K161" s="1247">
        <f>VLOOKUP('2d) Planwerte (Anlage)'!$I$11,'3b) Referenzsysteme'!$B$5:$K$37,4)*'2d) Planwerte (Anlage)'!K$23</f>
        <v>0</v>
      </c>
      <c r="L161" s="1247">
        <f>VLOOKUP('2d) Planwerte (Anlage)'!$I$11,'3b) Referenzsysteme'!$B$5:$K$37,4)*'2d) Planwerte (Anlage)'!L$23</f>
        <v>0</v>
      </c>
      <c r="M161" s="1247">
        <f>VLOOKUP('2d) Planwerte (Anlage)'!$I$11,'3b) Referenzsysteme'!$B$5:$K$37,4)*'2d) Planwerte (Anlage)'!M$23</f>
        <v>0</v>
      </c>
      <c r="N161" s="1247">
        <f>VLOOKUP('2d) Planwerte (Anlage)'!$I$11,'3b) Referenzsysteme'!$B$5:$K$37,4)*'2d) Planwerte (Anlage)'!N$23</f>
        <v>0</v>
      </c>
      <c r="O161" s="1247">
        <f>VLOOKUP('2d) Planwerte (Anlage)'!$I$11,'3b) Referenzsysteme'!$B$5:$K$37,4)*'2d) Planwerte (Anlage)'!O$23</f>
        <v>0</v>
      </c>
      <c r="P161" s="1247">
        <f>VLOOKUP('2d) Planwerte (Anlage)'!$I$11,'3b) Referenzsysteme'!$B$5:$K$37,4)*'2d) Planwerte (Anlage)'!P$23</f>
        <v>0</v>
      </c>
      <c r="Q161" s="1247">
        <f>VLOOKUP('2d) Planwerte (Anlage)'!$I$11,'3b) Referenzsysteme'!$B$5:$K$37,4)*'2d) Planwerte (Anlage)'!Q$23</f>
        <v>0</v>
      </c>
      <c r="R161" s="1247">
        <f>VLOOKUP('2d) Planwerte (Anlage)'!$I$11,'3b) Referenzsysteme'!$B$5:$K$37,4)*'2d) Planwerte (Anlage)'!R$23</f>
        <v>0</v>
      </c>
      <c r="S161" s="1247">
        <f>VLOOKUP('2d) Planwerte (Anlage)'!$I$11,'3b) Referenzsysteme'!$B$5:$K$37,4)*'2d) Planwerte (Anlage)'!S$23</f>
        <v>0</v>
      </c>
      <c r="T161" s="1291">
        <f>VLOOKUP('2d) Planwerte (Anlage)'!$I$11,'3b) Referenzsysteme'!$B$5:$K$37,4)*'2d) Planwerte (Anlage)'!T$23</f>
        <v>0</v>
      </c>
      <c r="U161" s="1289">
        <f>VLOOKUP('2d) Planwerte (Anlage)'!$I$11,'3b) Referenzsysteme'!$B$5:$K$37,4)*'2d) Planwerte (Anlage)'!U$23</f>
        <v>0</v>
      </c>
    </row>
    <row r="162" spans="2:21" s="70" customFormat="1" x14ac:dyDescent="0.35">
      <c r="B162" s="63" t="s">
        <v>106</v>
      </c>
      <c r="C162" s="172" t="s">
        <v>161</v>
      </c>
      <c r="D162" s="1305">
        <f>VLOOKUP('2d) Planwerte (Anlage)'!$I$11,'3b) Referenzsysteme'!$B$5:$K$37,5)</f>
        <v>0</v>
      </c>
      <c r="E162" s="1243">
        <f>VLOOKUP('2d) Planwerte (Anlage)'!$I$11,'3b) Referenzsysteme'!$B$5:$K$37,5)*'2d) Planwerte (Anlage)'!E$23</f>
        <v>0</v>
      </c>
      <c r="F162" s="1244">
        <f>VLOOKUP('2d) Planwerte (Anlage)'!$I$11,'3b) Referenzsysteme'!$B$5:$K$37,5)*'2d) Planwerte (Anlage)'!F$23</f>
        <v>0</v>
      </c>
      <c r="G162" s="1244">
        <f>VLOOKUP('2d) Planwerte (Anlage)'!$I$11,'3b) Referenzsysteme'!$B$5:$K$37,5)*'2d) Planwerte (Anlage)'!G$23</f>
        <v>0</v>
      </c>
      <c r="H162" s="1244">
        <f>VLOOKUP('2d) Planwerte (Anlage)'!$I$11,'3b) Referenzsysteme'!$B$5:$K$37,5)*'2d) Planwerte (Anlage)'!H$23</f>
        <v>0</v>
      </c>
      <c r="I162" s="1244">
        <f>VLOOKUP('2d) Planwerte (Anlage)'!$I$11,'3b) Referenzsysteme'!$B$5:$K$37,5)*'2d) Planwerte (Anlage)'!I$23</f>
        <v>0</v>
      </c>
      <c r="J162" s="1244">
        <f>VLOOKUP('2d) Planwerte (Anlage)'!$I$11,'3b) Referenzsysteme'!$B$5:$K$37,5)*'2d) Planwerte (Anlage)'!J$23</f>
        <v>0</v>
      </c>
      <c r="K162" s="1244">
        <f>VLOOKUP('2d) Planwerte (Anlage)'!$I$11,'3b) Referenzsysteme'!$B$5:$K$37,5)*'2d) Planwerte (Anlage)'!K$23</f>
        <v>0</v>
      </c>
      <c r="L162" s="1244">
        <f>VLOOKUP('2d) Planwerte (Anlage)'!$I$11,'3b) Referenzsysteme'!$B$5:$K$37,5)*'2d) Planwerte (Anlage)'!L$23</f>
        <v>0</v>
      </c>
      <c r="M162" s="1244">
        <f>VLOOKUP('2d) Planwerte (Anlage)'!$I$11,'3b) Referenzsysteme'!$B$5:$K$37,5)*'2d) Planwerte (Anlage)'!M$23</f>
        <v>0</v>
      </c>
      <c r="N162" s="1244">
        <f>VLOOKUP('2d) Planwerte (Anlage)'!$I$11,'3b) Referenzsysteme'!$B$5:$K$37,5)*'2d) Planwerte (Anlage)'!N$23</f>
        <v>0</v>
      </c>
      <c r="O162" s="1244">
        <f>VLOOKUP('2d) Planwerte (Anlage)'!$I$11,'3b) Referenzsysteme'!$B$5:$K$37,5)*'2d) Planwerte (Anlage)'!O$23</f>
        <v>0</v>
      </c>
      <c r="P162" s="1244">
        <f>VLOOKUP('2d) Planwerte (Anlage)'!$I$11,'3b) Referenzsysteme'!$B$5:$K$37,5)*'2d) Planwerte (Anlage)'!P$23</f>
        <v>0</v>
      </c>
      <c r="Q162" s="1244">
        <f>VLOOKUP('2d) Planwerte (Anlage)'!$I$11,'3b) Referenzsysteme'!$B$5:$K$37,5)*'2d) Planwerte (Anlage)'!Q$23</f>
        <v>0</v>
      </c>
      <c r="R162" s="1244">
        <f>VLOOKUP('2d) Planwerte (Anlage)'!$I$11,'3b) Referenzsysteme'!$B$5:$K$37,5)*'2d) Planwerte (Anlage)'!R$23</f>
        <v>0</v>
      </c>
      <c r="S162" s="1244">
        <f>VLOOKUP('2d) Planwerte (Anlage)'!$I$11,'3b) Referenzsysteme'!$B$5:$K$37,5)*'2d) Planwerte (Anlage)'!S$23</f>
        <v>0</v>
      </c>
      <c r="T162" s="1287">
        <f>VLOOKUP('2d) Planwerte (Anlage)'!$I$11,'3b) Referenzsysteme'!$B$5:$K$37,5)*'2d) Planwerte (Anlage)'!T$23</f>
        <v>0</v>
      </c>
      <c r="U162" s="1288">
        <f>VLOOKUP('2d) Planwerte (Anlage)'!$I$11,'3b) Referenzsysteme'!$B$5:$K$37,5)*'2d) Planwerte (Anlage)'!U$23</f>
        <v>0</v>
      </c>
    </row>
    <row r="163" spans="2:21" s="70" customFormat="1" x14ac:dyDescent="0.35">
      <c r="B163" s="1271" t="s">
        <v>107</v>
      </c>
      <c r="C163" s="1317" t="s">
        <v>161</v>
      </c>
      <c r="D163" s="1306">
        <f>VLOOKUP('2d) Planwerte (Anlage)'!$I$11,'3b) Referenzsysteme'!$B$5:$K$37,6)</f>
        <v>0</v>
      </c>
      <c r="E163" s="1246">
        <f>VLOOKUP('2d) Planwerte (Anlage)'!$I$11,'3b) Referenzsysteme'!$B$5:$K$37,6)*'2d) Planwerte (Anlage)'!E$23</f>
        <v>0</v>
      </c>
      <c r="F163" s="1247">
        <f>VLOOKUP('2d) Planwerte (Anlage)'!$I$11,'3b) Referenzsysteme'!$B$5:$K$37,6)*'2d) Planwerte (Anlage)'!F$23</f>
        <v>0</v>
      </c>
      <c r="G163" s="1247">
        <f>VLOOKUP('2d) Planwerte (Anlage)'!$I$11,'3b) Referenzsysteme'!$B$5:$K$37,6)*'2d) Planwerte (Anlage)'!G$23</f>
        <v>0</v>
      </c>
      <c r="H163" s="1247">
        <f>VLOOKUP('2d) Planwerte (Anlage)'!$I$11,'3b) Referenzsysteme'!$B$5:$K$37,6)*'2d) Planwerte (Anlage)'!H$23</f>
        <v>0</v>
      </c>
      <c r="I163" s="1247">
        <f>VLOOKUP('2d) Planwerte (Anlage)'!$I$11,'3b) Referenzsysteme'!$B$5:$K$37,6)*'2d) Planwerte (Anlage)'!I$23</f>
        <v>0</v>
      </c>
      <c r="J163" s="1247">
        <f>VLOOKUP('2d) Planwerte (Anlage)'!$I$11,'3b) Referenzsysteme'!$B$5:$K$37,6)*'2d) Planwerte (Anlage)'!J$23</f>
        <v>0</v>
      </c>
      <c r="K163" s="1247">
        <f>VLOOKUP('2d) Planwerte (Anlage)'!$I$11,'3b) Referenzsysteme'!$B$5:$K$37,6)*'2d) Planwerte (Anlage)'!K$23</f>
        <v>0</v>
      </c>
      <c r="L163" s="1247">
        <f>VLOOKUP('2d) Planwerte (Anlage)'!$I$11,'3b) Referenzsysteme'!$B$5:$K$37,6)*'2d) Planwerte (Anlage)'!L$23</f>
        <v>0</v>
      </c>
      <c r="M163" s="1247">
        <f>VLOOKUP('2d) Planwerte (Anlage)'!$I$11,'3b) Referenzsysteme'!$B$5:$K$37,6)*'2d) Planwerte (Anlage)'!M$23</f>
        <v>0</v>
      </c>
      <c r="N163" s="1247">
        <f>VLOOKUP('2d) Planwerte (Anlage)'!$I$11,'3b) Referenzsysteme'!$B$5:$K$37,6)*'2d) Planwerte (Anlage)'!N$23</f>
        <v>0</v>
      </c>
      <c r="O163" s="1247">
        <f>VLOOKUP('2d) Planwerte (Anlage)'!$I$11,'3b) Referenzsysteme'!$B$5:$K$37,6)*'2d) Planwerte (Anlage)'!O$23</f>
        <v>0</v>
      </c>
      <c r="P163" s="1247">
        <f>VLOOKUP('2d) Planwerte (Anlage)'!$I$11,'3b) Referenzsysteme'!$B$5:$K$37,6)*'2d) Planwerte (Anlage)'!P$23</f>
        <v>0</v>
      </c>
      <c r="Q163" s="1247">
        <f>VLOOKUP('2d) Planwerte (Anlage)'!$I$11,'3b) Referenzsysteme'!$B$5:$K$37,6)*'2d) Planwerte (Anlage)'!Q$23</f>
        <v>0</v>
      </c>
      <c r="R163" s="1247">
        <f>VLOOKUP('2d) Planwerte (Anlage)'!$I$11,'3b) Referenzsysteme'!$B$5:$K$37,6)*'2d) Planwerte (Anlage)'!R$23</f>
        <v>0</v>
      </c>
      <c r="S163" s="1247">
        <f>VLOOKUP('2d) Planwerte (Anlage)'!$I$11,'3b) Referenzsysteme'!$B$5:$K$37,6)*'2d) Planwerte (Anlage)'!S$23</f>
        <v>0</v>
      </c>
      <c r="T163" s="1291">
        <f>VLOOKUP('2d) Planwerte (Anlage)'!$I$11,'3b) Referenzsysteme'!$B$5:$K$37,6)*'2d) Planwerte (Anlage)'!T$23</f>
        <v>0</v>
      </c>
      <c r="U163" s="1289">
        <f>VLOOKUP('2d) Planwerte (Anlage)'!$I$11,'3b) Referenzsysteme'!$B$5:$K$37,6)*'2d) Planwerte (Anlage)'!U$23</f>
        <v>0</v>
      </c>
    </row>
    <row r="164" spans="2:21" s="70" customFormat="1" x14ac:dyDescent="0.35">
      <c r="B164" s="63" t="s">
        <v>341</v>
      </c>
      <c r="C164" s="172" t="s">
        <v>161</v>
      </c>
      <c r="D164" s="1305">
        <f>VLOOKUP('2d) Planwerte (Anlage)'!$I$11,'3b) Referenzsysteme'!$B$5:$K$37,7)</f>
        <v>0</v>
      </c>
      <c r="E164" s="1243">
        <f>VLOOKUP('2d) Planwerte (Anlage)'!$I$11,'3b) Referenzsysteme'!$B$5:$K$37,7)*'2d) Planwerte (Anlage)'!E$23</f>
        <v>0</v>
      </c>
      <c r="F164" s="1244">
        <f>VLOOKUP('2d) Planwerte (Anlage)'!$I$11,'3b) Referenzsysteme'!$B$5:$K$37,7)*'2d) Planwerte (Anlage)'!F$23</f>
        <v>0</v>
      </c>
      <c r="G164" s="1244">
        <f>VLOOKUP('2d) Planwerte (Anlage)'!$I$11,'3b) Referenzsysteme'!$B$5:$K$37,7)*'2d) Planwerte (Anlage)'!G$23</f>
        <v>0</v>
      </c>
      <c r="H164" s="1244">
        <f>VLOOKUP('2d) Planwerte (Anlage)'!$I$11,'3b) Referenzsysteme'!$B$5:$K$37,7)*'2d) Planwerte (Anlage)'!H$23</f>
        <v>0</v>
      </c>
      <c r="I164" s="1244">
        <f>VLOOKUP('2d) Planwerte (Anlage)'!$I$11,'3b) Referenzsysteme'!$B$5:$K$37,7)*'2d) Planwerte (Anlage)'!I$23</f>
        <v>0</v>
      </c>
      <c r="J164" s="1244">
        <f>VLOOKUP('2d) Planwerte (Anlage)'!$I$11,'3b) Referenzsysteme'!$B$5:$K$37,7)*'2d) Planwerte (Anlage)'!J$23</f>
        <v>0</v>
      </c>
      <c r="K164" s="1244">
        <f>VLOOKUP('2d) Planwerte (Anlage)'!$I$11,'3b) Referenzsysteme'!$B$5:$K$37,7)*'2d) Planwerte (Anlage)'!K$23</f>
        <v>0</v>
      </c>
      <c r="L164" s="1244">
        <f>VLOOKUP('2d) Planwerte (Anlage)'!$I$11,'3b) Referenzsysteme'!$B$5:$K$37,7)*'2d) Planwerte (Anlage)'!L$23</f>
        <v>0</v>
      </c>
      <c r="M164" s="1244">
        <f>VLOOKUP('2d) Planwerte (Anlage)'!$I$11,'3b) Referenzsysteme'!$B$5:$K$37,7)*'2d) Planwerte (Anlage)'!M$23</f>
        <v>0</v>
      </c>
      <c r="N164" s="1244">
        <f>VLOOKUP('2d) Planwerte (Anlage)'!$I$11,'3b) Referenzsysteme'!$B$5:$K$37,7)*'2d) Planwerte (Anlage)'!N$23</f>
        <v>0</v>
      </c>
      <c r="O164" s="1244">
        <f>VLOOKUP('2d) Planwerte (Anlage)'!$I$11,'3b) Referenzsysteme'!$B$5:$K$37,7)*'2d) Planwerte (Anlage)'!O$23</f>
        <v>0</v>
      </c>
      <c r="P164" s="1244">
        <f>VLOOKUP('2d) Planwerte (Anlage)'!$I$11,'3b) Referenzsysteme'!$B$5:$K$37,7)*'2d) Planwerte (Anlage)'!P$23</f>
        <v>0</v>
      </c>
      <c r="Q164" s="1244">
        <f>VLOOKUP('2d) Planwerte (Anlage)'!$I$11,'3b) Referenzsysteme'!$B$5:$K$37,7)*'2d) Planwerte (Anlage)'!Q$23</f>
        <v>0</v>
      </c>
      <c r="R164" s="1244">
        <f>VLOOKUP('2d) Planwerte (Anlage)'!$I$11,'3b) Referenzsysteme'!$B$5:$K$37,7)*'2d) Planwerte (Anlage)'!R$23</f>
        <v>0</v>
      </c>
      <c r="S164" s="1244">
        <f>VLOOKUP('2d) Planwerte (Anlage)'!$I$11,'3b) Referenzsysteme'!$B$5:$K$37,7)*'2d) Planwerte (Anlage)'!S$23</f>
        <v>0</v>
      </c>
      <c r="T164" s="1287">
        <f>VLOOKUP('2d) Planwerte (Anlage)'!$I$11,'3b) Referenzsysteme'!$B$5:$K$37,7)*'2d) Planwerte (Anlage)'!T$23</f>
        <v>0</v>
      </c>
      <c r="U164" s="1288">
        <f>VLOOKUP('2d) Planwerte (Anlage)'!$I$11,'3b) Referenzsysteme'!$B$5:$K$37,7)*'2d) Planwerte (Anlage)'!U$23</f>
        <v>0</v>
      </c>
    </row>
    <row r="165" spans="2:21" s="70" customFormat="1" ht="15" customHeight="1" x14ac:dyDescent="0.35">
      <c r="B165" s="259" t="s">
        <v>342</v>
      </c>
      <c r="C165" s="260" t="s">
        <v>161</v>
      </c>
      <c r="D165" s="1307">
        <f>VLOOKUP('2d) Planwerte (Anlage)'!$I$11,'3b) Referenzsysteme'!$B$5:$K$37,8)</f>
        <v>0</v>
      </c>
      <c r="E165" s="1294">
        <f>VLOOKUP('2d) Planwerte (Anlage)'!$I$11,'3b) Referenzsysteme'!$B$5:$K$37,8)*'2d) Planwerte (Anlage)'!E$23</f>
        <v>0</v>
      </c>
      <c r="F165" s="1295">
        <f>VLOOKUP('2d) Planwerte (Anlage)'!$I$11,'3b) Referenzsysteme'!$B$5:$K$37,8)*'2d) Planwerte (Anlage)'!F$23</f>
        <v>0</v>
      </c>
      <c r="G165" s="1295">
        <f>VLOOKUP('2d) Planwerte (Anlage)'!$I$11,'3b) Referenzsysteme'!$B$5:$K$37,8)*'2d) Planwerte (Anlage)'!G$23</f>
        <v>0</v>
      </c>
      <c r="H165" s="1295">
        <f>VLOOKUP('2d) Planwerte (Anlage)'!$I$11,'3b) Referenzsysteme'!$B$5:$K$37,8)*'2d) Planwerte (Anlage)'!H$23</f>
        <v>0</v>
      </c>
      <c r="I165" s="1295">
        <f>VLOOKUP('2d) Planwerte (Anlage)'!$I$11,'3b) Referenzsysteme'!$B$5:$K$37,8)*'2d) Planwerte (Anlage)'!I$23</f>
        <v>0</v>
      </c>
      <c r="J165" s="1295">
        <f>VLOOKUP('2d) Planwerte (Anlage)'!$I$11,'3b) Referenzsysteme'!$B$5:$K$37,8)*'2d) Planwerte (Anlage)'!J$23</f>
        <v>0</v>
      </c>
      <c r="K165" s="1295">
        <f>VLOOKUP('2d) Planwerte (Anlage)'!$I$11,'3b) Referenzsysteme'!$B$5:$K$37,8)*'2d) Planwerte (Anlage)'!K$23</f>
        <v>0</v>
      </c>
      <c r="L165" s="1295">
        <f>VLOOKUP('2d) Planwerte (Anlage)'!$I$11,'3b) Referenzsysteme'!$B$5:$K$37,8)*'2d) Planwerte (Anlage)'!L$23</f>
        <v>0</v>
      </c>
      <c r="M165" s="1295">
        <f>VLOOKUP('2d) Planwerte (Anlage)'!$I$11,'3b) Referenzsysteme'!$B$5:$K$37,8)*'2d) Planwerte (Anlage)'!M$23</f>
        <v>0</v>
      </c>
      <c r="N165" s="1295">
        <f>VLOOKUP('2d) Planwerte (Anlage)'!$I$11,'3b) Referenzsysteme'!$B$5:$K$37,8)*'2d) Planwerte (Anlage)'!N$23</f>
        <v>0</v>
      </c>
      <c r="O165" s="1295">
        <f>VLOOKUP('2d) Planwerte (Anlage)'!$I$11,'3b) Referenzsysteme'!$B$5:$K$37,8)*'2d) Planwerte (Anlage)'!O$23</f>
        <v>0</v>
      </c>
      <c r="P165" s="1295">
        <f>VLOOKUP('2d) Planwerte (Anlage)'!$I$11,'3b) Referenzsysteme'!$B$5:$K$37,8)*'2d) Planwerte (Anlage)'!P$23</f>
        <v>0</v>
      </c>
      <c r="Q165" s="1295">
        <f>VLOOKUP('2d) Planwerte (Anlage)'!$I$11,'3b) Referenzsysteme'!$B$5:$K$37,8)*'2d) Planwerte (Anlage)'!Q$23</f>
        <v>0</v>
      </c>
      <c r="R165" s="1295">
        <f>VLOOKUP('2d) Planwerte (Anlage)'!$I$11,'3b) Referenzsysteme'!$B$5:$K$37,8)*'2d) Planwerte (Anlage)'!R$23</f>
        <v>0</v>
      </c>
      <c r="S165" s="1295">
        <f>VLOOKUP('2d) Planwerte (Anlage)'!$I$11,'3b) Referenzsysteme'!$B$5:$K$37,8)*'2d) Planwerte (Anlage)'!S$23</f>
        <v>0</v>
      </c>
      <c r="T165" s="1296">
        <f>VLOOKUP('2d) Planwerte (Anlage)'!$I$11,'3b) Referenzsysteme'!$B$5:$K$37,8)*'2d) Planwerte (Anlage)'!T$23</f>
        <v>0</v>
      </c>
      <c r="U165" s="1297">
        <f>VLOOKUP('2d) Planwerte (Anlage)'!$I$11,'3b) Referenzsysteme'!$B$5:$K$37,8)*'2d) Planwerte (Anlage)'!U$23</f>
        <v>0</v>
      </c>
    </row>
    <row r="166" spans="2:21" s="70" customFormat="1" ht="16.5" x14ac:dyDescent="0.45">
      <c r="B166" s="258" t="s">
        <v>338</v>
      </c>
      <c r="C166" s="261" t="s">
        <v>318</v>
      </c>
      <c r="D166" s="1309">
        <f>VLOOKUP('2d) Planwerte (Anlage)'!$I$11,'3b) Referenzsysteme'!$B$5:$K$37,9)</f>
        <v>0</v>
      </c>
      <c r="E166" s="1281">
        <f>IF('2d) Planwerte (Anlage)'!$I$11="50: Wasserstoff", E185, IF('2d) Planwerte (Anlage)'!$I$11="51: Synthesegas",E202, IF('2d) Planwerte (Anlage)'!$I$11="Brennstoffeinsatz", E219, IF('2d) Planwerte (Anlage)'!$I$11="Wärmebereitstellung", E236, VLOOKUP('2d) Planwerte (Anlage)'!$I$11,'3b) Referenzsysteme'!$B$5:$K$37,9)))))*'2d) Planwerte (Anlage)'!E$23</f>
        <v>0</v>
      </c>
      <c r="F166" s="1281">
        <f>IF('2d) Planwerte (Anlage)'!$I$11="50: Wasserstoff", F185, IF('2d) Planwerte (Anlage)'!$I$11="51: Synthesegas",F202, IF('2d) Planwerte (Anlage)'!$I$11="Brennstoffeinsatz", F219, IF('2d) Planwerte (Anlage)'!$I$11="Wärmebereitstellung", F236, VLOOKUP('2d) Planwerte (Anlage)'!$I$11,'3b) Referenzsysteme'!$B$5:$K$37,9)))))*'2d) Planwerte (Anlage)'!F$23</f>
        <v>0</v>
      </c>
      <c r="G166" s="1281">
        <f>IF('2d) Planwerte (Anlage)'!$I$11="50: Wasserstoff", G185, IF('2d) Planwerte (Anlage)'!$I$11="51: Synthesegas",G202, IF('2d) Planwerte (Anlage)'!$I$11="Brennstoffeinsatz", G219, IF('2d) Planwerte (Anlage)'!$I$11="Wärmebereitstellung", G236, VLOOKUP('2d) Planwerte (Anlage)'!$I$11,'3b) Referenzsysteme'!$B$5:$K$37,9)))))*'2d) Planwerte (Anlage)'!G$23</f>
        <v>0</v>
      </c>
      <c r="H166" s="1281">
        <f>IF('2d) Planwerte (Anlage)'!$I$11="50: Wasserstoff", H185, IF('2d) Planwerte (Anlage)'!$I$11="51: Synthesegas",H202, IF('2d) Planwerte (Anlage)'!$I$11="Brennstoffeinsatz", H219, IF('2d) Planwerte (Anlage)'!$I$11="Wärmebereitstellung", H236, VLOOKUP('2d) Planwerte (Anlage)'!$I$11,'3b) Referenzsysteme'!$B$5:$K$37,9)))))*'2d) Planwerte (Anlage)'!H$23</f>
        <v>0</v>
      </c>
      <c r="I166" s="1281">
        <f>IF('2d) Planwerte (Anlage)'!$I$11="50: Wasserstoff", I185, IF('2d) Planwerte (Anlage)'!$I$11="51: Synthesegas",I202, IF('2d) Planwerte (Anlage)'!$I$11="Brennstoffeinsatz", I219, IF('2d) Planwerte (Anlage)'!$I$11="Wärmebereitstellung", I236, VLOOKUP('2d) Planwerte (Anlage)'!$I$11,'3b) Referenzsysteme'!$B$5:$K$37,9)))))*'2d) Planwerte (Anlage)'!I$23</f>
        <v>0</v>
      </c>
      <c r="J166" s="1281">
        <f>IF('2d) Planwerte (Anlage)'!$I$11="50: Wasserstoff", J185, IF('2d) Planwerte (Anlage)'!$I$11="51: Synthesegas",J202, IF('2d) Planwerte (Anlage)'!$I$11="Brennstoffeinsatz", J219, IF('2d) Planwerte (Anlage)'!$I$11="Wärmebereitstellung", J236, VLOOKUP('2d) Planwerte (Anlage)'!$I$11,'3b) Referenzsysteme'!$B$5:$K$37,9)))))*'2d) Planwerte (Anlage)'!J$23</f>
        <v>0</v>
      </c>
      <c r="K166" s="1281">
        <f>IF('2d) Planwerte (Anlage)'!$I$11="50: Wasserstoff", K185, IF('2d) Planwerte (Anlage)'!$I$11="51: Synthesegas",K202, IF('2d) Planwerte (Anlage)'!$I$11="Brennstoffeinsatz", K219, IF('2d) Planwerte (Anlage)'!$I$11="Wärmebereitstellung", K236, VLOOKUP('2d) Planwerte (Anlage)'!$I$11,'3b) Referenzsysteme'!$B$5:$K$37,9)))))*'2d) Planwerte (Anlage)'!K$23</f>
        <v>0</v>
      </c>
      <c r="L166" s="1281">
        <f>IF('2d) Planwerte (Anlage)'!$I$11="50: Wasserstoff", L185, IF('2d) Planwerte (Anlage)'!$I$11="51: Synthesegas",L202, IF('2d) Planwerte (Anlage)'!$I$11="Brennstoffeinsatz", L219, IF('2d) Planwerte (Anlage)'!$I$11="Wärmebereitstellung", L236, VLOOKUP('2d) Planwerte (Anlage)'!$I$11,'3b) Referenzsysteme'!$B$5:$K$37,9)))))*'2d) Planwerte (Anlage)'!L$23</f>
        <v>0</v>
      </c>
      <c r="M166" s="1281">
        <f>IF('2d) Planwerte (Anlage)'!$I$11="50: Wasserstoff", M185, IF('2d) Planwerte (Anlage)'!$I$11="51: Synthesegas",M202, IF('2d) Planwerte (Anlage)'!$I$11="Brennstoffeinsatz", M219, IF('2d) Planwerte (Anlage)'!$I$11="Wärmebereitstellung", M236, VLOOKUP('2d) Planwerte (Anlage)'!$I$11,'3b) Referenzsysteme'!$B$5:$K$37,9)))))*'2d) Planwerte (Anlage)'!M$23</f>
        <v>0</v>
      </c>
      <c r="N166" s="1281">
        <f>IF('2d) Planwerte (Anlage)'!$I$11="50: Wasserstoff", N185, IF('2d) Planwerte (Anlage)'!$I$11="51: Synthesegas",N202, IF('2d) Planwerte (Anlage)'!$I$11="Brennstoffeinsatz", N219, IF('2d) Planwerte (Anlage)'!$I$11="Wärmebereitstellung", N236, VLOOKUP('2d) Planwerte (Anlage)'!$I$11,'3b) Referenzsysteme'!$B$5:$K$37,9)))))*'2d) Planwerte (Anlage)'!N$23</f>
        <v>0</v>
      </c>
      <c r="O166" s="1281">
        <f>IF('2d) Planwerte (Anlage)'!$I$11="50: Wasserstoff", O185, IF('2d) Planwerte (Anlage)'!$I$11="51: Synthesegas",O202, IF('2d) Planwerte (Anlage)'!$I$11="Brennstoffeinsatz", O219, IF('2d) Planwerte (Anlage)'!$I$11="Wärmebereitstellung", O236, VLOOKUP('2d) Planwerte (Anlage)'!$I$11,'3b) Referenzsysteme'!$B$5:$K$37,9)))))*'2d) Planwerte (Anlage)'!O$23</f>
        <v>0</v>
      </c>
      <c r="P166" s="1281">
        <f>IF('2d) Planwerte (Anlage)'!$I$11="50: Wasserstoff", P185, IF('2d) Planwerte (Anlage)'!$I$11="51: Synthesegas",P202, IF('2d) Planwerte (Anlage)'!$I$11="Brennstoffeinsatz", P219, IF('2d) Planwerte (Anlage)'!$I$11="Wärmebereitstellung", P236, VLOOKUP('2d) Planwerte (Anlage)'!$I$11,'3b) Referenzsysteme'!$B$5:$K$37,9)))))*'2d) Planwerte (Anlage)'!P$23</f>
        <v>0</v>
      </c>
      <c r="Q166" s="1281">
        <f>IF('2d) Planwerte (Anlage)'!$I$11="50: Wasserstoff", Q185, IF('2d) Planwerte (Anlage)'!$I$11="51: Synthesegas",Q202, IF('2d) Planwerte (Anlage)'!$I$11="Brennstoffeinsatz", Q219, IF('2d) Planwerte (Anlage)'!$I$11="Wärmebereitstellung", Q236, VLOOKUP('2d) Planwerte (Anlage)'!$I$11,'3b) Referenzsysteme'!$B$5:$K$37,9)))))*'2d) Planwerte (Anlage)'!Q$23</f>
        <v>0</v>
      </c>
      <c r="R166" s="1281">
        <f>IF('2d) Planwerte (Anlage)'!$I$11="50: Wasserstoff", R185, IF('2d) Planwerte (Anlage)'!$I$11="51: Synthesegas",R202, IF('2d) Planwerte (Anlage)'!$I$11="Brennstoffeinsatz", R219, IF('2d) Planwerte (Anlage)'!$I$11="Wärmebereitstellung", R236, VLOOKUP('2d) Planwerte (Anlage)'!$I$11,'3b) Referenzsysteme'!$B$5:$K$37,9)))))*'2d) Planwerte (Anlage)'!R$23</f>
        <v>0</v>
      </c>
      <c r="S166" s="1281">
        <f>IF('2d) Planwerte (Anlage)'!$I$11="50: Wasserstoff", S185, IF('2d) Planwerte (Anlage)'!$I$11="51: Synthesegas",S202, IF('2d) Planwerte (Anlage)'!$I$11="Brennstoffeinsatz", S219, IF('2d) Planwerte (Anlage)'!$I$11="Wärmebereitstellung", S236, VLOOKUP('2d) Planwerte (Anlage)'!$I$11,'3b) Referenzsysteme'!$B$5:$K$37,9)))))*'2d) Planwerte (Anlage)'!S$23</f>
        <v>0</v>
      </c>
      <c r="T166" s="1282">
        <f>IF('2d) Planwerte (Anlage)'!$I$11="50: Wasserstoff", T185, IF('2d) Planwerte (Anlage)'!$I$11="51: Synthesegas",T202, IF('2d) Planwerte (Anlage)'!$I$11="Brennstoffeinsatz", T219, IF('2d) Planwerte (Anlage)'!$I$11="Wärmebereitstellung", T236, VLOOKUP('2d) Planwerte (Anlage)'!$I$11,'3b) Referenzsysteme'!$B$5:$K$37,9)))))*'2d) Planwerte (Anlage)'!T$23</f>
        <v>0</v>
      </c>
      <c r="U166" s="1283">
        <f>IF('2d) Planwerte (Anlage)'!$I$11="50: Wasserstoff", U185, IF('2d) Planwerte (Anlage)'!$I$11="51: Synthesegas",U202, IF('2d) Planwerte (Anlage)'!$I$11="Brennstoffeinsatz", U219, IF('2d) Planwerte (Anlage)'!$I$11="Wärmebereitstellung", U236, VLOOKUP('2d) Planwerte (Anlage)'!$I$11,'3b) Referenzsysteme'!$B$5:$K$37,9)))))*'2d) Planwerte (Anlage)'!U$23</f>
        <v>0</v>
      </c>
    </row>
    <row r="167" spans="2:21" s="70" customFormat="1" x14ac:dyDescent="0.35"/>
    <row r="168" spans="2:21" s="70" customFormat="1" ht="18.5" x14ac:dyDescent="0.35">
      <c r="B168" s="1510" t="s">
        <v>351</v>
      </c>
      <c r="C168" s="1523"/>
    </row>
    <row r="169" spans="2:21" s="70" customFormat="1" ht="18.5" x14ac:dyDescent="0.35">
      <c r="B169" s="1087" t="s">
        <v>352</v>
      </c>
      <c r="C169" s="1318" t="str">
        <f>IF('2d) Planwerte (Anlage)'!C26="50: Wasserstoff","Vorprodukt ausgewählt","Kein Vorprodukt ausgewählt")</f>
        <v>Kein Vorprodukt ausgewählt</v>
      </c>
      <c r="D169" s="1318" t="str">
        <f>'2d) Planwerte (Anlage)'!C26</f>
        <v/>
      </c>
    </row>
    <row r="170" spans="2:21" s="70" customFormat="1" x14ac:dyDescent="0.35">
      <c r="B170" s="1319"/>
      <c r="C170" s="1320"/>
      <c r="D170" s="1321"/>
      <c r="E170" s="1322">
        <f>YEAR('2b) Allg. Inputs'!$C$7)</f>
        <v>1900</v>
      </c>
      <c r="F170" s="1323">
        <f>E170+1</f>
        <v>1901</v>
      </c>
      <c r="G170" s="1323">
        <f t="shared" ref="G170:R170" si="38">F170+1</f>
        <v>1902</v>
      </c>
      <c r="H170" s="1323">
        <f t="shared" si="38"/>
        <v>1903</v>
      </c>
      <c r="I170" s="1323">
        <f t="shared" si="38"/>
        <v>1904</v>
      </c>
      <c r="J170" s="1323">
        <f t="shared" si="38"/>
        <v>1905</v>
      </c>
      <c r="K170" s="1323">
        <f t="shared" si="38"/>
        <v>1906</v>
      </c>
      <c r="L170" s="1323">
        <f t="shared" si="38"/>
        <v>1907</v>
      </c>
      <c r="M170" s="1323">
        <f t="shared" si="38"/>
        <v>1908</v>
      </c>
      <c r="N170" s="1323">
        <f t="shared" si="38"/>
        <v>1909</v>
      </c>
      <c r="O170" s="1323">
        <f t="shared" si="38"/>
        <v>1910</v>
      </c>
      <c r="P170" s="1323">
        <f t="shared" si="38"/>
        <v>1911</v>
      </c>
      <c r="Q170" s="1323">
        <f t="shared" si="38"/>
        <v>1912</v>
      </c>
      <c r="R170" s="1323">
        <f t="shared" si="38"/>
        <v>1913</v>
      </c>
      <c r="S170" s="1323">
        <f>IF('4c) Berechnungen_MFS'!E114 = "Nein",R170+1, R170+1&amp;" 1. Teil-KJ")</f>
        <v>1914</v>
      </c>
      <c r="T170" s="1324" t="str">
        <f>IF('4c) Berechnungen_MFS'!E114 = "Nein","", R170+1&amp;" 2. Teil-KJ")</f>
        <v/>
      </c>
      <c r="U170" s="1325" t="str">
        <f>IF('4c) Berechnungen_MFS'!E114="Ja",R170+2,"")</f>
        <v/>
      </c>
    </row>
    <row r="171" spans="2:21" s="70" customFormat="1" x14ac:dyDescent="0.35">
      <c r="B171" s="1326" t="s">
        <v>353</v>
      </c>
      <c r="C171" s="1327" t="s">
        <v>354</v>
      </c>
      <c r="D171" s="1328"/>
      <c r="E171" s="1329">
        <f>IF($C$169="Vorprodukt ausgewählt",IF('2d) Planwerte (Anlage)'!$D$17="50: Wasserstoff",'2d) Planwerte (Anlage)'!E17,0)+IF('2d) Planwerte (Anlage)'!$D$18="50: Wasserstoff",'2d) Planwerte (Anlage)'!E18,0)+IF('2d) Planwerte (Anlage)'!$D$19="50: Wasserstoff",'2d) Planwerte (Anlage)'!E19,0)+IF('2d) Planwerte (Anlage)'!$D$20="50: Wasserstoff",'2d) Planwerte (Anlage)'!E20,0)+IF('2d) Planwerte (Anlage)'!$D$21="50: Wasserstoff",'2d) Planwerte (Anlage)'!E21,0) +IF('2d) Planwerte (Anlage)'!$D$22="50: Wasserstoff",'2d) Planwerte (Anlage)'!E22,0) + IF('2d) Planwerte (Anlage)'!$D$23="50: Wasserstoff",'2d) Planwerte (Anlage)'!E23,0),0)</f>
        <v>0</v>
      </c>
      <c r="F171" s="1329">
        <f>IF($C$169="Vorprodukt ausgewählt",IF('2d) Planwerte (Anlage)'!$D$17="50: Wasserstoff",'2d) Planwerte (Anlage)'!F17,0)+IF('2d) Planwerte (Anlage)'!$D$18="50: Wasserstoff",'2d) Planwerte (Anlage)'!F18,0)+IF('2d) Planwerte (Anlage)'!$D$19="50: Wasserstoff",'2d) Planwerte (Anlage)'!F19,0)+IF('2d) Planwerte (Anlage)'!$D$20="50: Wasserstoff",'2d) Planwerte (Anlage)'!F20,0)+IF('2d) Planwerte (Anlage)'!$D$21="50: Wasserstoff",'2d) Planwerte (Anlage)'!F21,0) +IF('2d) Planwerte (Anlage)'!$D$22="50: Wasserstoff",'2d) Planwerte (Anlage)'!F22,0) + IF('2d) Planwerte (Anlage)'!$D$23="50: Wasserstoff",'2d) Planwerte (Anlage)'!F23,0),0)</f>
        <v>0</v>
      </c>
      <c r="G171" s="1329">
        <f>IF($C$169="Vorprodukt ausgewählt",IF('2d) Planwerte (Anlage)'!$D$17="50: Wasserstoff",'2d) Planwerte (Anlage)'!G17,0)+IF('2d) Planwerte (Anlage)'!$D$18="50: Wasserstoff",'2d) Planwerte (Anlage)'!G18,0)+IF('2d) Planwerte (Anlage)'!$D$19="50: Wasserstoff",'2d) Planwerte (Anlage)'!G19,0)+IF('2d) Planwerte (Anlage)'!$D$20="50: Wasserstoff",'2d) Planwerte (Anlage)'!G20,0)+IF('2d) Planwerte (Anlage)'!$D$21="50: Wasserstoff",'2d) Planwerte (Anlage)'!G21,0) +IF('2d) Planwerte (Anlage)'!$D$22="50: Wasserstoff",'2d) Planwerte (Anlage)'!G22,0) + IF('2d) Planwerte (Anlage)'!$D$23="50: Wasserstoff",'2d) Planwerte (Anlage)'!G23,0),0)</f>
        <v>0</v>
      </c>
      <c r="H171" s="1329">
        <f>IF($C$169="Vorprodukt ausgewählt",IF('2d) Planwerte (Anlage)'!$D$17="50: Wasserstoff",'2d) Planwerte (Anlage)'!H17,0)+IF('2d) Planwerte (Anlage)'!$D$18="50: Wasserstoff",'2d) Planwerte (Anlage)'!H18,0)+IF('2d) Planwerte (Anlage)'!$D$19="50: Wasserstoff",'2d) Planwerte (Anlage)'!H19,0)+IF('2d) Planwerte (Anlage)'!$D$20="50: Wasserstoff",'2d) Planwerte (Anlage)'!H20,0)+IF('2d) Planwerte (Anlage)'!$D$21="50: Wasserstoff",'2d) Planwerte (Anlage)'!H21,0) +IF('2d) Planwerte (Anlage)'!$D$22="50: Wasserstoff",'2d) Planwerte (Anlage)'!H22,0) + IF('2d) Planwerte (Anlage)'!$D$23="50: Wasserstoff",'2d) Planwerte (Anlage)'!H23,0),0)</f>
        <v>0</v>
      </c>
      <c r="I171" s="1329">
        <f>IF($C$169="Vorprodukt ausgewählt",IF('2d) Planwerte (Anlage)'!$D$17="50: Wasserstoff",'2d) Planwerte (Anlage)'!I17,0)+IF('2d) Planwerte (Anlage)'!$D$18="50: Wasserstoff",'2d) Planwerte (Anlage)'!I18,0)+IF('2d) Planwerte (Anlage)'!$D$19="50: Wasserstoff",'2d) Planwerte (Anlage)'!I19,0)+IF('2d) Planwerte (Anlage)'!$D$20="50: Wasserstoff",'2d) Planwerte (Anlage)'!I20,0)+IF('2d) Planwerte (Anlage)'!$D$21="50: Wasserstoff",'2d) Planwerte (Anlage)'!I21,0) +IF('2d) Planwerte (Anlage)'!$D$22="50: Wasserstoff",'2d) Planwerte (Anlage)'!I22,0) + IF('2d) Planwerte (Anlage)'!$D$23="50: Wasserstoff",'2d) Planwerte (Anlage)'!I23,0),0)</f>
        <v>0</v>
      </c>
      <c r="J171" s="1329">
        <f>IF($C$169="Vorprodukt ausgewählt",IF('2d) Planwerte (Anlage)'!$D$17="50: Wasserstoff",'2d) Planwerte (Anlage)'!J17,0)+IF('2d) Planwerte (Anlage)'!$D$18="50: Wasserstoff",'2d) Planwerte (Anlage)'!J18,0)+IF('2d) Planwerte (Anlage)'!$D$19="50: Wasserstoff",'2d) Planwerte (Anlage)'!J19,0)+IF('2d) Planwerte (Anlage)'!$D$20="50: Wasserstoff",'2d) Planwerte (Anlage)'!J20,0)+IF('2d) Planwerte (Anlage)'!$D$21="50: Wasserstoff",'2d) Planwerte (Anlage)'!J21,0) +IF('2d) Planwerte (Anlage)'!$D$22="50: Wasserstoff",'2d) Planwerte (Anlage)'!J22,0) + IF('2d) Planwerte (Anlage)'!$D$23="50: Wasserstoff",'2d) Planwerte (Anlage)'!J23,0),0)</f>
        <v>0</v>
      </c>
      <c r="K171" s="1329">
        <f>IF($C$169="Vorprodukt ausgewählt",IF('2d) Planwerte (Anlage)'!$D$17="50: Wasserstoff",'2d) Planwerte (Anlage)'!K17,0)+IF('2d) Planwerte (Anlage)'!$D$18="50: Wasserstoff",'2d) Planwerte (Anlage)'!K18,0)+IF('2d) Planwerte (Anlage)'!$D$19="50: Wasserstoff",'2d) Planwerte (Anlage)'!K19,0)+IF('2d) Planwerte (Anlage)'!$D$20="50: Wasserstoff",'2d) Planwerte (Anlage)'!K20,0)+IF('2d) Planwerte (Anlage)'!$D$21="50: Wasserstoff",'2d) Planwerte (Anlage)'!K21,0) +IF('2d) Planwerte (Anlage)'!$D$22="50: Wasserstoff",'2d) Planwerte (Anlage)'!K22,0) + IF('2d) Planwerte (Anlage)'!$D$23="50: Wasserstoff",'2d) Planwerte (Anlage)'!K23,0),0)</f>
        <v>0</v>
      </c>
      <c r="L171" s="1329">
        <f>IF($C$169="Vorprodukt ausgewählt",IF('2d) Planwerte (Anlage)'!$D$17="50: Wasserstoff",'2d) Planwerte (Anlage)'!L17,0)+IF('2d) Planwerte (Anlage)'!$D$18="50: Wasserstoff",'2d) Planwerte (Anlage)'!L18,0)+IF('2d) Planwerte (Anlage)'!$D$19="50: Wasserstoff",'2d) Planwerte (Anlage)'!L19,0)+IF('2d) Planwerte (Anlage)'!$D$20="50: Wasserstoff",'2d) Planwerte (Anlage)'!L20,0)+IF('2d) Planwerte (Anlage)'!$D$21="50: Wasserstoff",'2d) Planwerte (Anlage)'!L21,0) +IF('2d) Planwerte (Anlage)'!$D$22="50: Wasserstoff",'2d) Planwerte (Anlage)'!L22,0) + IF('2d) Planwerte (Anlage)'!$D$23="50: Wasserstoff",'2d) Planwerte (Anlage)'!L23,0),0)</f>
        <v>0</v>
      </c>
      <c r="M171" s="1329">
        <f>IF($C$169="Vorprodukt ausgewählt",IF('2d) Planwerte (Anlage)'!$D$17="50: Wasserstoff",'2d) Planwerte (Anlage)'!M17,0)+IF('2d) Planwerte (Anlage)'!$D$18="50: Wasserstoff",'2d) Planwerte (Anlage)'!M18,0)+IF('2d) Planwerte (Anlage)'!$D$19="50: Wasserstoff",'2d) Planwerte (Anlage)'!M19,0)+IF('2d) Planwerte (Anlage)'!$D$20="50: Wasserstoff",'2d) Planwerte (Anlage)'!M20,0)+IF('2d) Planwerte (Anlage)'!$D$21="50: Wasserstoff",'2d) Planwerte (Anlage)'!M21,0) +IF('2d) Planwerte (Anlage)'!$D$22="50: Wasserstoff",'2d) Planwerte (Anlage)'!M22,0) + IF('2d) Planwerte (Anlage)'!$D$23="50: Wasserstoff",'2d) Planwerte (Anlage)'!M23,0),0)</f>
        <v>0</v>
      </c>
      <c r="N171" s="1329">
        <f>IF($C$169="Vorprodukt ausgewählt",IF('2d) Planwerte (Anlage)'!$D$17="50: Wasserstoff",'2d) Planwerte (Anlage)'!N17,0)+IF('2d) Planwerte (Anlage)'!$D$18="50: Wasserstoff",'2d) Planwerte (Anlage)'!N18,0)+IF('2d) Planwerte (Anlage)'!$D$19="50: Wasserstoff",'2d) Planwerte (Anlage)'!N19,0)+IF('2d) Planwerte (Anlage)'!$D$20="50: Wasserstoff",'2d) Planwerte (Anlage)'!N20,0)+IF('2d) Planwerte (Anlage)'!$D$21="50: Wasserstoff",'2d) Planwerte (Anlage)'!N21,0) +IF('2d) Planwerte (Anlage)'!$D$22="50: Wasserstoff",'2d) Planwerte (Anlage)'!N22,0) + IF('2d) Planwerte (Anlage)'!$D$23="50: Wasserstoff",'2d) Planwerte (Anlage)'!N23,0),0)</f>
        <v>0</v>
      </c>
      <c r="O171" s="1329">
        <f>IF($C$169="Vorprodukt ausgewählt",IF('2d) Planwerte (Anlage)'!$D$17="50: Wasserstoff",'2d) Planwerte (Anlage)'!O17,0)+IF('2d) Planwerte (Anlage)'!$D$18="50: Wasserstoff",'2d) Planwerte (Anlage)'!O18,0)+IF('2d) Planwerte (Anlage)'!$D$19="50: Wasserstoff",'2d) Planwerte (Anlage)'!O19,0)+IF('2d) Planwerte (Anlage)'!$D$20="50: Wasserstoff",'2d) Planwerte (Anlage)'!O20,0)+IF('2d) Planwerte (Anlage)'!$D$21="50: Wasserstoff",'2d) Planwerte (Anlage)'!O21,0) +IF('2d) Planwerte (Anlage)'!$D$22="50: Wasserstoff",'2d) Planwerte (Anlage)'!O22,0) + IF('2d) Planwerte (Anlage)'!$D$23="50: Wasserstoff",'2d) Planwerte (Anlage)'!O23,0),0)</f>
        <v>0</v>
      </c>
      <c r="P171" s="1329">
        <f>IF($C$169="Vorprodukt ausgewählt",IF('2d) Planwerte (Anlage)'!$D$17="50: Wasserstoff",'2d) Planwerte (Anlage)'!P17,0)+IF('2d) Planwerte (Anlage)'!$D$18="50: Wasserstoff",'2d) Planwerte (Anlage)'!P18,0)+IF('2d) Planwerte (Anlage)'!$D$19="50: Wasserstoff",'2d) Planwerte (Anlage)'!P19,0)+IF('2d) Planwerte (Anlage)'!$D$20="50: Wasserstoff",'2d) Planwerte (Anlage)'!P20,0)+IF('2d) Planwerte (Anlage)'!$D$21="50: Wasserstoff",'2d) Planwerte (Anlage)'!P21,0) +IF('2d) Planwerte (Anlage)'!$D$22="50: Wasserstoff",'2d) Planwerte (Anlage)'!P22,0) + IF('2d) Planwerte (Anlage)'!$D$23="50: Wasserstoff",'2d) Planwerte (Anlage)'!P23,0),0)</f>
        <v>0</v>
      </c>
      <c r="Q171" s="1329">
        <f>IF($C$169="Vorprodukt ausgewählt",IF('2d) Planwerte (Anlage)'!$D$17="50: Wasserstoff",'2d) Planwerte (Anlage)'!Q17,0)+IF('2d) Planwerte (Anlage)'!$D$18="50: Wasserstoff",'2d) Planwerte (Anlage)'!Q18,0)+IF('2d) Planwerte (Anlage)'!$D$19="50: Wasserstoff",'2d) Planwerte (Anlage)'!Q19,0)+IF('2d) Planwerte (Anlage)'!$D$20="50: Wasserstoff",'2d) Planwerte (Anlage)'!Q20,0)+IF('2d) Planwerte (Anlage)'!$D$21="50: Wasserstoff",'2d) Planwerte (Anlage)'!Q21,0) +IF('2d) Planwerte (Anlage)'!$D$22="50: Wasserstoff",'2d) Planwerte (Anlage)'!Q22,0) + IF('2d) Planwerte (Anlage)'!$D$23="50: Wasserstoff",'2d) Planwerte (Anlage)'!Q23,0),0)</f>
        <v>0</v>
      </c>
      <c r="R171" s="1329">
        <f>IF($C$169="Vorprodukt ausgewählt",IF('2d) Planwerte (Anlage)'!$D$17="50: Wasserstoff",'2d) Planwerte (Anlage)'!R17,0)+IF('2d) Planwerte (Anlage)'!$D$18="50: Wasserstoff",'2d) Planwerte (Anlage)'!R18,0)+IF('2d) Planwerte (Anlage)'!$D$19="50: Wasserstoff",'2d) Planwerte (Anlage)'!R19,0)+IF('2d) Planwerte (Anlage)'!$D$20="50: Wasserstoff",'2d) Planwerte (Anlage)'!R20,0)+IF('2d) Planwerte (Anlage)'!$D$21="50: Wasserstoff",'2d) Planwerte (Anlage)'!R21,0) +IF('2d) Planwerte (Anlage)'!$D$22="50: Wasserstoff",'2d) Planwerte (Anlage)'!R22,0) + IF('2d) Planwerte (Anlage)'!$D$23="50: Wasserstoff",'2d) Planwerte (Anlage)'!R23,0),0)</f>
        <v>0</v>
      </c>
      <c r="S171" s="1329">
        <f>IF($C$169="Vorprodukt ausgewählt",IF('2d) Planwerte (Anlage)'!$D$17="50: Wasserstoff",'2d) Planwerte (Anlage)'!S17,0)+IF('2d) Planwerte (Anlage)'!$D$18="50: Wasserstoff",'2d) Planwerte (Anlage)'!S18,0)+IF('2d) Planwerte (Anlage)'!$D$19="50: Wasserstoff",'2d) Planwerte (Anlage)'!S19,0)+IF('2d) Planwerte (Anlage)'!$D$20="50: Wasserstoff",'2d) Planwerte (Anlage)'!S20,0)+IF('2d) Planwerte (Anlage)'!$D$21="50: Wasserstoff",'2d) Planwerte (Anlage)'!S21,0) +IF('2d) Planwerte (Anlage)'!$D$22="50: Wasserstoff",'2d) Planwerte (Anlage)'!S22,0) + IF('2d) Planwerte (Anlage)'!$D$23="50: Wasserstoff",'2d) Planwerte (Anlage)'!S23,0),0)</f>
        <v>0</v>
      </c>
      <c r="T171" s="1330">
        <f>IF($C$169="Vorprodukt ausgewählt",IF('2d) Planwerte (Anlage)'!$D$17="50: Wasserstoff",'2d) Planwerte (Anlage)'!T17,0)+IF('2d) Planwerte (Anlage)'!$D$18="50: Wasserstoff",'2d) Planwerte (Anlage)'!T18,0)+IF('2d) Planwerte (Anlage)'!$D$19="50: Wasserstoff",'2d) Planwerte (Anlage)'!T19,0)+IF('2d) Planwerte (Anlage)'!$D$20="50: Wasserstoff",'2d) Planwerte (Anlage)'!T20,0)+IF('2d) Planwerte (Anlage)'!$D$21="50: Wasserstoff",'2d) Planwerte (Anlage)'!T21,0) +IF('2d) Planwerte (Anlage)'!$D$22="50: Wasserstoff",'2d) Planwerte (Anlage)'!T22,0) + IF('2d) Planwerte (Anlage)'!$D$23="50: Wasserstoff",'2d) Planwerte (Anlage)'!T23,0),0)</f>
        <v>0</v>
      </c>
      <c r="U171" s="1327">
        <f>IF($C$169="Vorprodukt ausgewählt",IF('2d) Planwerte (Anlage)'!$D$17="50: Wasserstoff",'2d) Planwerte (Anlage)'!U17,0)+IF('2d) Planwerte (Anlage)'!$D$18="50: Wasserstoff",'2d) Planwerte (Anlage)'!U18,0)+IF('2d) Planwerte (Anlage)'!$D$19="50: Wasserstoff",'2d) Planwerte (Anlage)'!U19,0)+IF('2d) Planwerte (Anlage)'!$D$20="50: Wasserstoff",'2d) Planwerte (Anlage)'!U20,0)+IF('2d) Planwerte (Anlage)'!$D$21="50: Wasserstoff",'2d) Planwerte (Anlage)'!U21,0) +IF('2d) Planwerte (Anlage)'!$D$22="50: Wasserstoff",'2d) Planwerte (Anlage)'!U22,0) + IF('2d) Planwerte (Anlage)'!$D$23="50: Wasserstoff",'2d) Planwerte (Anlage)'!U23,0),0)</f>
        <v>0</v>
      </c>
    </row>
    <row r="172" spans="2:21" s="70" customFormat="1" x14ac:dyDescent="0.35">
      <c r="B172" s="1331" t="s">
        <v>355</v>
      </c>
      <c r="C172" s="1288" t="s">
        <v>196</v>
      </c>
      <c r="D172" s="1243"/>
      <c r="E172" s="1244">
        <f>IF($C$169="Vorprodukt ausgewählt",'2d) Planwerte (Anlage)'!E32,0)</f>
        <v>0</v>
      </c>
      <c r="F172" s="1244">
        <f>IF($C$169="Vorprodukt ausgewählt",'2d) Planwerte (Anlage)'!F32,0)</f>
        <v>0</v>
      </c>
      <c r="G172" s="1244">
        <f>IF($C$169="Vorprodukt ausgewählt",'2d) Planwerte (Anlage)'!G32,0)</f>
        <v>0</v>
      </c>
      <c r="H172" s="1244">
        <f>IF($C$169="Vorprodukt ausgewählt",'2d) Planwerte (Anlage)'!H32,0)</f>
        <v>0</v>
      </c>
      <c r="I172" s="1244">
        <f>IF($C$169="Vorprodukt ausgewählt",'2d) Planwerte (Anlage)'!I32,0)</f>
        <v>0</v>
      </c>
      <c r="J172" s="1244">
        <f>IF($C$169="Vorprodukt ausgewählt",'2d) Planwerte (Anlage)'!J32,0)</f>
        <v>0</v>
      </c>
      <c r="K172" s="1244">
        <f>IF($C$169="Vorprodukt ausgewählt",'2d) Planwerte (Anlage)'!K32,0)</f>
        <v>0</v>
      </c>
      <c r="L172" s="1244">
        <f>IF($C$169="Vorprodukt ausgewählt",'2d) Planwerte (Anlage)'!L32,0)</f>
        <v>0</v>
      </c>
      <c r="M172" s="1244">
        <f>IF($C$169="Vorprodukt ausgewählt",'2d) Planwerte (Anlage)'!M32,0)</f>
        <v>0</v>
      </c>
      <c r="N172" s="1244">
        <f>IF($C$169="Vorprodukt ausgewählt",'2d) Planwerte (Anlage)'!N32,0)</f>
        <v>0</v>
      </c>
      <c r="O172" s="1244">
        <f>IF($C$169="Vorprodukt ausgewählt",'2d) Planwerte (Anlage)'!O32,0)</f>
        <v>0</v>
      </c>
      <c r="P172" s="1244">
        <f>IF($C$169="Vorprodukt ausgewählt",'2d) Planwerte (Anlage)'!P32,0)</f>
        <v>0</v>
      </c>
      <c r="Q172" s="1244">
        <f>IF($C$169="Vorprodukt ausgewählt",'2d) Planwerte (Anlage)'!Q32,0)</f>
        <v>0</v>
      </c>
      <c r="R172" s="1244">
        <f>IF($C$169="Vorprodukt ausgewählt",'2d) Planwerte (Anlage)'!R32,0)</f>
        <v>0</v>
      </c>
      <c r="S172" s="1244">
        <f>IF($C$169="Vorprodukt ausgewählt",'2d) Planwerte (Anlage)'!S32,0)</f>
        <v>0</v>
      </c>
      <c r="T172" s="1287">
        <f>IF($C$169="Vorprodukt ausgewählt",'2d) Planwerte (Anlage)'!T32,0)</f>
        <v>0</v>
      </c>
      <c r="U172" s="1288">
        <f>IF($C$169="Vorprodukt ausgewählt",'2d) Planwerte (Anlage)'!U32,0)</f>
        <v>0</v>
      </c>
    </row>
    <row r="173" spans="2:21" s="70" customFormat="1" x14ac:dyDescent="0.35">
      <c r="B173" s="1332" t="s">
        <v>356</v>
      </c>
      <c r="C173" s="1289" t="s">
        <v>196</v>
      </c>
      <c r="D173" s="1246"/>
      <c r="E173" s="1247">
        <f>IF($C$169="Vorprodukt ausgewählt",'2d) Planwerte (Anlage)'!E34,0)</f>
        <v>0</v>
      </c>
      <c r="F173" s="1247">
        <f>IF($C$169="Vorprodukt ausgewählt",'2d) Planwerte (Anlage)'!F34,0)</f>
        <v>0</v>
      </c>
      <c r="G173" s="1247">
        <f>IF($C$169="Vorprodukt ausgewählt",'2d) Planwerte (Anlage)'!G34,0)</f>
        <v>0</v>
      </c>
      <c r="H173" s="1247">
        <f>IF($C$169="Vorprodukt ausgewählt",'2d) Planwerte (Anlage)'!H34,0)</f>
        <v>0</v>
      </c>
      <c r="I173" s="1247">
        <f>IF($C$169="Vorprodukt ausgewählt",'2d) Planwerte (Anlage)'!I34,0)</f>
        <v>0</v>
      </c>
      <c r="J173" s="1247">
        <f>IF($C$169="Vorprodukt ausgewählt",'2d) Planwerte (Anlage)'!J34,0)</f>
        <v>0</v>
      </c>
      <c r="K173" s="1247">
        <f>IF($C$169="Vorprodukt ausgewählt",'2d) Planwerte (Anlage)'!K34,0)</f>
        <v>0</v>
      </c>
      <c r="L173" s="1247">
        <f>IF($C$169="Vorprodukt ausgewählt",'2d) Planwerte (Anlage)'!L34,0)</f>
        <v>0</v>
      </c>
      <c r="M173" s="1247">
        <f>IF($C$169="Vorprodukt ausgewählt",'2d) Planwerte (Anlage)'!M34,0)</f>
        <v>0</v>
      </c>
      <c r="N173" s="1247">
        <f>IF($C$169="Vorprodukt ausgewählt",'2d) Planwerte (Anlage)'!N34,0)</f>
        <v>0</v>
      </c>
      <c r="O173" s="1247">
        <f>IF($C$169="Vorprodukt ausgewählt",'2d) Planwerte (Anlage)'!O34,0)</f>
        <v>0</v>
      </c>
      <c r="P173" s="1247">
        <f>IF($C$169="Vorprodukt ausgewählt",'2d) Planwerte (Anlage)'!P34,0)</f>
        <v>0</v>
      </c>
      <c r="Q173" s="1247">
        <f>IF($C$169="Vorprodukt ausgewählt",'2d) Planwerte (Anlage)'!Q34,0)</f>
        <v>0</v>
      </c>
      <c r="R173" s="1247">
        <f>IF($C$169="Vorprodukt ausgewählt",'2d) Planwerte (Anlage)'!R34,0)</f>
        <v>0</v>
      </c>
      <c r="S173" s="1247">
        <f>IF($C$169="Vorprodukt ausgewählt",'2d) Planwerte (Anlage)'!S34,0)</f>
        <v>0</v>
      </c>
      <c r="T173" s="1291">
        <f>IF($C$169="Vorprodukt ausgewählt",'2d) Planwerte (Anlage)'!T34,0)</f>
        <v>0</v>
      </c>
      <c r="U173" s="1289">
        <f>IF($C$169="Vorprodukt ausgewählt",'2d) Planwerte (Anlage)'!U34,0)</f>
        <v>0</v>
      </c>
    </row>
    <row r="174" spans="2:21" s="70" customFormat="1" x14ac:dyDescent="0.35">
      <c r="B174" s="1331" t="s">
        <v>357</v>
      </c>
      <c r="C174" s="1288" t="s">
        <v>196</v>
      </c>
      <c r="D174" s="1243"/>
      <c r="E174" s="1244">
        <f>IF($C$169="Vorprodukt ausgewählt",'2d) Planwerte (Anlage)'!E36,0)</f>
        <v>0</v>
      </c>
      <c r="F174" s="1244">
        <f>IF($C$169="Vorprodukt ausgewählt",'2d) Planwerte (Anlage)'!F36,0)</f>
        <v>0</v>
      </c>
      <c r="G174" s="1244">
        <f>IF($C$169="Vorprodukt ausgewählt",'2d) Planwerte (Anlage)'!G36,0)</f>
        <v>0</v>
      </c>
      <c r="H174" s="1244">
        <f>IF($C$169="Vorprodukt ausgewählt",'2d) Planwerte (Anlage)'!H36,0)</f>
        <v>0</v>
      </c>
      <c r="I174" s="1244">
        <f>IF($C$169="Vorprodukt ausgewählt",'2d) Planwerte (Anlage)'!I36,0)</f>
        <v>0</v>
      </c>
      <c r="J174" s="1244">
        <f>IF($C$169="Vorprodukt ausgewählt",'2d) Planwerte (Anlage)'!J36,0)</f>
        <v>0</v>
      </c>
      <c r="K174" s="1244">
        <f>IF($C$169="Vorprodukt ausgewählt",'2d) Planwerte (Anlage)'!K36,0)</f>
        <v>0</v>
      </c>
      <c r="L174" s="1244">
        <f>IF($C$169="Vorprodukt ausgewählt",'2d) Planwerte (Anlage)'!L36,0)</f>
        <v>0</v>
      </c>
      <c r="M174" s="1244">
        <f>IF($C$169="Vorprodukt ausgewählt",'2d) Planwerte (Anlage)'!M36,0)</f>
        <v>0</v>
      </c>
      <c r="N174" s="1244">
        <f>IF($C$169="Vorprodukt ausgewählt",'2d) Planwerte (Anlage)'!N36,0)</f>
        <v>0</v>
      </c>
      <c r="O174" s="1244">
        <f>IF($C$169="Vorprodukt ausgewählt",'2d) Planwerte (Anlage)'!O36,0)</f>
        <v>0</v>
      </c>
      <c r="P174" s="1244">
        <f>IF($C$169="Vorprodukt ausgewählt",'2d) Planwerte (Anlage)'!P36,0)</f>
        <v>0</v>
      </c>
      <c r="Q174" s="1244">
        <f>IF($C$169="Vorprodukt ausgewählt",'2d) Planwerte (Anlage)'!Q36,0)</f>
        <v>0</v>
      </c>
      <c r="R174" s="1244">
        <f>IF($C$169="Vorprodukt ausgewählt",'2d) Planwerte (Anlage)'!R36,0)</f>
        <v>0</v>
      </c>
      <c r="S174" s="1244">
        <f>IF($C$169="Vorprodukt ausgewählt",'2d) Planwerte (Anlage)'!S36,0)</f>
        <v>0</v>
      </c>
      <c r="T174" s="1287">
        <f>IF($C$169="Vorprodukt ausgewählt",'2d) Planwerte (Anlage)'!T36,0)</f>
        <v>0</v>
      </c>
      <c r="U174" s="1288">
        <f>IF($C$169="Vorprodukt ausgewählt",'2d) Planwerte (Anlage)'!U36,0)</f>
        <v>0</v>
      </c>
    </row>
    <row r="175" spans="2:21" s="70" customFormat="1" x14ac:dyDescent="0.35">
      <c r="B175" s="1332" t="s">
        <v>358</v>
      </c>
      <c r="C175" s="1289" t="s">
        <v>196</v>
      </c>
      <c r="D175" s="1246"/>
      <c r="E175" s="1247">
        <f>IF($C$169="Vorprodukt ausgewählt",'2d) Planwerte (Anlage)'!E38,0)</f>
        <v>0</v>
      </c>
      <c r="F175" s="1247">
        <f>IF($C$169="Vorprodukt ausgewählt",'2d) Planwerte (Anlage)'!F38,0)</f>
        <v>0</v>
      </c>
      <c r="G175" s="1247">
        <f>IF($C$169="Vorprodukt ausgewählt",'2d) Planwerte (Anlage)'!G38,0)</f>
        <v>0</v>
      </c>
      <c r="H175" s="1247">
        <f>IF($C$169="Vorprodukt ausgewählt",'2d) Planwerte (Anlage)'!H38,0)</f>
        <v>0</v>
      </c>
      <c r="I175" s="1247">
        <f>IF($C$169="Vorprodukt ausgewählt",'2d) Planwerte (Anlage)'!I38,0)</f>
        <v>0</v>
      </c>
      <c r="J175" s="1247">
        <f>IF($C$169="Vorprodukt ausgewählt",'2d) Planwerte (Anlage)'!J38,0)</f>
        <v>0</v>
      </c>
      <c r="K175" s="1247">
        <f>IF($C$169="Vorprodukt ausgewählt",'2d) Planwerte (Anlage)'!K38,0)</f>
        <v>0</v>
      </c>
      <c r="L175" s="1247">
        <f>IF($C$169="Vorprodukt ausgewählt",'2d) Planwerte (Anlage)'!L38,0)</f>
        <v>0</v>
      </c>
      <c r="M175" s="1247">
        <f>IF($C$169="Vorprodukt ausgewählt",'2d) Planwerte (Anlage)'!M38,0)</f>
        <v>0</v>
      </c>
      <c r="N175" s="1247">
        <f>IF($C$169="Vorprodukt ausgewählt",'2d) Planwerte (Anlage)'!N38,0)</f>
        <v>0</v>
      </c>
      <c r="O175" s="1247">
        <f>IF($C$169="Vorprodukt ausgewählt",'2d) Planwerte (Anlage)'!O38,0)</f>
        <v>0</v>
      </c>
      <c r="P175" s="1247">
        <f>IF($C$169="Vorprodukt ausgewählt",'2d) Planwerte (Anlage)'!P38,0)</f>
        <v>0</v>
      </c>
      <c r="Q175" s="1247">
        <f>IF($C$169="Vorprodukt ausgewählt",'2d) Planwerte (Anlage)'!Q38,0)</f>
        <v>0</v>
      </c>
      <c r="R175" s="1247">
        <f>IF($C$169="Vorprodukt ausgewählt",'2d) Planwerte (Anlage)'!R38,0)</f>
        <v>0</v>
      </c>
      <c r="S175" s="1247">
        <f>IF($C$169="Vorprodukt ausgewählt",'2d) Planwerte (Anlage)'!S38,0)</f>
        <v>0</v>
      </c>
      <c r="T175" s="1291">
        <f>IF($C$169="Vorprodukt ausgewählt",'2d) Planwerte (Anlage)'!T38,0)</f>
        <v>0</v>
      </c>
      <c r="U175" s="1289">
        <f>IF($C$169="Vorprodukt ausgewählt",'2d) Planwerte (Anlage)'!U38,0)</f>
        <v>0</v>
      </c>
    </row>
    <row r="176" spans="2:21" s="70" customFormat="1" ht="29.5" customHeight="1" x14ac:dyDescent="0.35">
      <c r="B176" s="262" t="s">
        <v>359</v>
      </c>
      <c r="C176" s="1288" t="s">
        <v>360</v>
      </c>
      <c r="D176" s="1243"/>
      <c r="E176" s="1244">
        <f t="shared" ref="E176:F179" si="39">IFERROR(E$171/E172,0)</f>
        <v>0</v>
      </c>
      <c r="F176" s="1244">
        <f t="shared" si="39"/>
        <v>0</v>
      </c>
      <c r="G176" s="1244">
        <f t="shared" ref="G176:U179" si="40">IFERROR(G$171/G172,0)</f>
        <v>0</v>
      </c>
      <c r="H176" s="1244">
        <f t="shared" si="40"/>
        <v>0</v>
      </c>
      <c r="I176" s="1244">
        <f t="shared" si="40"/>
        <v>0</v>
      </c>
      <c r="J176" s="1244">
        <f t="shared" si="40"/>
        <v>0</v>
      </c>
      <c r="K176" s="1244">
        <f t="shared" si="40"/>
        <v>0</v>
      </c>
      <c r="L176" s="1244">
        <f t="shared" si="40"/>
        <v>0</v>
      </c>
      <c r="M176" s="1244">
        <f t="shared" si="40"/>
        <v>0</v>
      </c>
      <c r="N176" s="1244">
        <f t="shared" si="40"/>
        <v>0</v>
      </c>
      <c r="O176" s="1244">
        <f t="shared" si="40"/>
        <v>0</v>
      </c>
      <c r="P176" s="1244">
        <f t="shared" si="40"/>
        <v>0</v>
      </c>
      <c r="Q176" s="1244">
        <f t="shared" si="40"/>
        <v>0</v>
      </c>
      <c r="R176" s="1244">
        <f t="shared" si="40"/>
        <v>0</v>
      </c>
      <c r="S176" s="1244">
        <f t="shared" si="40"/>
        <v>0</v>
      </c>
      <c r="T176" s="1287">
        <f t="shared" si="40"/>
        <v>0</v>
      </c>
      <c r="U176" s="1288">
        <f t="shared" si="40"/>
        <v>0</v>
      </c>
    </row>
    <row r="177" spans="2:21" s="70" customFormat="1" ht="29.5" customHeight="1" x14ac:dyDescent="0.35">
      <c r="B177" s="263" t="s">
        <v>361</v>
      </c>
      <c r="C177" s="1289" t="s">
        <v>360</v>
      </c>
      <c r="D177" s="1246"/>
      <c r="E177" s="1247">
        <f t="shared" si="39"/>
        <v>0</v>
      </c>
      <c r="F177" s="1247">
        <f t="shared" si="39"/>
        <v>0</v>
      </c>
      <c r="G177" s="1247">
        <f t="shared" si="40"/>
        <v>0</v>
      </c>
      <c r="H177" s="1247">
        <f t="shared" si="40"/>
        <v>0</v>
      </c>
      <c r="I177" s="1247">
        <f t="shared" si="40"/>
        <v>0</v>
      </c>
      <c r="J177" s="1247">
        <f t="shared" si="40"/>
        <v>0</v>
      </c>
      <c r="K177" s="1247">
        <f t="shared" si="40"/>
        <v>0</v>
      </c>
      <c r="L177" s="1247">
        <f t="shared" si="40"/>
        <v>0</v>
      </c>
      <c r="M177" s="1247">
        <f t="shared" si="40"/>
        <v>0</v>
      </c>
      <c r="N177" s="1247">
        <f t="shared" si="40"/>
        <v>0</v>
      </c>
      <c r="O177" s="1247">
        <f t="shared" si="40"/>
        <v>0</v>
      </c>
      <c r="P177" s="1247">
        <f t="shared" si="40"/>
        <v>0</v>
      </c>
      <c r="Q177" s="1247">
        <f t="shared" si="40"/>
        <v>0</v>
      </c>
      <c r="R177" s="1247">
        <f t="shared" si="40"/>
        <v>0</v>
      </c>
      <c r="S177" s="1247">
        <f t="shared" si="40"/>
        <v>0</v>
      </c>
      <c r="T177" s="1291">
        <f t="shared" si="40"/>
        <v>0</v>
      </c>
      <c r="U177" s="1289">
        <f t="shared" si="40"/>
        <v>0</v>
      </c>
    </row>
    <row r="178" spans="2:21" s="70" customFormat="1" ht="29.5" customHeight="1" x14ac:dyDescent="0.35">
      <c r="B178" s="262" t="s">
        <v>362</v>
      </c>
      <c r="C178" s="1288" t="s">
        <v>360</v>
      </c>
      <c r="D178" s="1243"/>
      <c r="E178" s="1244">
        <f t="shared" si="39"/>
        <v>0</v>
      </c>
      <c r="F178" s="1244">
        <f t="shared" si="39"/>
        <v>0</v>
      </c>
      <c r="G178" s="1244">
        <f t="shared" si="40"/>
        <v>0</v>
      </c>
      <c r="H178" s="1244">
        <f t="shared" si="40"/>
        <v>0</v>
      </c>
      <c r="I178" s="1244">
        <f t="shared" si="40"/>
        <v>0</v>
      </c>
      <c r="J178" s="1244">
        <f t="shared" si="40"/>
        <v>0</v>
      </c>
      <c r="K178" s="1244">
        <f t="shared" si="40"/>
        <v>0</v>
      </c>
      <c r="L178" s="1244">
        <f t="shared" si="40"/>
        <v>0</v>
      </c>
      <c r="M178" s="1244">
        <f t="shared" si="40"/>
        <v>0</v>
      </c>
      <c r="N178" s="1244">
        <f t="shared" si="40"/>
        <v>0</v>
      </c>
      <c r="O178" s="1244">
        <f t="shared" si="40"/>
        <v>0</v>
      </c>
      <c r="P178" s="1244">
        <f t="shared" si="40"/>
        <v>0</v>
      </c>
      <c r="Q178" s="1244">
        <f t="shared" si="40"/>
        <v>0</v>
      </c>
      <c r="R178" s="1244">
        <f t="shared" si="40"/>
        <v>0</v>
      </c>
      <c r="S178" s="1244">
        <f t="shared" si="40"/>
        <v>0</v>
      </c>
      <c r="T178" s="1287">
        <f t="shared" si="40"/>
        <v>0</v>
      </c>
      <c r="U178" s="1288">
        <f t="shared" si="40"/>
        <v>0</v>
      </c>
    </row>
    <row r="179" spans="2:21" s="70" customFormat="1" ht="29.5" customHeight="1" x14ac:dyDescent="0.35">
      <c r="B179" s="263" t="s">
        <v>363</v>
      </c>
      <c r="C179" s="1289" t="s">
        <v>360</v>
      </c>
      <c r="D179" s="1246"/>
      <c r="E179" s="1247">
        <f t="shared" si="39"/>
        <v>0</v>
      </c>
      <c r="F179" s="1247">
        <f t="shared" si="39"/>
        <v>0</v>
      </c>
      <c r="G179" s="1247">
        <f t="shared" si="40"/>
        <v>0</v>
      </c>
      <c r="H179" s="1247">
        <f t="shared" si="40"/>
        <v>0</v>
      </c>
      <c r="I179" s="1247">
        <f t="shared" si="40"/>
        <v>0</v>
      </c>
      <c r="J179" s="1247">
        <f t="shared" si="40"/>
        <v>0</v>
      </c>
      <c r="K179" s="1247">
        <f t="shared" si="40"/>
        <v>0</v>
      </c>
      <c r="L179" s="1247">
        <f t="shared" si="40"/>
        <v>0</v>
      </c>
      <c r="M179" s="1247">
        <f t="shared" si="40"/>
        <v>0</v>
      </c>
      <c r="N179" s="1247">
        <f t="shared" si="40"/>
        <v>0</v>
      </c>
      <c r="O179" s="1247">
        <f t="shared" si="40"/>
        <v>0</v>
      </c>
      <c r="P179" s="1247">
        <f t="shared" si="40"/>
        <v>0</v>
      </c>
      <c r="Q179" s="1247">
        <f t="shared" si="40"/>
        <v>0</v>
      </c>
      <c r="R179" s="1247">
        <f t="shared" si="40"/>
        <v>0</v>
      </c>
      <c r="S179" s="1247">
        <f t="shared" si="40"/>
        <v>0</v>
      </c>
      <c r="T179" s="1291">
        <f t="shared" si="40"/>
        <v>0</v>
      </c>
      <c r="U179" s="1289">
        <f t="shared" si="40"/>
        <v>0</v>
      </c>
    </row>
    <row r="180" spans="2:21" s="70" customFormat="1" ht="16.5" x14ac:dyDescent="0.45">
      <c r="B180" s="1331" t="s">
        <v>364</v>
      </c>
      <c r="C180" s="264" t="s">
        <v>365</v>
      </c>
      <c r="D180" s="1333"/>
      <c r="E180" s="1244">
        <f>IF($C$169="Vorprodukt ausgewählt",VLOOKUP('2d) Planwerte (Anlage)'!$C$26,'3b) Referenzsysteme'!$B$6:$J$37,9),0)</f>
        <v>0</v>
      </c>
      <c r="F180" s="1244">
        <f>IF($C$169="Vorprodukt ausgewählt",VLOOKUP('2d) Planwerte (Anlage)'!$C$26,'3b) Referenzsysteme'!$B$6:$J$37,9),0)</f>
        <v>0</v>
      </c>
      <c r="G180" s="1244">
        <f>IF($C$169="Vorprodukt ausgewählt",VLOOKUP('2d) Planwerte (Anlage)'!$C$26,'3b) Referenzsysteme'!$B$6:$J$37,9),0)</f>
        <v>0</v>
      </c>
      <c r="H180" s="1244">
        <f>IF($C$169="Vorprodukt ausgewählt",VLOOKUP('2d) Planwerte (Anlage)'!$C$26,'3b) Referenzsysteme'!$B$6:$J$37,9),0)</f>
        <v>0</v>
      </c>
      <c r="I180" s="1244">
        <f>IF($C$169="Vorprodukt ausgewählt",VLOOKUP('2d) Planwerte (Anlage)'!$C$26,'3b) Referenzsysteme'!$B$6:$J$37,9),0)</f>
        <v>0</v>
      </c>
      <c r="J180" s="1244">
        <f>IF($C$169="Vorprodukt ausgewählt",VLOOKUP('2d) Planwerte (Anlage)'!$C$26,'3b) Referenzsysteme'!$B$6:$J$37,9),0)</f>
        <v>0</v>
      </c>
      <c r="K180" s="1244">
        <f>IF($C$169="Vorprodukt ausgewählt",VLOOKUP('2d) Planwerte (Anlage)'!$C$26,'3b) Referenzsysteme'!$B$6:$J$37,9),0)</f>
        <v>0</v>
      </c>
      <c r="L180" s="1244">
        <f>IF($C$169="Vorprodukt ausgewählt",VLOOKUP('2d) Planwerte (Anlage)'!$C$26,'3b) Referenzsysteme'!$B$6:$J$37,9),0)</f>
        <v>0</v>
      </c>
      <c r="M180" s="1244">
        <f>IF($C$169="Vorprodukt ausgewählt",VLOOKUP('2d) Planwerte (Anlage)'!$C$26,'3b) Referenzsysteme'!$B$6:$J$37,9),0)</f>
        <v>0</v>
      </c>
      <c r="N180" s="1244">
        <f>IF($C$169="Vorprodukt ausgewählt",VLOOKUP('2d) Planwerte (Anlage)'!$C$26,'3b) Referenzsysteme'!$B$6:$J$37,9),0)</f>
        <v>0</v>
      </c>
      <c r="O180" s="1244">
        <f>IF($C$169="Vorprodukt ausgewählt",VLOOKUP('2d) Planwerte (Anlage)'!$C$26,'3b) Referenzsysteme'!$B$6:$J$37,9),0)</f>
        <v>0</v>
      </c>
      <c r="P180" s="1244">
        <f>IF($C$169="Vorprodukt ausgewählt",VLOOKUP('2d) Planwerte (Anlage)'!$C$26,'3b) Referenzsysteme'!$B$6:$J$37,9),0)</f>
        <v>0</v>
      </c>
      <c r="Q180" s="1244">
        <f>IF($C$169="Vorprodukt ausgewählt",VLOOKUP('2d) Planwerte (Anlage)'!$C$26,'3b) Referenzsysteme'!$B$6:$J$37,9),0)</f>
        <v>0</v>
      </c>
      <c r="R180" s="1244">
        <f>IF($C$169="Vorprodukt ausgewählt",VLOOKUP('2d) Planwerte (Anlage)'!$C$26,'3b) Referenzsysteme'!$B$6:$J$37,9),0)</f>
        <v>0</v>
      </c>
      <c r="S180" s="1244">
        <f>IF($C$169="Vorprodukt ausgewählt",VLOOKUP('2d) Planwerte (Anlage)'!$C$26,'3b) Referenzsysteme'!$B$6:$J$37,9),0)</f>
        <v>0</v>
      </c>
      <c r="T180" s="1287">
        <f>IF($C$169="Vorprodukt ausgewählt",VLOOKUP('2d) Planwerte (Anlage)'!$C$26,'3b) Referenzsysteme'!$B$6:$J$37,9),0)</f>
        <v>0</v>
      </c>
      <c r="U180" s="1288">
        <f>IF($C$169="Vorprodukt ausgewählt",VLOOKUP('2d) Planwerte (Anlage)'!$C$26,'3b) Referenzsysteme'!$B$6:$J$37,9),0)</f>
        <v>0</v>
      </c>
    </row>
    <row r="181" spans="2:21" s="70" customFormat="1" ht="16.5" x14ac:dyDescent="0.45">
      <c r="B181" s="1332" t="s">
        <v>366</v>
      </c>
      <c r="C181" s="265" t="s">
        <v>128</v>
      </c>
      <c r="D181" s="1334"/>
      <c r="E181" s="1335">
        <f>'2d) Planwerte (Anlage)'!$D$30</f>
        <v>0</v>
      </c>
      <c r="F181" s="1335">
        <f>'2d) Planwerte (Anlage)'!$D$30</f>
        <v>0</v>
      </c>
      <c r="G181" s="1335">
        <f>'2d) Planwerte (Anlage)'!$D$30</f>
        <v>0</v>
      </c>
      <c r="H181" s="1335">
        <f>'2d) Planwerte (Anlage)'!$D$30</f>
        <v>0</v>
      </c>
      <c r="I181" s="1335">
        <f>'2d) Planwerte (Anlage)'!$D$30</f>
        <v>0</v>
      </c>
      <c r="J181" s="1335">
        <f>'2d) Planwerte (Anlage)'!$D$30</f>
        <v>0</v>
      </c>
      <c r="K181" s="1335">
        <f>'2d) Planwerte (Anlage)'!$D$30</f>
        <v>0</v>
      </c>
      <c r="L181" s="1335">
        <f>'2d) Planwerte (Anlage)'!$D$30</f>
        <v>0</v>
      </c>
      <c r="M181" s="1335">
        <f>'2d) Planwerte (Anlage)'!$D$30</f>
        <v>0</v>
      </c>
      <c r="N181" s="1335">
        <f>'2d) Planwerte (Anlage)'!$D$30</f>
        <v>0</v>
      </c>
      <c r="O181" s="1335">
        <f>'2d) Planwerte (Anlage)'!$D$30</f>
        <v>0</v>
      </c>
      <c r="P181" s="1335">
        <f>'2d) Planwerte (Anlage)'!$D$30</f>
        <v>0</v>
      </c>
      <c r="Q181" s="1335">
        <f>'2d) Planwerte (Anlage)'!$D$30</f>
        <v>0</v>
      </c>
      <c r="R181" s="1335">
        <f>'2d) Planwerte (Anlage)'!$D$30</f>
        <v>0</v>
      </c>
      <c r="S181" s="1335">
        <f>'2d) Planwerte (Anlage)'!$D$30</f>
        <v>0</v>
      </c>
      <c r="T181" s="1336">
        <f>'2d) Planwerte (Anlage)'!$D$30</f>
        <v>0</v>
      </c>
      <c r="U181" s="1337">
        <f>'2d) Planwerte (Anlage)'!$D$30</f>
        <v>0</v>
      </c>
    </row>
    <row r="182" spans="2:21" s="70" customFormat="1" ht="16.5" x14ac:dyDescent="0.45">
      <c r="B182" s="1331" t="s">
        <v>367</v>
      </c>
      <c r="C182" s="264" t="s">
        <v>128</v>
      </c>
      <c r="D182" s="1333"/>
      <c r="E182" s="1338">
        <f>'2d) Planwerte (Anlage)'!$E$30</f>
        <v>0</v>
      </c>
      <c r="F182" s="1338">
        <f>'2d) Planwerte (Anlage)'!$E$30</f>
        <v>0</v>
      </c>
      <c r="G182" s="1338">
        <f>'2d) Planwerte (Anlage)'!$E$30</f>
        <v>0</v>
      </c>
      <c r="H182" s="1338">
        <f>'2d) Planwerte (Anlage)'!$E$30</f>
        <v>0</v>
      </c>
      <c r="I182" s="1338">
        <f>'2d) Planwerte (Anlage)'!$E$30</f>
        <v>0</v>
      </c>
      <c r="J182" s="1338">
        <f>'2d) Planwerte (Anlage)'!$E$30</f>
        <v>0</v>
      </c>
      <c r="K182" s="1338">
        <f>'2d) Planwerte (Anlage)'!$E$30</f>
        <v>0</v>
      </c>
      <c r="L182" s="1338">
        <f>'2d) Planwerte (Anlage)'!$E$30</f>
        <v>0</v>
      </c>
      <c r="M182" s="1338">
        <f>'2d) Planwerte (Anlage)'!$E$30</f>
        <v>0</v>
      </c>
      <c r="N182" s="1338">
        <f>'2d) Planwerte (Anlage)'!$E$30</f>
        <v>0</v>
      </c>
      <c r="O182" s="1338">
        <f>'2d) Planwerte (Anlage)'!$E$30</f>
        <v>0</v>
      </c>
      <c r="P182" s="1338">
        <f>'2d) Planwerte (Anlage)'!$E$30</f>
        <v>0</v>
      </c>
      <c r="Q182" s="1338">
        <f>'2d) Planwerte (Anlage)'!$E$30</f>
        <v>0</v>
      </c>
      <c r="R182" s="1338">
        <f>'2d) Planwerte (Anlage)'!$E$30</f>
        <v>0</v>
      </c>
      <c r="S182" s="1338">
        <f>'2d) Planwerte (Anlage)'!$E$30</f>
        <v>0</v>
      </c>
      <c r="T182" s="1339">
        <f>'2d) Planwerte (Anlage)'!$E$30</f>
        <v>0</v>
      </c>
      <c r="U182" s="1340">
        <f>'2d) Planwerte (Anlage)'!$E$30</f>
        <v>0</v>
      </c>
    </row>
    <row r="183" spans="2:21" s="70" customFormat="1" ht="16.5" x14ac:dyDescent="0.45">
      <c r="B183" s="1332" t="s">
        <v>368</v>
      </c>
      <c r="C183" s="265" t="s">
        <v>128</v>
      </c>
      <c r="D183" s="1334"/>
      <c r="E183" s="1335">
        <f>'2d) Planwerte (Anlage)'!$F$30</f>
        <v>0</v>
      </c>
      <c r="F183" s="1335">
        <f>'2d) Planwerte (Anlage)'!$F$30</f>
        <v>0</v>
      </c>
      <c r="G183" s="1335">
        <f>'2d) Planwerte (Anlage)'!$F$30</f>
        <v>0</v>
      </c>
      <c r="H183" s="1335">
        <f>'2d) Planwerte (Anlage)'!$F$30</f>
        <v>0</v>
      </c>
      <c r="I183" s="1335">
        <f>'2d) Planwerte (Anlage)'!$F$30</f>
        <v>0</v>
      </c>
      <c r="J183" s="1335">
        <f>'2d) Planwerte (Anlage)'!$F$30</f>
        <v>0</v>
      </c>
      <c r="K183" s="1335">
        <f>'2d) Planwerte (Anlage)'!$F$30</f>
        <v>0</v>
      </c>
      <c r="L183" s="1335">
        <f>'2d) Planwerte (Anlage)'!$F$30</f>
        <v>0</v>
      </c>
      <c r="M183" s="1335">
        <f>'2d) Planwerte (Anlage)'!$F$30</f>
        <v>0</v>
      </c>
      <c r="N183" s="1335">
        <f>'2d) Planwerte (Anlage)'!$F$30</f>
        <v>0</v>
      </c>
      <c r="O183" s="1335">
        <f>'2d) Planwerte (Anlage)'!$F$30</f>
        <v>0</v>
      </c>
      <c r="P183" s="1335">
        <f>'2d) Planwerte (Anlage)'!$F$30</f>
        <v>0</v>
      </c>
      <c r="Q183" s="1335">
        <f>'2d) Planwerte (Anlage)'!$F$30</f>
        <v>0</v>
      </c>
      <c r="R183" s="1335">
        <f>'2d) Planwerte (Anlage)'!$F$30</f>
        <v>0</v>
      </c>
      <c r="S183" s="1335">
        <f>'2d) Planwerte (Anlage)'!$F$30</f>
        <v>0</v>
      </c>
      <c r="T183" s="1336">
        <f>'2d) Planwerte (Anlage)'!$F$30</f>
        <v>0</v>
      </c>
      <c r="U183" s="1337">
        <f>'2d) Planwerte (Anlage)'!$F$30</f>
        <v>0</v>
      </c>
    </row>
    <row r="184" spans="2:21" s="70" customFormat="1" ht="16.5" x14ac:dyDescent="0.45">
      <c r="B184" s="1331" t="s">
        <v>369</v>
      </c>
      <c r="C184" s="264" t="s">
        <v>128</v>
      </c>
      <c r="D184" s="1333"/>
      <c r="E184" s="1338">
        <f>'2d) Planwerte (Anlage)'!$G$30</f>
        <v>0</v>
      </c>
      <c r="F184" s="1338">
        <f>'2d) Planwerte (Anlage)'!$G$30</f>
        <v>0</v>
      </c>
      <c r="G184" s="1338">
        <f>'2d) Planwerte (Anlage)'!$G$30</f>
        <v>0</v>
      </c>
      <c r="H184" s="1338">
        <f>'2d) Planwerte (Anlage)'!$G$30</f>
        <v>0</v>
      </c>
      <c r="I184" s="1338">
        <f>'2d) Planwerte (Anlage)'!$G$30</f>
        <v>0</v>
      </c>
      <c r="J184" s="1338">
        <f>'2d) Planwerte (Anlage)'!$G$30</f>
        <v>0</v>
      </c>
      <c r="K184" s="1338">
        <f>'2d) Planwerte (Anlage)'!$G$30</f>
        <v>0</v>
      </c>
      <c r="L184" s="1338">
        <f>'2d) Planwerte (Anlage)'!$G$30</f>
        <v>0</v>
      </c>
      <c r="M184" s="1338">
        <f>'2d) Planwerte (Anlage)'!$G$30</f>
        <v>0</v>
      </c>
      <c r="N184" s="1338">
        <f>'2d) Planwerte (Anlage)'!$G$30</f>
        <v>0</v>
      </c>
      <c r="O184" s="1338">
        <f>'2d) Planwerte (Anlage)'!$G$30</f>
        <v>0</v>
      </c>
      <c r="P184" s="1338">
        <f>'2d) Planwerte (Anlage)'!$G$30</f>
        <v>0</v>
      </c>
      <c r="Q184" s="1338">
        <f>'2d) Planwerte (Anlage)'!$G$30</f>
        <v>0</v>
      </c>
      <c r="R184" s="1338">
        <f>'2d) Planwerte (Anlage)'!$G$30</f>
        <v>0</v>
      </c>
      <c r="S184" s="1338">
        <f>'2d) Planwerte (Anlage)'!$G$30</f>
        <v>0</v>
      </c>
      <c r="T184" s="1339">
        <f>'2d) Planwerte (Anlage)'!$G$30</f>
        <v>0</v>
      </c>
      <c r="U184" s="1340">
        <f>'2d) Planwerte (Anlage)'!$G$30</f>
        <v>0</v>
      </c>
    </row>
    <row r="185" spans="2:21" s="70" customFormat="1" ht="29.5" customHeight="1" x14ac:dyDescent="0.45">
      <c r="B185" s="266" t="s">
        <v>370</v>
      </c>
      <c r="C185" s="1341" t="s">
        <v>365</v>
      </c>
      <c r="D185" s="1342"/>
      <c r="E185" s="1343">
        <f>E180+IFERROR(E181/E176,0)+IFERROR(E182/E177,0)+IFERROR(E183/E178,0)+IFERROR(E184/E179,0)</f>
        <v>0</v>
      </c>
      <c r="F185" s="1343">
        <f>F180+IFERROR(F181/F176,0)+IFERROR(F182/F177,0)+IFERROR(F183/F178,0)+IFERROR(F184/F179,0)</f>
        <v>0</v>
      </c>
      <c r="G185" s="1343">
        <f t="shared" ref="G185:U185" si="41">G180+IFERROR(G181/G176,0)+IFERROR(G182/G177,0)+IFERROR(G183/G178,0)+IFERROR(G184/G179,0)</f>
        <v>0</v>
      </c>
      <c r="H185" s="1343">
        <f t="shared" si="41"/>
        <v>0</v>
      </c>
      <c r="I185" s="1343">
        <f t="shared" si="41"/>
        <v>0</v>
      </c>
      <c r="J185" s="1343">
        <f t="shared" si="41"/>
        <v>0</v>
      </c>
      <c r="K185" s="1343">
        <f t="shared" si="41"/>
        <v>0</v>
      </c>
      <c r="L185" s="1343">
        <f t="shared" si="41"/>
        <v>0</v>
      </c>
      <c r="M185" s="1343">
        <f t="shared" si="41"/>
        <v>0</v>
      </c>
      <c r="N185" s="1343">
        <f t="shared" si="41"/>
        <v>0</v>
      </c>
      <c r="O185" s="1343">
        <f t="shared" si="41"/>
        <v>0</v>
      </c>
      <c r="P185" s="1343">
        <f t="shared" si="41"/>
        <v>0</v>
      </c>
      <c r="Q185" s="1343">
        <f t="shared" si="41"/>
        <v>0</v>
      </c>
      <c r="R185" s="1343">
        <f t="shared" si="41"/>
        <v>0</v>
      </c>
      <c r="S185" s="1343">
        <f t="shared" si="41"/>
        <v>0</v>
      </c>
      <c r="T185" s="1344">
        <f t="shared" si="41"/>
        <v>0</v>
      </c>
      <c r="U185" s="1345">
        <f t="shared" si="41"/>
        <v>0</v>
      </c>
    </row>
    <row r="186" spans="2:21" s="70" customFormat="1" ht="18.5" x14ac:dyDescent="0.35">
      <c r="B186" s="1087" t="s">
        <v>371</v>
      </c>
      <c r="C186" s="1318" t="str">
        <f>IF('2d) Planwerte (Anlage)'!C42="51: Synthesegas","Vorprodukt ausgewählt","Kein Vorprodukt ausgewählt")</f>
        <v>Kein Vorprodukt ausgewählt</v>
      </c>
      <c r="D186" s="1318" t="str">
        <f>'2d) Planwerte (Anlage)'!C42</f>
        <v/>
      </c>
    </row>
    <row r="187" spans="2:21" s="70" customFormat="1" x14ac:dyDescent="0.35">
      <c r="B187" s="1319"/>
      <c r="C187" s="1320"/>
      <c r="D187" s="1321"/>
      <c r="E187" s="1322">
        <f>YEAR('2b) Allg. Inputs'!$C$7)</f>
        <v>1900</v>
      </c>
      <c r="F187" s="1323">
        <f>E187+1</f>
        <v>1901</v>
      </c>
      <c r="G187" s="1323">
        <f t="shared" ref="G187:R187" si="42">F187+1</f>
        <v>1902</v>
      </c>
      <c r="H187" s="1323">
        <f t="shared" si="42"/>
        <v>1903</v>
      </c>
      <c r="I187" s="1323">
        <f t="shared" si="42"/>
        <v>1904</v>
      </c>
      <c r="J187" s="1323">
        <f t="shared" si="42"/>
        <v>1905</v>
      </c>
      <c r="K187" s="1323">
        <f t="shared" si="42"/>
        <v>1906</v>
      </c>
      <c r="L187" s="1323">
        <f t="shared" si="42"/>
        <v>1907</v>
      </c>
      <c r="M187" s="1323">
        <f t="shared" si="42"/>
        <v>1908</v>
      </c>
      <c r="N187" s="1323">
        <f t="shared" si="42"/>
        <v>1909</v>
      </c>
      <c r="O187" s="1323">
        <f t="shared" si="42"/>
        <v>1910</v>
      </c>
      <c r="P187" s="1323">
        <f t="shared" si="42"/>
        <v>1911</v>
      </c>
      <c r="Q187" s="1323">
        <f t="shared" si="42"/>
        <v>1912</v>
      </c>
      <c r="R187" s="1323">
        <f t="shared" si="42"/>
        <v>1913</v>
      </c>
      <c r="S187" s="1323">
        <f>IF('4c) Berechnungen_MFS'!E114 = "Nein",R187+1, R187+1&amp;" 1. Teil-KJ")</f>
        <v>1914</v>
      </c>
      <c r="T187" s="1324" t="str">
        <f>IF('4c) Berechnungen_MFS'!E114 = "Nein","", R187+1&amp;" 2. Teil-KJ")</f>
        <v/>
      </c>
      <c r="U187" s="1325" t="str">
        <f>IF('4c) Berechnungen_MFS'!E114="Ja",R187+2,"")</f>
        <v/>
      </c>
    </row>
    <row r="188" spans="2:21" s="70" customFormat="1" x14ac:dyDescent="0.35">
      <c r="B188" s="1326" t="s">
        <v>372</v>
      </c>
      <c r="C188" s="1327" t="s">
        <v>354</v>
      </c>
      <c r="D188" s="1328"/>
      <c r="E188" s="1329">
        <f>IF($C$186="Vorprodukt ausgewählt",IF('2d) Planwerte (Anlage)'!$D$17="51: Synthesegas",'2d) Planwerte (Anlage)'!E17,0)+IF('2d) Planwerte (Anlage)'!$D$18="51: Synthesegas",'2d) Planwerte (Anlage)'!E18,0)+IF('2d) Planwerte (Anlage)'!$D$19="51: Synthesegas",'2d) Planwerte (Anlage)'!E19,0)+IF('2d) Planwerte (Anlage)'!$D$20="51: Synthesegas",'2d) Planwerte (Anlage)'!E20,0)+IF('2d) Planwerte (Anlage)'!$D$21="51: Synthesegas",'2d) Planwerte (Anlage)'!E21,0) +IF('2d) Planwerte (Anlage)'!$D$22="51: Synthesegas",'2d) Planwerte (Anlage)'!E22,0) + IF('2d) Planwerte (Anlage)'!$D$23="51: Synthesegas",'2d) Planwerte (Anlage)'!E23,0),0)</f>
        <v>0</v>
      </c>
      <c r="F188" s="1329">
        <f>IF($C$186="Vorprodukt ausgewählt",IF('2d) Planwerte (Anlage)'!$D$17="51: Synthesegas",'2d) Planwerte (Anlage)'!F17,0)+IF('2d) Planwerte (Anlage)'!$D$18="51: Synthesegas",'2d) Planwerte (Anlage)'!F18,0)+IF('2d) Planwerte (Anlage)'!$D$19="51: Synthesegas",'2d) Planwerte (Anlage)'!F19,0)+IF('2d) Planwerte (Anlage)'!$D$20="51: Synthesegas",'2d) Planwerte (Anlage)'!F20,0)+IF('2d) Planwerte (Anlage)'!$D$21="51: Synthesegas",'2d) Planwerte (Anlage)'!F21,0) +IF('2d) Planwerte (Anlage)'!$D$22="51: Synthesegas",'2d) Planwerte (Anlage)'!F22,0) + IF('2d) Planwerte (Anlage)'!$D$23="51: Synthesegas",'2d) Planwerte (Anlage)'!F23,0),0)</f>
        <v>0</v>
      </c>
      <c r="G188" s="1329">
        <f>IF($C$186="Vorprodukt ausgewählt",IF('2d) Planwerte (Anlage)'!$D$17="51: Synthesegas",'2d) Planwerte (Anlage)'!G17,0)+IF('2d) Planwerte (Anlage)'!$D$18="51: Synthesegas",'2d) Planwerte (Anlage)'!G18,0)+IF('2d) Planwerte (Anlage)'!$D$19="51: Synthesegas",'2d) Planwerte (Anlage)'!G19,0)+IF('2d) Planwerte (Anlage)'!$D$20="51: Synthesegas",'2d) Planwerte (Anlage)'!G20,0)+IF('2d) Planwerte (Anlage)'!$D$21="51: Synthesegas",'2d) Planwerte (Anlage)'!G21,0) +IF('2d) Planwerte (Anlage)'!$D$22="51: Synthesegas",'2d) Planwerte (Anlage)'!G22,0) + IF('2d) Planwerte (Anlage)'!$D$23="51: Synthesegas",'2d) Planwerte (Anlage)'!G23,0),0)</f>
        <v>0</v>
      </c>
      <c r="H188" s="1329">
        <f>IF($C$186="Vorprodukt ausgewählt",IF('2d) Planwerte (Anlage)'!$D$17="51: Synthesegas",'2d) Planwerte (Anlage)'!H17,0)+IF('2d) Planwerte (Anlage)'!$D$18="51: Synthesegas",'2d) Planwerte (Anlage)'!H18,0)+IF('2d) Planwerte (Anlage)'!$D$19="51: Synthesegas",'2d) Planwerte (Anlage)'!H19,0)+IF('2d) Planwerte (Anlage)'!$D$20="51: Synthesegas",'2d) Planwerte (Anlage)'!H20,0)+IF('2d) Planwerte (Anlage)'!$D$21="51: Synthesegas",'2d) Planwerte (Anlage)'!H21,0) +IF('2d) Planwerte (Anlage)'!$D$22="51: Synthesegas",'2d) Planwerte (Anlage)'!H22,0) + IF('2d) Planwerte (Anlage)'!$D$23="51: Synthesegas",'2d) Planwerte (Anlage)'!H23,0),0)</f>
        <v>0</v>
      </c>
      <c r="I188" s="1329">
        <f>IF($C$186="Vorprodukt ausgewählt",IF('2d) Planwerte (Anlage)'!$D$17="51: Synthesegas",'2d) Planwerte (Anlage)'!I17,0)+IF('2d) Planwerte (Anlage)'!$D$18="51: Synthesegas",'2d) Planwerte (Anlage)'!I18,0)+IF('2d) Planwerte (Anlage)'!$D$19="51: Synthesegas",'2d) Planwerte (Anlage)'!I19,0)+IF('2d) Planwerte (Anlage)'!$D$20="51: Synthesegas",'2d) Planwerte (Anlage)'!I20,0)+IF('2d) Planwerte (Anlage)'!$D$21="51: Synthesegas",'2d) Planwerte (Anlage)'!I21,0) +IF('2d) Planwerte (Anlage)'!$D$22="51: Synthesegas",'2d) Planwerte (Anlage)'!I22,0) + IF('2d) Planwerte (Anlage)'!$D$23="51: Synthesegas",'2d) Planwerte (Anlage)'!I23,0),0)</f>
        <v>0</v>
      </c>
      <c r="J188" s="1329">
        <f>IF($C$186="Vorprodukt ausgewählt",IF('2d) Planwerte (Anlage)'!$D$17="51: Synthesegas",'2d) Planwerte (Anlage)'!J17,0)+IF('2d) Planwerte (Anlage)'!$D$18="51: Synthesegas",'2d) Planwerte (Anlage)'!J18,0)+IF('2d) Planwerte (Anlage)'!$D$19="51: Synthesegas",'2d) Planwerte (Anlage)'!J19,0)+IF('2d) Planwerte (Anlage)'!$D$20="51: Synthesegas",'2d) Planwerte (Anlage)'!J20,0)+IF('2d) Planwerte (Anlage)'!$D$21="51: Synthesegas",'2d) Planwerte (Anlage)'!J21,0) +IF('2d) Planwerte (Anlage)'!$D$22="51: Synthesegas",'2d) Planwerte (Anlage)'!J22,0) + IF('2d) Planwerte (Anlage)'!$D$23="51: Synthesegas",'2d) Planwerte (Anlage)'!J23,0),0)</f>
        <v>0</v>
      </c>
      <c r="K188" s="1329">
        <f>IF($C$186="Vorprodukt ausgewählt",IF('2d) Planwerte (Anlage)'!$D$17="51: Synthesegas",'2d) Planwerte (Anlage)'!K17,0)+IF('2d) Planwerte (Anlage)'!$D$18="51: Synthesegas",'2d) Planwerte (Anlage)'!K18,0)+IF('2d) Planwerte (Anlage)'!$D$19="51: Synthesegas",'2d) Planwerte (Anlage)'!K19,0)+IF('2d) Planwerte (Anlage)'!$D$20="51: Synthesegas",'2d) Planwerte (Anlage)'!K20,0)+IF('2d) Planwerte (Anlage)'!$D$21="51: Synthesegas",'2d) Planwerte (Anlage)'!K21,0) +IF('2d) Planwerte (Anlage)'!$D$22="51: Synthesegas",'2d) Planwerte (Anlage)'!K22,0) + IF('2d) Planwerte (Anlage)'!$D$23="51: Synthesegas",'2d) Planwerte (Anlage)'!K23,0),0)</f>
        <v>0</v>
      </c>
      <c r="L188" s="1329">
        <f>IF($C$186="Vorprodukt ausgewählt",IF('2d) Planwerte (Anlage)'!$D$17="51: Synthesegas",'2d) Planwerte (Anlage)'!L17,0)+IF('2d) Planwerte (Anlage)'!$D$18="51: Synthesegas",'2d) Planwerte (Anlage)'!L18,0)+IF('2d) Planwerte (Anlage)'!$D$19="51: Synthesegas",'2d) Planwerte (Anlage)'!L19,0)+IF('2d) Planwerte (Anlage)'!$D$20="51: Synthesegas",'2d) Planwerte (Anlage)'!L20,0)+IF('2d) Planwerte (Anlage)'!$D$21="51: Synthesegas",'2d) Planwerte (Anlage)'!L21,0) +IF('2d) Planwerte (Anlage)'!$D$22="51: Synthesegas",'2d) Planwerte (Anlage)'!L22,0) + IF('2d) Planwerte (Anlage)'!$D$23="51: Synthesegas",'2d) Planwerte (Anlage)'!L23,0),0)</f>
        <v>0</v>
      </c>
      <c r="M188" s="1329">
        <f>IF($C$186="Vorprodukt ausgewählt",IF('2d) Planwerte (Anlage)'!$D$17="51: Synthesegas",'2d) Planwerte (Anlage)'!M17,0)+IF('2d) Planwerte (Anlage)'!$D$18="51: Synthesegas",'2d) Planwerte (Anlage)'!M18,0)+IF('2d) Planwerte (Anlage)'!$D$19="51: Synthesegas",'2d) Planwerte (Anlage)'!M19,0)+IF('2d) Planwerte (Anlage)'!$D$20="51: Synthesegas",'2d) Planwerte (Anlage)'!M20,0)+IF('2d) Planwerte (Anlage)'!$D$21="51: Synthesegas",'2d) Planwerte (Anlage)'!M21,0) +IF('2d) Planwerte (Anlage)'!$D$22="51: Synthesegas",'2d) Planwerte (Anlage)'!M22,0) + IF('2d) Planwerte (Anlage)'!$D$23="51: Synthesegas",'2d) Planwerte (Anlage)'!M23,0),0)</f>
        <v>0</v>
      </c>
      <c r="N188" s="1329">
        <f>IF($C$186="Vorprodukt ausgewählt",IF('2d) Planwerte (Anlage)'!$D$17="51: Synthesegas",'2d) Planwerte (Anlage)'!N17,0)+IF('2d) Planwerte (Anlage)'!$D$18="51: Synthesegas",'2d) Planwerte (Anlage)'!N18,0)+IF('2d) Planwerte (Anlage)'!$D$19="51: Synthesegas",'2d) Planwerte (Anlage)'!N19,0)+IF('2d) Planwerte (Anlage)'!$D$20="51: Synthesegas",'2d) Planwerte (Anlage)'!N20,0)+IF('2d) Planwerte (Anlage)'!$D$21="51: Synthesegas",'2d) Planwerte (Anlage)'!N21,0) +IF('2d) Planwerte (Anlage)'!$D$22="51: Synthesegas",'2d) Planwerte (Anlage)'!N22,0) + IF('2d) Planwerte (Anlage)'!$D$23="51: Synthesegas",'2d) Planwerte (Anlage)'!N23,0),0)</f>
        <v>0</v>
      </c>
      <c r="O188" s="1329">
        <f>IF($C$186="Vorprodukt ausgewählt",IF('2d) Planwerte (Anlage)'!$D$17="51: Synthesegas",'2d) Planwerte (Anlage)'!O17,0)+IF('2d) Planwerte (Anlage)'!$D$18="51: Synthesegas",'2d) Planwerte (Anlage)'!O18,0)+IF('2d) Planwerte (Anlage)'!$D$19="51: Synthesegas",'2d) Planwerte (Anlage)'!O19,0)+IF('2d) Planwerte (Anlage)'!$D$20="51: Synthesegas",'2d) Planwerte (Anlage)'!O20,0)+IF('2d) Planwerte (Anlage)'!$D$21="51: Synthesegas",'2d) Planwerte (Anlage)'!O21,0) +IF('2d) Planwerte (Anlage)'!$D$22="51: Synthesegas",'2d) Planwerte (Anlage)'!O22,0) + IF('2d) Planwerte (Anlage)'!$D$23="51: Synthesegas",'2d) Planwerte (Anlage)'!O23,0),0)</f>
        <v>0</v>
      </c>
      <c r="P188" s="1329">
        <f>IF($C$186="Vorprodukt ausgewählt",IF('2d) Planwerte (Anlage)'!$D$17="51: Synthesegas",'2d) Planwerte (Anlage)'!P17,0)+IF('2d) Planwerte (Anlage)'!$D$18="51: Synthesegas",'2d) Planwerte (Anlage)'!P18,0)+IF('2d) Planwerte (Anlage)'!$D$19="51: Synthesegas",'2d) Planwerte (Anlage)'!P19,0)+IF('2d) Planwerte (Anlage)'!$D$20="51: Synthesegas",'2d) Planwerte (Anlage)'!P20,0)+IF('2d) Planwerte (Anlage)'!$D$21="51: Synthesegas",'2d) Planwerte (Anlage)'!P21,0) +IF('2d) Planwerte (Anlage)'!$D$22="51: Synthesegas",'2d) Planwerte (Anlage)'!P22,0) + IF('2d) Planwerte (Anlage)'!$D$23="51: Synthesegas",'2d) Planwerte (Anlage)'!P23,0),0)</f>
        <v>0</v>
      </c>
      <c r="Q188" s="1329">
        <f>IF($C$186="Vorprodukt ausgewählt",IF('2d) Planwerte (Anlage)'!$D$17="51: Synthesegas",'2d) Planwerte (Anlage)'!Q17,0)+IF('2d) Planwerte (Anlage)'!$D$18="51: Synthesegas",'2d) Planwerte (Anlage)'!Q18,0)+IF('2d) Planwerte (Anlage)'!$D$19="51: Synthesegas",'2d) Planwerte (Anlage)'!Q19,0)+IF('2d) Planwerte (Anlage)'!$D$20="51: Synthesegas",'2d) Planwerte (Anlage)'!Q20,0)+IF('2d) Planwerte (Anlage)'!$D$21="51: Synthesegas",'2d) Planwerte (Anlage)'!Q21,0) +IF('2d) Planwerte (Anlage)'!$D$22="51: Synthesegas",'2d) Planwerte (Anlage)'!Q22,0) + IF('2d) Planwerte (Anlage)'!$D$23="51: Synthesegas",'2d) Planwerte (Anlage)'!Q23,0),0)</f>
        <v>0</v>
      </c>
      <c r="R188" s="1329">
        <f>IF($C$186="Vorprodukt ausgewählt",IF('2d) Planwerte (Anlage)'!$D$17="51: Synthesegas",'2d) Planwerte (Anlage)'!R17,0)+IF('2d) Planwerte (Anlage)'!$D$18="51: Synthesegas",'2d) Planwerte (Anlage)'!R18,0)+IF('2d) Planwerte (Anlage)'!$D$19="51: Synthesegas",'2d) Planwerte (Anlage)'!R19,0)+IF('2d) Planwerte (Anlage)'!$D$20="51: Synthesegas",'2d) Planwerte (Anlage)'!R20,0)+IF('2d) Planwerte (Anlage)'!$D$21="51: Synthesegas",'2d) Planwerte (Anlage)'!R21,0) +IF('2d) Planwerte (Anlage)'!$D$22="51: Synthesegas",'2d) Planwerte (Anlage)'!R22,0) + IF('2d) Planwerte (Anlage)'!$D$23="51: Synthesegas",'2d) Planwerte (Anlage)'!R23,0),0)</f>
        <v>0</v>
      </c>
      <c r="S188" s="1329">
        <f>IF($C$186="Vorprodukt ausgewählt",IF('2d) Planwerte (Anlage)'!$D$17="51: Synthesegas",'2d) Planwerte (Anlage)'!S17,0)+IF('2d) Planwerte (Anlage)'!$D$18="51: Synthesegas",'2d) Planwerte (Anlage)'!S18,0)+IF('2d) Planwerte (Anlage)'!$D$19="51: Synthesegas",'2d) Planwerte (Anlage)'!S19,0)+IF('2d) Planwerte (Anlage)'!$D$20="51: Synthesegas",'2d) Planwerte (Anlage)'!S20,0)+IF('2d) Planwerte (Anlage)'!$D$21="51: Synthesegas",'2d) Planwerte (Anlage)'!S21,0) +IF('2d) Planwerte (Anlage)'!$D$22="51: Synthesegas",'2d) Planwerte (Anlage)'!S22,0) + IF('2d) Planwerte (Anlage)'!$D$23="51: Synthesegas",'2d) Planwerte (Anlage)'!S23,0),0)</f>
        <v>0</v>
      </c>
      <c r="T188" s="1330">
        <f>IF($C$186="Vorprodukt ausgewählt",IF('2d) Planwerte (Anlage)'!$D$17="51: Synthesegas",'2d) Planwerte (Anlage)'!T17,0)+IF('2d) Planwerte (Anlage)'!$D$18="51: Synthesegas",'2d) Planwerte (Anlage)'!T18,0)+IF('2d) Planwerte (Anlage)'!$D$19="51: Synthesegas",'2d) Planwerte (Anlage)'!T19,0)+IF('2d) Planwerte (Anlage)'!$D$20="51: Synthesegas",'2d) Planwerte (Anlage)'!T20,0)+IF('2d) Planwerte (Anlage)'!$D$21="51: Synthesegas",'2d) Planwerte (Anlage)'!T21,0) +IF('2d) Planwerte (Anlage)'!$D$22="51: Synthesegas",'2d) Planwerte (Anlage)'!T22,0) + IF('2d) Planwerte (Anlage)'!$D$23="51: Synthesegas",'2d) Planwerte (Anlage)'!T23,0),0)</f>
        <v>0</v>
      </c>
      <c r="U188" s="1327">
        <f>IF($C$186="Vorprodukt ausgewählt",IF('2d) Planwerte (Anlage)'!$D$17="51: Synthesegas",'2d) Planwerte (Anlage)'!U17,0)+IF('2d) Planwerte (Anlage)'!$D$18="51: Synthesegas",'2d) Planwerte (Anlage)'!U18,0)+IF('2d) Planwerte (Anlage)'!$D$19="51: Synthesegas",'2d) Planwerte (Anlage)'!U19,0)+IF('2d) Planwerte (Anlage)'!$D$20="51: Synthesegas",'2d) Planwerte (Anlage)'!U20,0)+IF('2d) Planwerte (Anlage)'!$D$21="51: Synthesegas",'2d) Planwerte (Anlage)'!U21,0) +IF('2d) Planwerte (Anlage)'!$D$22="51: Synthesegas",'2d) Planwerte (Anlage)'!U22,0) + IF('2d) Planwerte (Anlage)'!$D$23="51: Synthesegas",'2d) Planwerte (Anlage)'!U23,0),0)</f>
        <v>0</v>
      </c>
    </row>
    <row r="189" spans="2:21" s="70" customFormat="1" x14ac:dyDescent="0.35">
      <c r="B189" s="1331" t="s">
        <v>355</v>
      </c>
      <c r="C189" s="1288" t="s">
        <v>196</v>
      </c>
      <c r="D189" s="1243"/>
      <c r="E189" s="1244">
        <f>IF($C$186="Vorprodukt ausgewählt",'2d) Planwerte (Anlage)'!E48,0)</f>
        <v>0</v>
      </c>
      <c r="F189" s="1244">
        <f>IF($C$186="Vorprodukt ausgewählt",'2d) Planwerte (Anlage)'!F48,0)</f>
        <v>0</v>
      </c>
      <c r="G189" s="1244">
        <f>IF($C$186="Vorprodukt ausgewählt",'2d) Planwerte (Anlage)'!G48,0)</f>
        <v>0</v>
      </c>
      <c r="H189" s="1244">
        <f>IF($C$186="Vorprodukt ausgewählt",'2d) Planwerte (Anlage)'!H48,0)</f>
        <v>0</v>
      </c>
      <c r="I189" s="1244">
        <f>IF($C$186="Vorprodukt ausgewählt",'2d) Planwerte (Anlage)'!I48,0)</f>
        <v>0</v>
      </c>
      <c r="J189" s="1244">
        <f>IF($C$186="Vorprodukt ausgewählt",'2d) Planwerte (Anlage)'!J48,0)</f>
        <v>0</v>
      </c>
      <c r="K189" s="1244">
        <f>IF($C$186="Vorprodukt ausgewählt",'2d) Planwerte (Anlage)'!K48,0)</f>
        <v>0</v>
      </c>
      <c r="L189" s="1244">
        <f>IF($C$186="Vorprodukt ausgewählt",'2d) Planwerte (Anlage)'!L48,0)</f>
        <v>0</v>
      </c>
      <c r="M189" s="1244">
        <f>IF($C$186="Vorprodukt ausgewählt",'2d) Planwerte (Anlage)'!M48,0)</f>
        <v>0</v>
      </c>
      <c r="N189" s="1244">
        <f>IF($C$186="Vorprodukt ausgewählt",'2d) Planwerte (Anlage)'!N48,0)</f>
        <v>0</v>
      </c>
      <c r="O189" s="1244">
        <f>IF($C$186="Vorprodukt ausgewählt",'2d) Planwerte (Anlage)'!O48,0)</f>
        <v>0</v>
      </c>
      <c r="P189" s="1244">
        <f>IF($C$186="Vorprodukt ausgewählt",'2d) Planwerte (Anlage)'!P48,0)</f>
        <v>0</v>
      </c>
      <c r="Q189" s="1244">
        <f>IF($C$186="Vorprodukt ausgewählt",'2d) Planwerte (Anlage)'!Q48,0)</f>
        <v>0</v>
      </c>
      <c r="R189" s="1244">
        <f>IF($C$186="Vorprodukt ausgewählt",'2d) Planwerte (Anlage)'!R48,0)</f>
        <v>0</v>
      </c>
      <c r="S189" s="1244">
        <f>IF($C$186="Vorprodukt ausgewählt",'2d) Planwerte (Anlage)'!S48,0)</f>
        <v>0</v>
      </c>
      <c r="T189" s="1287">
        <f>IF($C$186="Vorprodukt ausgewählt",'2d) Planwerte (Anlage)'!T48,0)</f>
        <v>0</v>
      </c>
      <c r="U189" s="1288">
        <f>IF($C$186="Vorprodukt ausgewählt",'2d) Planwerte (Anlage)'!U48,0)</f>
        <v>0</v>
      </c>
    </row>
    <row r="190" spans="2:21" s="70" customFormat="1" x14ac:dyDescent="0.35">
      <c r="B190" s="1332" t="s">
        <v>356</v>
      </c>
      <c r="C190" s="1289" t="s">
        <v>196</v>
      </c>
      <c r="D190" s="1246"/>
      <c r="E190" s="1247">
        <f>IF($C$186="Vorprodukt ausgewählt",'2d) Planwerte (Anlage)'!E50,0)</f>
        <v>0</v>
      </c>
      <c r="F190" s="1247">
        <f>IF($C$186="Vorprodukt ausgewählt",'2d) Planwerte (Anlage)'!F50,0)</f>
        <v>0</v>
      </c>
      <c r="G190" s="1247">
        <f>IF($C$186="Vorprodukt ausgewählt",'2d) Planwerte (Anlage)'!G50,0)</f>
        <v>0</v>
      </c>
      <c r="H190" s="1247">
        <f>IF($C$186="Vorprodukt ausgewählt",'2d) Planwerte (Anlage)'!H50,0)</f>
        <v>0</v>
      </c>
      <c r="I190" s="1247">
        <f>IF($C$186="Vorprodukt ausgewählt",'2d) Planwerte (Anlage)'!I50,0)</f>
        <v>0</v>
      </c>
      <c r="J190" s="1247">
        <f>IF($C$186="Vorprodukt ausgewählt",'2d) Planwerte (Anlage)'!J50,0)</f>
        <v>0</v>
      </c>
      <c r="K190" s="1247">
        <f>IF($C$186="Vorprodukt ausgewählt",'2d) Planwerte (Anlage)'!K50,0)</f>
        <v>0</v>
      </c>
      <c r="L190" s="1247">
        <f>IF($C$186="Vorprodukt ausgewählt",'2d) Planwerte (Anlage)'!L50,0)</f>
        <v>0</v>
      </c>
      <c r="M190" s="1247">
        <f>IF($C$186="Vorprodukt ausgewählt",'2d) Planwerte (Anlage)'!M50,0)</f>
        <v>0</v>
      </c>
      <c r="N190" s="1247">
        <f>IF($C$186="Vorprodukt ausgewählt",'2d) Planwerte (Anlage)'!N50,0)</f>
        <v>0</v>
      </c>
      <c r="O190" s="1247">
        <f>IF($C$186="Vorprodukt ausgewählt",'2d) Planwerte (Anlage)'!O50,0)</f>
        <v>0</v>
      </c>
      <c r="P190" s="1247">
        <f>IF($C$186="Vorprodukt ausgewählt",'2d) Planwerte (Anlage)'!P50,0)</f>
        <v>0</v>
      </c>
      <c r="Q190" s="1247">
        <f>IF($C$186="Vorprodukt ausgewählt",'2d) Planwerte (Anlage)'!Q50,0)</f>
        <v>0</v>
      </c>
      <c r="R190" s="1247">
        <f>IF($C$186="Vorprodukt ausgewählt",'2d) Planwerte (Anlage)'!R50,0)</f>
        <v>0</v>
      </c>
      <c r="S190" s="1247">
        <f>IF($C$186="Vorprodukt ausgewählt",'2d) Planwerte (Anlage)'!S50,0)</f>
        <v>0</v>
      </c>
      <c r="T190" s="1291">
        <f>IF($C$186="Vorprodukt ausgewählt",'2d) Planwerte (Anlage)'!T50,0)</f>
        <v>0</v>
      </c>
      <c r="U190" s="1289">
        <f>IF($C$186="Vorprodukt ausgewählt",'2d) Planwerte (Anlage)'!U50,0)</f>
        <v>0</v>
      </c>
    </row>
    <row r="191" spans="2:21" s="70" customFormat="1" x14ac:dyDescent="0.35">
      <c r="B191" s="1331" t="s">
        <v>357</v>
      </c>
      <c r="C191" s="1288" t="s">
        <v>196</v>
      </c>
      <c r="D191" s="1243"/>
      <c r="E191" s="1244">
        <f>IF($C$186="Vorprodukt ausgewählt",'2d) Planwerte (Anlage)'!E52,0)</f>
        <v>0</v>
      </c>
      <c r="F191" s="1244">
        <f>IF($C$186="Vorprodukt ausgewählt",'2d) Planwerte (Anlage)'!F52,0)</f>
        <v>0</v>
      </c>
      <c r="G191" s="1244">
        <f>IF($C$186="Vorprodukt ausgewählt",'2d) Planwerte (Anlage)'!G52,0)</f>
        <v>0</v>
      </c>
      <c r="H191" s="1244">
        <f>IF($C$186="Vorprodukt ausgewählt",'2d) Planwerte (Anlage)'!H52,0)</f>
        <v>0</v>
      </c>
      <c r="I191" s="1244">
        <f>IF($C$186="Vorprodukt ausgewählt",'2d) Planwerte (Anlage)'!I52,0)</f>
        <v>0</v>
      </c>
      <c r="J191" s="1244">
        <f>IF($C$186="Vorprodukt ausgewählt",'2d) Planwerte (Anlage)'!J52,0)</f>
        <v>0</v>
      </c>
      <c r="K191" s="1244">
        <f>IF($C$186="Vorprodukt ausgewählt",'2d) Planwerte (Anlage)'!K52,0)</f>
        <v>0</v>
      </c>
      <c r="L191" s="1244">
        <f>IF($C$186="Vorprodukt ausgewählt",'2d) Planwerte (Anlage)'!L52,0)</f>
        <v>0</v>
      </c>
      <c r="M191" s="1244">
        <f>IF($C$186="Vorprodukt ausgewählt",'2d) Planwerte (Anlage)'!M52,0)</f>
        <v>0</v>
      </c>
      <c r="N191" s="1244">
        <f>IF($C$186="Vorprodukt ausgewählt",'2d) Planwerte (Anlage)'!N52,0)</f>
        <v>0</v>
      </c>
      <c r="O191" s="1244">
        <f>IF($C$186="Vorprodukt ausgewählt",'2d) Planwerte (Anlage)'!O52,0)</f>
        <v>0</v>
      </c>
      <c r="P191" s="1244">
        <f>IF($C$186="Vorprodukt ausgewählt",'2d) Planwerte (Anlage)'!P52,0)</f>
        <v>0</v>
      </c>
      <c r="Q191" s="1244">
        <f>IF($C$186="Vorprodukt ausgewählt",'2d) Planwerte (Anlage)'!Q52,0)</f>
        <v>0</v>
      </c>
      <c r="R191" s="1244">
        <f>IF($C$186="Vorprodukt ausgewählt",'2d) Planwerte (Anlage)'!R52,0)</f>
        <v>0</v>
      </c>
      <c r="S191" s="1244">
        <f>IF($C$186="Vorprodukt ausgewählt",'2d) Planwerte (Anlage)'!S52,0)</f>
        <v>0</v>
      </c>
      <c r="T191" s="1287">
        <f>IF($C$186="Vorprodukt ausgewählt",'2d) Planwerte (Anlage)'!T52,0)</f>
        <v>0</v>
      </c>
      <c r="U191" s="1288">
        <f>IF($C$186="Vorprodukt ausgewählt",'2d) Planwerte (Anlage)'!U52,0)</f>
        <v>0</v>
      </c>
    </row>
    <row r="192" spans="2:21" s="70" customFormat="1" x14ac:dyDescent="0.35">
      <c r="B192" s="1332" t="s">
        <v>358</v>
      </c>
      <c r="C192" s="1289" t="s">
        <v>196</v>
      </c>
      <c r="D192" s="1246"/>
      <c r="E192" s="1247">
        <f>IF($C$186="Vorprodukt ausgewählt",'2d) Planwerte (Anlage)'!E54,0)</f>
        <v>0</v>
      </c>
      <c r="F192" s="1247">
        <f>IF($C$186="Vorprodukt ausgewählt",'2d) Planwerte (Anlage)'!F54,0)</f>
        <v>0</v>
      </c>
      <c r="G192" s="1247">
        <f>IF($C$186="Vorprodukt ausgewählt",'2d) Planwerte (Anlage)'!G54,0)</f>
        <v>0</v>
      </c>
      <c r="H192" s="1247">
        <f>IF($C$186="Vorprodukt ausgewählt",'2d) Planwerte (Anlage)'!H54,0)</f>
        <v>0</v>
      </c>
      <c r="I192" s="1247">
        <f>IF($C$186="Vorprodukt ausgewählt",'2d) Planwerte (Anlage)'!I54,0)</f>
        <v>0</v>
      </c>
      <c r="J192" s="1247">
        <f>IF($C$186="Vorprodukt ausgewählt",'2d) Planwerte (Anlage)'!J54,0)</f>
        <v>0</v>
      </c>
      <c r="K192" s="1247">
        <f>IF($C$186="Vorprodukt ausgewählt",'2d) Planwerte (Anlage)'!K54,0)</f>
        <v>0</v>
      </c>
      <c r="L192" s="1247">
        <f>IF($C$186="Vorprodukt ausgewählt",'2d) Planwerte (Anlage)'!L54,0)</f>
        <v>0</v>
      </c>
      <c r="M192" s="1247">
        <f>IF($C$186="Vorprodukt ausgewählt",'2d) Planwerte (Anlage)'!M54,0)</f>
        <v>0</v>
      </c>
      <c r="N192" s="1247">
        <f>IF($C$186="Vorprodukt ausgewählt",'2d) Planwerte (Anlage)'!N54,0)</f>
        <v>0</v>
      </c>
      <c r="O192" s="1247">
        <f>IF($C$186="Vorprodukt ausgewählt",'2d) Planwerte (Anlage)'!O54,0)</f>
        <v>0</v>
      </c>
      <c r="P192" s="1247">
        <f>IF($C$186="Vorprodukt ausgewählt",'2d) Planwerte (Anlage)'!P54,0)</f>
        <v>0</v>
      </c>
      <c r="Q192" s="1247">
        <f>IF($C$186="Vorprodukt ausgewählt",'2d) Planwerte (Anlage)'!Q54,0)</f>
        <v>0</v>
      </c>
      <c r="R192" s="1247">
        <f>IF($C$186="Vorprodukt ausgewählt",'2d) Planwerte (Anlage)'!R54,0)</f>
        <v>0</v>
      </c>
      <c r="S192" s="1247">
        <f>IF($C$186="Vorprodukt ausgewählt",'2d) Planwerte (Anlage)'!S54,0)</f>
        <v>0</v>
      </c>
      <c r="T192" s="1291">
        <f>IF($C$186="Vorprodukt ausgewählt",'2d) Planwerte (Anlage)'!T54,0)</f>
        <v>0</v>
      </c>
      <c r="U192" s="1289">
        <f>IF($C$186="Vorprodukt ausgewählt",'2d) Planwerte (Anlage)'!U54,0)</f>
        <v>0</v>
      </c>
    </row>
    <row r="193" spans="2:21" s="70" customFormat="1" ht="29" x14ac:dyDescent="0.35">
      <c r="B193" s="262" t="s">
        <v>359</v>
      </c>
      <c r="C193" s="1288" t="s">
        <v>360</v>
      </c>
      <c r="D193" s="1243"/>
      <c r="E193" s="1244">
        <f t="shared" ref="E193:F196" si="43">IFERROR(E$188/E189,0)</f>
        <v>0</v>
      </c>
      <c r="F193" s="1244">
        <f t="shared" si="43"/>
        <v>0</v>
      </c>
      <c r="G193" s="1244">
        <f t="shared" ref="G193:U196" si="44">IFERROR(G$188/G189,0)</f>
        <v>0</v>
      </c>
      <c r="H193" s="1244">
        <f t="shared" si="44"/>
        <v>0</v>
      </c>
      <c r="I193" s="1244">
        <f t="shared" si="44"/>
        <v>0</v>
      </c>
      <c r="J193" s="1244">
        <f t="shared" si="44"/>
        <v>0</v>
      </c>
      <c r="K193" s="1244">
        <f t="shared" si="44"/>
        <v>0</v>
      </c>
      <c r="L193" s="1244">
        <f t="shared" si="44"/>
        <v>0</v>
      </c>
      <c r="M193" s="1244">
        <f t="shared" si="44"/>
        <v>0</v>
      </c>
      <c r="N193" s="1244">
        <f t="shared" si="44"/>
        <v>0</v>
      </c>
      <c r="O193" s="1244">
        <f t="shared" si="44"/>
        <v>0</v>
      </c>
      <c r="P193" s="1244">
        <f t="shared" si="44"/>
        <v>0</v>
      </c>
      <c r="Q193" s="1244">
        <f t="shared" si="44"/>
        <v>0</v>
      </c>
      <c r="R193" s="1244">
        <f t="shared" si="44"/>
        <v>0</v>
      </c>
      <c r="S193" s="1244">
        <f t="shared" si="44"/>
        <v>0</v>
      </c>
      <c r="T193" s="1244">
        <f t="shared" si="44"/>
        <v>0</v>
      </c>
      <c r="U193" s="1288">
        <f t="shared" si="44"/>
        <v>0</v>
      </c>
    </row>
    <row r="194" spans="2:21" s="70" customFormat="1" ht="29" x14ac:dyDescent="0.35">
      <c r="B194" s="263" t="s">
        <v>361</v>
      </c>
      <c r="C194" s="1289" t="s">
        <v>360</v>
      </c>
      <c r="D194" s="1246"/>
      <c r="E194" s="1247">
        <f t="shared" si="43"/>
        <v>0</v>
      </c>
      <c r="F194" s="1247">
        <f t="shared" si="43"/>
        <v>0</v>
      </c>
      <c r="G194" s="1247">
        <f t="shared" si="44"/>
        <v>0</v>
      </c>
      <c r="H194" s="1247">
        <f t="shared" si="44"/>
        <v>0</v>
      </c>
      <c r="I194" s="1247">
        <f t="shared" si="44"/>
        <v>0</v>
      </c>
      <c r="J194" s="1247">
        <f t="shared" si="44"/>
        <v>0</v>
      </c>
      <c r="K194" s="1247">
        <f t="shared" si="44"/>
        <v>0</v>
      </c>
      <c r="L194" s="1247">
        <f t="shared" si="44"/>
        <v>0</v>
      </c>
      <c r="M194" s="1247">
        <f t="shared" si="44"/>
        <v>0</v>
      </c>
      <c r="N194" s="1247">
        <f t="shared" si="44"/>
        <v>0</v>
      </c>
      <c r="O194" s="1247">
        <f t="shared" si="44"/>
        <v>0</v>
      </c>
      <c r="P194" s="1247">
        <f t="shared" si="44"/>
        <v>0</v>
      </c>
      <c r="Q194" s="1247">
        <f t="shared" si="44"/>
        <v>0</v>
      </c>
      <c r="R194" s="1247">
        <f t="shared" si="44"/>
        <v>0</v>
      </c>
      <c r="S194" s="1247">
        <f t="shared" si="44"/>
        <v>0</v>
      </c>
      <c r="T194" s="1291">
        <f t="shared" si="44"/>
        <v>0</v>
      </c>
      <c r="U194" s="1289">
        <f t="shared" si="44"/>
        <v>0</v>
      </c>
    </row>
    <row r="195" spans="2:21" s="70" customFormat="1" ht="29" x14ac:dyDescent="0.35">
      <c r="B195" s="262" t="s">
        <v>362</v>
      </c>
      <c r="C195" s="1288" t="s">
        <v>360</v>
      </c>
      <c r="D195" s="1243"/>
      <c r="E195" s="1244">
        <f t="shared" si="43"/>
        <v>0</v>
      </c>
      <c r="F195" s="1244">
        <f t="shared" si="43"/>
        <v>0</v>
      </c>
      <c r="G195" s="1244">
        <f t="shared" si="44"/>
        <v>0</v>
      </c>
      <c r="H195" s="1244">
        <f t="shared" si="44"/>
        <v>0</v>
      </c>
      <c r="I195" s="1244">
        <f t="shared" si="44"/>
        <v>0</v>
      </c>
      <c r="J195" s="1244">
        <f t="shared" si="44"/>
        <v>0</v>
      </c>
      <c r="K195" s="1244">
        <f t="shared" si="44"/>
        <v>0</v>
      </c>
      <c r="L195" s="1244">
        <f t="shared" si="44"/>
        <v>0</v>
      </c>
      <c r="M195" s="1244">
        <f t="shared" si="44"/>
        <v>0</v>
      </c>
      <c r="N195" s="1244">
        <f t="shared" si="44"/>
        <v>0</v>
      </c>
      <c r="O195" s="1244">
        <f t="shared" si="44"/>
        <v>0</v>
      </c>
      <c r="P195" s="1244">
        <f t="shared" si="44"/>
        <v>0</v>
      </c>
      <c r="Q195" s="1244">
        <f t="shared" si="44"/>
        <v>0</v>
      </c>
      <c r="R195" s="1244">
        <f t="shared" si="44"/>
        <v>0</v>
      </c>
      <c r="S195" s="1244">
        <f t="shared" si="44"/>
        <v>0</v>
      </c>
      <c r="T195" s="1287">
        <f t="shared" si="44"/>
        <v>0</v>
      </c>
      <c r="U195" s="1288">
        <f t="shared" si="44"/>
        <v>0</v>
      </c>
    </row>
    <row r="196" spans="2:21" s="70" customFormat="1" ht="29" x14ac:dyDescent="0.35">
      <c r="B196" s="263" t="s">
        <v>363</v>
      </c>
      <c r="C196" s="1289" t="s">
        <v>360</v>
      </c>
      <c r="D196" s="1246"/>
      <c r="E196" s="1247">
        <f t="shared" si="43"/>
        <v>0</v>
      </c>
      <c r="F196" s="1247">
        <f t="shared" si="43"/>
        <v>0</v>
      </c>
      <c r="G196" s="1247">
        <f t="shared" si="44"/>
        <v>0</v>
      </c>
      <c r="H196" s="1247">
        <f t="shared" si="44"/>
        <v>0</v>
      </c>
      <c r="I196" s="1247">
        <f t="shared" si="44"/>
        <v>0</v>
      </c>
      <c r="J196" s="1247">
        <f t="shared" si="44"/>
        <v>0</v>
      </c>
      <c r="K196" s="1247">
        <f t="shared" si="44"/>
        <v>0</v>
      </c>
      <c r="L196" s="1247">
        <f t="shared" si="44"/>
        <v>0</v>
      </c>
      <c r="M196" s="1247">
        <f t="shared" si="44"/>
        <v>0</v>
      </c>
      <c r="N196" s="1247">
        <f t="shared" si="44"/>
        <v>0</v>
      </c>
      <c r="O196" s="1247">
        <f t="shared" si="44"/>
        <v>0</v>
      </c>
      <c r="P196" s="1247">
        <f t="shared" si="44"/>
        <v>0</v>
      </c>
      <c r="Q196" s="1247">
        <f t="shared" si="44"/>
        <v>0</v>
      </c>
      <c r="R196" s="1247">
        <f t="shared" si="44"/>
        <v>0</v>
      </c>
      <c r="S196" s="1247">
        <f t="shared" si="44"/>
        <v>0</v>
      </c>
      <c r="T196" s="1291">
        <f t="shared" si="44"/>
        <v>0</v>
      </c>
      <c r="U196" s="1289">
        <f t="shared" si="44"/>
        <v>0</v>
      </c>
    </row>
    <row r="197" spans="2:21" s="70" customFormat="1" ht="16.5" x14ac:dyDescent="0.45">
      <c r="B197" s="1331" t="s">
        <v>373</v>
      </c>
      <c r="C197" s="264" t="s">
        <v>365</v>
      </c>
      <c r="D197" s="1333"/>
      <c r="E197" s="1244">
        <f>IF($C$186="Vorprodukt ausgewählt",VLOOKUP('2d) Planwerte (Anlage)'!$C$42,'3b) Referenzsysteme'!$B$6:$J$37,9),0)</f>
        <v>0</v>
      </c>
      <c r="F197" s="1244">
        <f>IF($C$186="Vorprodukt ausgewählt",VLOOKUP('2d) Planwerte (Anlage)'!$C$42,'3b) Referenzsysteme'!$B$6:$J$37,9),0)</f>
        <v>0</v>
      </c>
      <c r="G197" s="1244">
        <f>IF($C$186="Vorprodukt ausgewählt",VLOOKUP('2d) Planwerte (Anlage)'!$C$42,'3b) Referenzsysteme'!$B$6:$J$37,9),0)</f>
        <v>0</v>
      </c>
      <c r="H197" s="1244">
        <f>IF($C$186="Vorprodukt ausgewählt",VLOOKUP('2d) Planwerte (Anlage)'!$C$42,'3b) Referenzsysteme'!$B$6:$J$37,9),0)</f>
        <v>0</v>
      </c>
      <c r="I197" s="1244">
        <f>IF($C$186="Vorprodukt ausgewählt",VLOOKUP('2d) Planwerte (Anlage)'!$C$42,'3b) Referenzsysteme'!$B$6:$J$37,9),0)</f>
        <v>0</v>
      </c>
      <c r="J197" s="1244">
        <f>IF($C$186="Vorprodukt ausgewählt",VLOOKUP('2d) Planwerte (Anlage)'!$C$42,'3b) Referenzsysteme'!$B$6:$J$37,9),0)</f>
        <v>0</v>
      </c>
      <c r="K197" s="1244">
        <f>IF($C$186="Vorprodukt ausgewählt",VLOOKUP('2d) Planwerte (Anlage)'!$C$42,'3b) Referenzsysteme'!$B$6:$J$37,9),0)</f>
        <v>0</v>
      </c>
      <c r="L197" s="1244">
        <f>IF($C$186="Vorprodukt ausgewählt",VLOOKUP('2d) Planwerte (Anlage)'!$C$42,'3b) Referenzsysteme'!$B$6:$J$37,9),0)</f>
        <v>0</v>
      </c>
      <c r="M197" s="1244">
        <f>IF($C$186="Vorprodukt ausgewählt",VLOOKUP('2d) Planwerte (Anlage)'!$C$42,'3b) Referenzsysteme'!$B$6:$J$37,9),0)</f>
        <v>0</v>
      </c>
      <c r="N197" s="1244">
        <f>IF($C$186="Vorprodukt ausgewählt",VLOOKUP('2d) Planwerte (Anlage)'!$C$42,'3b) Referenzsysteme'!$B$6:$J$37,9),0)</f>
        <v>0</v>
      </c>
      <c r="O197" s="1244">
        <f>IF($C$186="Vorprodukt ausgewählt",VLOOKUP('2d) Planwerte (Anlage)'!$C$42,'3b) Referenzsysteme'!$B$6:$J$37,9),0)</f>
        <v>0</v>
      </c>
      <c r="P197" s="1244">
        <f>IF($C$186="Vorprodukt ausgewählt",VLOOKUP('2d) Planwerte (Anlage)'!$C$42,'3b) Referenzsysteme'!$B$6:$J$37,9),0)</f>
        <v>0</v>
      </c>
      <c r="Q197" s="1244">
        <f>IF($C$186="Vorprodukt ausgewählt",VLOOKUP('2d) Planwerte (Anlage)'!$C$42,'3b) Referenzsysteme'!$B$6:$J$37,9),0)</f>
        <v>0</v>
      </c>
      <c r="R197" s="1244">
        <f>IF($C$186="Vorprodukt ausgewählt",VLOOKUP('2d) Planwerte (Anlage)'!$C$42,'3b) Referenzsysteme'!$B$6:$J$37,9),0)</f>
        <v>0</v>
      </c>
      <c r="S197" s="1244">
        <f>IF($C$186="Vorprodukt ausgewählt",VLOOKUP('2d) Planwerte (Anlage)'!$C$42,'3b) Referenzsysteme'!$B$6:$J$37,9),0)</f>
        <v>0</v>
      </c>
      <c r="T197" s="1287">
        <f>IF($C$186="Vorprodukt ausgewählt",VLOOKUP('2d) Planwerte (Anlage)'!$C$42,'3b) Referenzsysteme'!$B$6:$J$37,9),0)</f>
        <v>0</v>
      </c>
      <c r="U197" s="1288">
        <f>IF($C$186="Vorprodukt ausgewählt",VLOOKUP('2d) Planwerte (Anlage)'!$C$42,'3b) Referenzsysteme'!$B$6:$J$37,9),0)</f>
        <v>0</v>
      </c>
    </row>
    <row r="198" spans="2:21" s="70" customFormat="1" ht="16.5" x14ac:dyDescent="0.45">
      <c r="B198" s="1332" t="s">
        <v>366</v>
      </c>
      <c r="C198" s="265" t="s">
        <v>128</v>
      </c>
      <c r="D198" s="1334"/>
      <c r="E198" s="1335">
        <f>'2d) Planwerte (Anlage)'!$D$46</f>
        <v>0</v>
      </c>
      <c r="F198" s="1335">
        <f>'2d) Planwerte (Anlage)'!$D$46</f>
        <v>0</v>
      </c>
      <c r="G198" s="1335">
        <f>'2d) Planwerte (Anlage)'!$D$46</f>
        <v>0</v>
      </c>
      <c r="H198" s="1335">
        <f>'2d) Planwerte (Anlage)'!$D$46</f>
        <v>0</v>
      </c>
      <c r="I198" s="1335">
        <f>'2d) Planwerte (Anlage)'!$D$46</f>
        <v>0</v>
      </c>
      <c r="J198" s="1335">
        <f>'2d) Planwerte (Anlage)'!$D$46</f>
        <v>0</v>
      </c>
      <c r="K198" s="1335">
        <f>'2d) Planwerte (Anlage)'!$D$46</f>
        <v>0</v>
      </c>
      <c r="L198" s="1335">
        <f>'2d) Planwerte (Anlage)'!$D$46</f>
        <v>0</v>
      </c>
      <c r="M198" s="1335">
        <f>'2d) Planwerte (Anlage)'!$D$46</f>
        <v>0</v>
      </c>
      <c r="N198" s="1335">
        <f>'2d) Planwerte (Anlage)'!$D$46</f>
        <v>0</v>
      </c>
      <c r="O198" s="1335">
        <f>'2d) Planwerte (Anlage)'!$D$46</f>
        <v>0</v>
      </c>
      <c r="P198" s="1335">
        <f>'2d) Planwerte (Anlage)'!$D$46</f>
        <v>0</v>
      </c>
      <c r="Q198" s="1335">
        <f>'2d) Planwerte (Anlage)'!$D$46</f>
        <v>0</v>
      </c>
      <c r="R198" s="1335">
        <f>'2d) Planwerte (Anlage)'!$D$46</f>
        <v>0</v>
      </c>
      <c r="S198" s="1335">
        <f>'2d) Planwerte (Anlage)'!$D$46</f>
        <v>0</v>
      </c>
      <c r="T198" s="1336">
        <f>'2d) Planwerte (Anlage)'!$D$46</f>
        <v>0</v>
      </c>
      <c r="U198" s="1337">
        <f>'2d) Planwerte (Anlage)'!$D$46</f>
        <v>0</v>
      </c>
    </row>
    <row r="199" spans="2:21" s="70" customFormat="1" ht="16.5" x14ac:dyDescent="0.45">
      <c r="B199" s="1331" t="s">
        <v>367</v>
      </c>
      <c r="C199" s="264" t="s">
        <v>128</v>
      </c>
      <c r="D199" s="1333"/>
      <c r="E199" s="1338">
        <f>'2d) Planwerte (Anlage)'!$E$46</f>
        <v>0</v>
      </c>
      <c r="F199" s="1338">
        <f>'2d) Planwerte (Anlage)'!$E$46</f>
        <v>0</v>
      </c>
      <c r="G199" s="1338">
        <f>'2d) Planwerte (Anlage)'!$E$46</f>
        <v>0</v>
      </c>
      <c r="H199" s="1338">
        <f>'2d) Planwerte (Anlage)'!$E$46</f>
        <v>0</v>
      </c>
      <c r="I199" s="1338">
        <f>'2d) Planwerte (Anlage)'!$E$46</f>
        <v>0</v>
      </c>
      <c r="J199" s="1338">
        <f>'2d) Planwerte (Anlage)'!$E$46</f>
        <v>0</v>
      </c>
      <c r="K199" s="1338">
        <f>'2d) Planwerte (Anlage)'!$E$46</f>
        <v>0</v>
      </c>
      <c r="L199" s="1338">
        <f>'2d) Planwerte (Anlage)'!$E$46</f>
        <v>0</v>
      </c>
      <c r="M199" s="1338">
        <f>'2d) Planwerte (Anlage)'!$E$46</f>
        <v>0</v>
      </c>
      <c r="N199" s="1338">
        <f>'2d) Planwerte (Anlage)'!$E$46</f>
        <v>0</v>
      </c>
      <c r="O199" s="1338">
        <f>'2d) Planwerte (Anlage)'!$E$46</f>
        <v>0</v>
      </c>
      <c r="P199" s="1338">
        <f>'2d) Planwerte (Anlage)'!$E$46</f>
        <v>0</v>
      </c>
      <c r="Q199" s="1338">
        <f>'2d) Planwerte (Anlage)'!$E$46</f>
        <v>0</v>
      </c>
      <c r="R199" s="1338">
        <f>'2d) Planwerte (Anlage)'!$E$46</f>
        <v>0</v>
      </c>
      <c r="S199" s="1338">
        <f>'2d) Planwerte (Anlage)'!$E$46</f>
        <v>0</v>
      </c>
      <c r="T199" s="1339">
        <f>'2d) Planwerte (Anlage)'!$E$46</f>
        <v>0</v>
      </c>
      <c r="U199" s="1340">
        <f>'2d) Planwerte (Anlage)'!$E$46</f>
        <v>0</v>
      </c>
    </row>
    <row r="200" spans="2:21" s="70" customFormat="1" ht="16.5" x14ac:dyDescent="0.45">
      <c r="B200" s="1332" t="s">
        <v>368</v>
      </c>
      <c r="C200" s="265" t="s">
        <v>128</v>
      </c>
      <c r="D200" s="1334"/>
      <c r="E200" s="1335">
        <f>'2d) Planwerte (Anlage)'!$F$46</f>
        <v>0</v>
      </c>
      <c r="F200" s="1335">
        <f>'2d) Planwerte (Anlage)'!$F$46</f>
        <v>0</v>
      </c>
      <c r="G200" s="1335">
        <f>'2d) Planwerte (Anlage)'!$F$46</f>
        <v>0</v>
      </c>
      <c r="H200" s="1335">
        <f>'2d) Planwerte (Anlage)'!$F$46</f>
        <v>0</v>
      </c>
      <c r="I200" s="1335">
        <f>'2d) Planwerte (Anlage)'!$F$46</f>
        <v>0</v>
      </c>
      <c r="J200" s="1335">
        <f>'2d) Planwerte (Anlage)'!$F$46</f>
        <v>0</v>
      </c>
      <c r="K200" s="1335">
        <f>'2d) Planwerte (Anlage)'!$F$46</f>
        <v>0</v>
      </c>
      <c r="L200" s="1335">
        <f>'2d) Planwerte (Anlage)'!$F$46</f>
        <v>0</v>
      </c>
      <c r="M200" s="1335">
        <f>'2d) Planwerte (Anlage)'!$F$46</f>
        <v>0</v>
      </c>
      <c r="N200" s="1335">
        <f>'2d) Planwerte (Anlage)'!$F$46</f>
        <v>0</v>
      </c>
      <c r="O200" s="1335">
        <f>'2d) Planwerte (Anlage)'!$F$46</f>
        <v>0</v>
      </c>
      <c r="P200" s="1335">
        <f>'2d) Planwerte (Anlage)'!$F$46</f>
        <v>0</v>
      </c>
      <c r="Q200" s="1335">
        <f>'2d) Planwerte (Anlage)'!$F$46</f>
        <v>0</v>
      </c>
      <c r="R200" s="1335">
        <f>'2d) Planwerte (Anlage)'!$F$46</f>
        <v>0</v>
      </c>
      <c r="S200" s="1335">
        <f>'2d) Planwerte (Anlage)'!$F$46</f>
        <v>0</v>
      </c>
      <c r="T200" s="1336">
        <f>'2d) Planwerte (Anlage)'!$F$46</f>
        <v>0</v>
      </c>
      <c r="U200" s="1337">
        <f>'2d) Planwerte (Anlage)'!$F$46</f>
        <v>0</v>
      </c>
    </row>
    <row r="201" spans="2:21" s="70" customFormat="1" ht="16.5" x14ac:dyDescent="0.45">
      <c r="B201" s="1331" t="s">
        <v>369</v>
      </c>
      <c r="C201" s="264" t="s">
        <v>128</v>
      </c>
      <c r="D201" s="1333"/>
      <c r="E201" s="1338">
        <f>'2d) Planwerte (Anlage)'!$G$46</f>
        <v>0</v>
      </c>
      <c r="F201" s="1338">
        <f>'2d) Planwerte (Anlage)'!$G$46</f>
        <v>0</v>
      </c>
      <c r="G201" s="1338">
        <f>'2d) Planwerte (Anlage)'!$G$46</f>
        <v>0</v>
      </c>
      <c r="H201" s="1338">
        <f>'2d) Planwerte (Anlage)'!$G$46</f>
        <v>0</v>
      </c>
      <c r="I201" s="1338">
        <f>'2d) Planwerte (Anlage)'!$G$46</f>
        <v>0</v>
      </c>
      <c r="J201" s="1338">
        <f>'2d) Planwerte (Anlage)'!$G$46</f>
        <v>0</v>
      </c>
      <c r="K201" s="1338">
        <f>'2d) Planwerte (Anlage)'!$G$46</f>
        <v>0</v>
      </c>
      <c r="L201" s="1338">
        <f>'2d) Planwerte (Anlage)'!$G$46</f>
        <v>0</v>
      </c>
      <c r="M201" s="1338">
        <f>'2d) Planwerte (Anlage)'!$G$46</f>
        <v>0</v>
      </c>
      <c r="N201" s="1338">
        <f>'2d) Planwerte (Anlage)'!$G$46</f>
        <v>0</v>
      </c>
      <c r="O201" s="1338">
        <f>'2d) Planwerte (Anlage)'!$G$46</f>
        <v>0</v>
      </c>
      <c r="P201" s="1338">
        <f>'2d) Planwerte (Anlage)'!$G$46</f>
        <v>0</v>
      </c>
      <c r="Q201" s="1338">
        <f>'2d) Planwerte (Anlage)'!$G$46</f>
        <v>0</v>
      </c>
      <c r="R201" s="1338">
        <f>'2d) Planwerte (Anlage)'!$G$46</f>
        <v>0</v>
      </c>
      <c r="S201" s="1338">
        <f>'2d) Planwerte (Anlage)'!$G$46</f>
        <v>0</v>
      </c>
      <c r="T201" s="1339">
        <f>'2d) Planwerte (Anlage)'!$G$46</f>
        <v>0</v>
      </c>
      <c r="U201" s="1340">
        <f>'2d) Planwerte (Anlage)'!$G$46</f>
        <v>0</v>
      </c>
    </row>
    <row r="202" spans="2:21" s="70" customFormat="1" ht="16.5" x14ac:dyDescent="0.45">
      <c r="B202" s="266" t="s">
        <v>370</v>
      </c>
      <c r="C202" s="1341" t="s">
        <v>365</v>
      </c>
      <c r="D202" s="1342"/>
      <c r="E202" s="1343">
        <f>E197+IFERROR(E198/E193,0)+IFERROR(E199/E194,0)+IFERROR(E200/E195,0)+IFERROR(E201/E196,0)</f>
        <v>0</v>
      </c>
      <c r="F202" s="1343">
        <f>F197+IFERROR(F198/F193,0)+IFERROR(F199/F194,0)+IFERROR(F200/F195,0)+IFERROR(F201/F196,0)</f>
        <v>0</v>
      </c>
      <c r="G202" s="1343">
        <f t="shared" ref="G202:U202" si="45">G197+IFERROR(G198/G193,0)+IFERROR(G199/G194,0)+IFERROR(G200/G195,0)+IFERROR(G201/G196,0)</f>
        <v>0</v>
      </c>
      <c r="H202" s="1343">
        <f t="shared" si="45"/>
        <v>0</v>
      </c>
      <c r="I202" s="1343">
        <f t="shared" si="45"/>
        <v>0</v>
      </c>
      <c r="J202" s="1343">
        <f t="shared" si="45"/>
        <v>0</v>
      </c>
      <c r="K202" s="1343">
        <f t="shared" si="45"/>
        <v>0</v>
      </c>
      <c r="L202" s="1343">
        <f t="shared" si="45"/>
        <v>0</v>
      </c>
      <c r="M202" s="1343">
        <f t="shared" si="45"/>
        <v>0</v>
      </c>
      <c r="N202" s="1343">
        <f t="shared" si="45"/>
        <v>0</v>
      </c>
      <c r="O202" s="1343">
        <f t="shared" si="45"/>
        <v>0</v>
      </c>
      <c r="P202" s="1343">
        <f t="shared" si="45"/>
        <v>0</v>
      </c>
      <c r="Q202" s="1343">
        <f t="shared" si="45"/>
        <v>0</v>
      </c>
      <c r="R202" s="1343">
        <f t="shared" si="45"/>
        <v>0</v>
      </c>
      <c r="S202" s="1343">
        <f t="shared" si="45"/>
        <v>0</v>
      </c>
      <c r="T202" s="1344">
        <f t="shared" si="45"/>
        <v>0</v>
      </c>
      <c r="U202" s="1345">
        <f t="shared" si="45"/>
        <v>0</v>
      </c>
    </row>
    <row r="203" spans="2:21" s="70" customFormat="1" ht="18.5" x14ac:dyDescent="0.35">
      <c r="B203" s="1087" t="s">
        <v>374</v>
      </c>
      <c r="C203" s="1318" t="str">
        <f>IF('2d) Planwerte (Anlage)'!C58="Brennstoffeinsatz","Vorprodukt ausgewählt","Kein Vorprodukt ausgewählt")</f>
        <v>Kein Vorprodukt ausgewählt</v>
      </c>
      <c r="D203" s="1318" t="str">
        <f>'2d) Planwerte (Anlage)'!C58</f>
        <v/>
      </c>
    </row>
    <row r="204" spans="2:21" s="70" customFormat="1" x14ac:dyDescent="0.35">
      <c r="B204" s="1319"/>
      <c r="C204" s="1320"/>
      <c r="D204" s="1321"/>
      <c r="E204" s="1322">
        <f>YEAR('2b) Allg. Inputs'!$C$7)</f>
        <v>1900</v>
      </c>
      <c r="F204" s="1323">
        <f>E204+1</f>
        <v>1901</v>
      </c>
      <c r="G204" s="1323">
        <f t="shared" ref="G204:R204" si="46">F204+1</f>
        <v>1902</v>
      </c>
      <c r="H204" s="1323">
        <f t="shared" si="46"/>
        <v>1903</v>
      </c>
      <c r="I204" s="1323">
        <f t="shared" si="46"/>
        <v>1904</v>
      </c>
      <c r="J204" s="1323">
        <f t="shared" si="46"/>
        <v>1905</v>
      </c>
      <c r="K204" s="1323">
        <f t="shared" si="46"/>
        <v>1906</v>
      </c>
      <c r="L204" s="1323">
        <f t="shared" si="46"/>
        <v>1907</v>
      </c>
      <c r="M204" s="1323">
        <f t="shared" si="46"/>
        <v>1908</v>
      </c>
      <c r="N204" s="1323">
        <f t="shared" si="46"/>
        <v>1909</v>
      </c>
      <c r="O204" s="1323">
        <f t="shared" si="46"/>
        <v>1910</v>
      </c>
      <c r="P204" s="1323">
        <f t="shared" si="46"/>
        <v>1911</v>
      </c>
      <c r="Q204" s="1323">
        <f t="shared" si="46"/>
        <v>1912</v>
      </c>
      <c r="R204" s="1323">
        <f t="shared" si="46"/>
        <v>1913</v>
      </c>
      <c r="S204" s="1323">
        <f>IF('4c) Berechnungen_MFS'!E114 = "Nein",R204+1, R204+1&amp;" 1. Teil-KJ")</f>
        <v>1914</v>
      </c>
      <c r="T204" s="1324" t="str">
        <f>IF('4c) Berechnungen_MFS'!E114 = "Nein","", R204+1&amp;" 2. Teil-KJ")</f>
        <v/>
      </c>
      <c r="U204" s="1325" t="str">
        <f>IF('4c) Berechnungen_MFS'!E114="Ja",R204+2,"")</f>
        <v/>
      </c>
    </row>
    <row r="205" spans="2:21" s="70" customFormat="1" x14ac:dyDescent="0.35">
      <c r="B205" s="1326" t="s">
        <v>375</v>
      </c>
      <c r="C205" s="1327" t="s">
        <v>354</v>
      </c>
      <c r="D205" s="1328"/>
      <c r="E205" s="1329">
        <f>IF($C$203="Vorprodukt ausgewählt",IF('2d) Planwerte (Anlage)'!$D$17="Brennstoffeinsatz",'2d) Planwerte (Anlage)'!E17,0)+IF('2d) Planwerte (Anlage)'!$D$18="Brennstoffeinsatz",'2d) Planwerte (Anlage)'!E18,0)+IF('2d) Planwerte (Anlage)'!$D$19="Brennstoffeinsatz",'2d) Planwerte (Anlage)'!E19,0)+IF('2d) Planwerte (Anlage)'!$D$20="Brennstoffeinsatz",'2d) Planwerte (Anlage)'!E20,0)+IF('2d) Planwerte (Anlage)'!$D$21="Brennstoffeinsatz",'2d) Planwerte (Anlage)'!E21,0) +IF('2d) Planwerte (Anlage)'!$D$22="Brennstoffeinsatz",'2d) Planwerte (Anlage)'!E22,0) + IF('2d) Planwerte (Anlage)'!$D$23="Brennstoffeinsatz",'2d) Planwerte (Anlage)'!E23,0),0)</f>
        <v>0</v>
      </c>
      <c r="F205" s="1329">
        <f>IF($C$203="Vorprodukt ausgewählt",IF('2d) Planwerte (Anlage)'!$D$17="Brennstoffeinsatz",'2d) Planwerte (Anlage)'!F17,0)+IF('2d) Planwerte (Anlage)'!$D$18="Brennstoffeinsatz",'2d) Planwerte (Anlage)'!F18,0)+IF('2d) Planwerte (Anlage)'!$D$19="Brennstoffeinsatz",'2d) Planwerte (Anlage)'!F19,0)+IF('2d) Planwerte (Anlage)'!$D$20="Brennstoffeinsatz",'2d) Planwerte (Anlage)'!F20,0)+IF('2d) Planwerte (Anlage)'!$D$21="Brennstoffeinsatz",'2d) Planwerte (Anlage)'!F21,0) +IF('2d) Planwerte (Anlage)'!$D$22="Brennstoffeinsatz",'2d) Planwerte (Anlage)'!F22,0) + IF('2d) Planwerte (Anlage)'!$D$23="Brennstoffeinsatz",'2d) Planwerte (Anlage)'!F23,0),0)</f>
        <v>0</v>
      </c>
      <c r="G205" s="1329">
        <f>IF($C$203="Vorprodukt ausgewählt",IF('2d) Planwerte (Anlage)'!$D$17="Brennstoffeinsatz",'2d) Planwerte (Anlage)'!G17,0)+IF('2d) Planwerte (Anlage)'!$D$18="Brennstoffeinsatz",'2d) Planwerte (Anlage)'!G18,0)+IF('2d) Planwerte (Anlage)'!$D$19="Brennstoffeinsatz",'2d) Planwerte (Anlage)'!G19,0)+IF('2d) Planwerte (Anlage)'!$D$20="Brennstoffeinsatz",'2d) Planwerte (Anlage)'!G20,0)+IF('2d) Planwerte (Anlage)'!$D$21="Brennstoffeinsatz",'2d) Planwerte (Anlage)'!G21,0) +IF('2d) Planwerte (Anlage)'!$D$22="Brennstoffeinsatz",'2d) Planwerte (Anlage)'!G22,0) + IF('2d) Planwerte (Anlage)'!$D$23="Brennstoffeinsatz",'2d) Planwerte (Anlage)'!G23,0),0)</f>
        <v>0</v>
      </c>
      <c r="H205" s="1329">
        <f>IF($C$203="Vorprodukt ausgewählt",IF('2d) Planwerte (Anlage)'!$D$17="Brennstoffeinsatz",'2d) Planwerte (Anlage)'!H17,0)+IF('2d) Planwerte (Anlage)'!$D$18="Brennstoffeinsatz",'2d) Planwerte (Anlage)'!H18,0)+IF('2d) Planwerte (Anlage)'!$D$19="Brennstoffeinsatz",'2d) Planwerte (Anlage)'!H19,0)+IF('2d) Planwerte (Anlage)'!$D$20="Brennstoffeinsatz",'2d) Planwerte (Anlage)'!H20,0)+IF('2d) Planwerte (Anlage)'!$D$21="Brennstoffeinsatz",'2d) Planwerte (Anlage)'!H21,0) +IF('2d) Planwerte (Anlage)'!$D$22="Brennstoffeinsatz",'2d) Planwerte (Anlage)'!H22,0) + IF('2d) Planwerte (Anlage)'!$D$23="Brennstoffeinsatz",'2d) Planwerte (Anlage)'!H23,0),0)</f>
        <v>0</v>
      </c>
      <c r="I205" s="1329">
        <f>IF($C$203="Vorprodukt ausgewählt",IF('2d) Planwerte (Anlage)'!$D$17="Brennstoffeinsatz",'2d) Planwerte (Anlage)'!I17,0)+IF('2d) Planwerte (Anlage)'!$D$18="Brennstoffeinsatz",'2d) Planwerte (Anlage)'!I18,0)+IF('2d) Planwerte (Anlage)'!$D$19="Brennstoffeinsatz",'2d) Planwerte (Anlage)'!I19,0)+IF('2d) Planwerte (Anlage)'!$D$20="Brennstoffeinsatz",'2d) Planwerte (Anlage)'!I20,0)+IF('2d) Planwerte (Anlage)'!$D$21="Brennstoffeinsatz",'2d) Planwerte (Anlage)'!I21,0) +IF('2d) Planwerte (Anlage)'!$D$22="Brennstoffeinsatz",'2d) Planwerte (Anlage)'!I22,0) + IF('2d) Planwerte (Anlage)'!$D$23="Brennstoffeinsatz",'2d) Planwerte (Anlage)'!I23,0),0)</f>
        <v>0</v>
      </c>
      <c r="J205" s="1329">
        <f>IF($C$203="Vorprodukt ausgewählt",IF('2d) Planwerte (Anlage)'!$D$17="Brennstoffeinsatz",'2d) Planwerte (Anlage)'!J17,0)+IF('2d) Planwerte (Anlage)'!$D$18="Brennstoffeinsatz",'2d) Planwerte (Anlage)'!J18,0)+IF('2d) Planwerte (Anlage)'!$D$19="Brennstoffeinsatz",'2d) Planwerte (Anlage)'!J19,0)+IF('2d) Planwerte (Anlage)'!$D$20="Brennstoffeinsatz",'2d) Planwerte (Anlage)'!J20,0)+IF('2d) Planwerte (Anlage)'!$D$21="Brennstoffeinsatz",'2d) Planwerte (Anlage)'!J21,0) +IF('2d) Planwerte (Anlage)'!$D$22="Brennstoffeinsatz",'2d) Planwerte (Anlage)'!J22,0) + IF('2d) Planwerte (Anlage)'!$D$23="Brennstoffeinsatz",'2d) Planwerte (Anlage)'!J23,0),0)</f>
        <v>0</v>
      </c>
      <c r="K205" s="1329">
        <f>IF($C$203="Vorprodukt ausgewählt",IF('2d) Planwerte (Anlage)'!$D$17="Brennstoffeinsatz",'2d) Planwerte (Anlage)'!K17,0)+IF('2d) Planwerte (Anlage)'!$D$18="Brennstoffeinsatz",'2d) Planwerte (Anlage)'!K18,0)+IF('2d) Planwerte (Anlage)'!$D$19="Brennstoffeinsatz",'2d) Planwerte (Anlage)'!K19,0)+IF('2d) Planwerte (Anlage)'!$D$20="Brennstoffeinsatz",'2d) Planwerte (Anlage)'!K20,0)+IF('2d) Planwerte (Anlage)'!$D$21="Brennstoffeinsatz",'2d) Planwerte (Anlage)'!K21,0) +IF('2d) Planwerte (Anlage)'!$D$22="Brennstoffeinsatz",'2d) Planwerte (Anlage)'!K22,0) + IF('2d) Planwerte (Anlage)'!$D$23="Brennstoffeinsatz",'2d) Planwerte (Anlage)'!K23,0),0)</f>
        <v>0</v>
      </c>
      <c r="L205" s="1329">
        <f>IF($C$203="Vorprodukt ausgewählt",IF('2d) Planwerte (Anlage)'!$D$17="Brennstoffeinsatz",'2d) Planwerte (Anlage)'!L17,0)+IF('2d) Planwerte (Anlage)'!$D$18="Brennstoffeinsatz",'2d) Planwerte (Anlage)'!L18,0)+IF('2d) Planwerte (Anlage)'!$D$19="Brennstoffeinsatz",'2d) Planwerte (Anlage)'!L19,0)+IF('2d) Planwerte (Anlage)'!$D$20="Brennstoffeinsatz",'2d) Planwerte (Anlage)'!L20,0)+IF('2d) Planwerte (Anlage)'!$D$21="Brennstoffeinsatz",'2d) Planwerte (Anlage)'!L21,0) +IF('2d) Planwerte (Anlage)'!$D$22="Brennstoffeinsatz",'2d) Planwerte (Anlage)'!L22,0) + IF('2d) Planwerte (Anlage)'!$D$23="Brennstoffeinsatz",'2d) Planwerte (Anlage)'!L23,0),0)</f>
        <v>0</v>
      </c>
      <c r="M205" s="1329">
        <f>IF($C$203="Vorprodukt ausgewählt",IF('2d) Planwerte (Anlage)'!$D$17="Brennstoffeinsatz",'2d) Planwerte (Anlage)'!M17,0)+IF('2d) Planwerte (Anlage)'!$D$18="Brennstoffeinsatz",'2d) Planwerte (Anlage)'!M18,0)+IF('2d) Planwerte (Anlage)'!$D$19="Brennstoffeinsatz",'2d) Planwerte (Anlage)'!M19,0)+IF('2d) Planwerte (Anlage)'!$D$20="Brennstoffeinsatz",'2d) Planwerte (Anlage)'!M20,0)+IF('2d) Planwerte (Anlage)'!$D$21="Brennstoffeinsatz",'2d) Planwerte (Anlage)'!M21,0) +IF('2d) Planwerte (Anlage)'!$D$22="Brennstoffeinsatz",'2d) Planwerte (Anlage)'!M22,0) + IF('2d) Planwerte (Anlage)'!$D$23="Brennstoffeinsatz",'2d) Planwerte (Anlage)'!M23,0),0)</f>
        <v>0</v>
      </c>
      <c r="N205" s="1329">
        <f>IF($C$203="Vorprodukt ausgewählt",IF('2d) Planwerte (Anlage)'!$D$17="Brennstoffeinsatz",'2d) Planwerte (Anlage)'!N17,0)+IF('2d) Planwerte (Anlage)'!$D$18="Brennstoffeinsatz",'2d) Planwerte (Anlage)'!N18,0)+IF('2d) Planwerte (Anlage)'!$D$19="Brennstoffeinsatz",'2d) Planwerte (Anlage)'!N19,0)+IF('2d) Planwerte (Anlage)'!$D$20="Brennstoffeinsatz",'2d) Planwerte (Anlage)'!N20,0)+IF('2d) Planwerte (Anlage)'!$D$21="Brennstoffeinsatz",'2d) Planwerte (Anlage)'!N21,0) +IF('2d) Planwerte (Anlage)'!$D$22="Brennstoffeinsatz",'2d) Planwerte (Anlage)'!N22,0) + IF('2d) Planwerte (Anlage)'!$D$23="Brennstoffeinsatz",'2d) Planwerte (Anlage)'!N23,0),0)</f>
        <v>0</v>
      </c>
      <c r="O205" s="1329">
        <f>IF($C$203="Vorprodukt ausgewählt",IF('2d) Planwerte (Anlage)'!$D$17="Brennstoffeinsatz",'2d) Planwerte (Anlage)'!O17,0)+IF('2d) Planwerte (Anlage)'!$D$18="Brennstoffeinsatz",'2d) Planwerte (Anlage)'!O18,0)+IF('2d) Planwerte (Anlage)'!$D$19="Brennstoffeinsatz",'2d) Planwerte (Anlage)'!O19,0)+IF('2d) Planwerte (Anlage)'!$D$20="Brennstoffeinsatz",'2d) Planwerte (Anlage)'!O20,0)+IF('2d) Planwerte (Anlage)'!$D$21="Brennstoffeinsatz",'2d) Planwerte (Anlage)'!O21,0) +IF('2d) Planwerte (Anlage)'!$D$22="Brennstoffeinsatz",'2d) Planwerte (Anlage)'!O22,0) + IF('2d) Planwerte (Anlage)'!$D$23="Brennstoffeinsatz",'2d) Planwerte (Anlage)'!O23,0),0)</f>
        <v>0</v>
      </c>
      <c r="P205" s="1329">
        <f>IF($C$203="Vorprodukt ausgewählt",IF('2d) Planwerte (Anlage)'!$D$17="Brennstoffeinsatz",'2d) Planwerte (Anlage)'!P17,0)+IF('2d) Planwerte (Anlage)'!$D$18="Brennstoffeinsatz",'2d) Planwerte (Anlage)'!P18,0)+IF('2d) Planwerte (Anlage)'!$D$19="Brennstoffeinsatz",'2d) Planwerte (Anlage)'!P19,0)+IF('2d) Planwerte (Anlage)'!$D$20="Brennstoffeinsatz",'2d) Planwerte (Anlage)'!P20,0)+IF('2d) Planwerte (Anlage)'!$D$21="Brennstoffeinsatz",'2d) Planwerte (Anlage)'!P21,0) +IF('2d) Planwerte (Anlage)'!$D$22="Brennstoffeinsatz",'2d) Planwerte (Anlage)'!P22,0) + IF('2d) Planwerte (Anlage)'!$D$23="Brennstoffeinsatz",'2d) Planwerte (Anlage)'!P23,0),0)</f>
        <v>0</v>
      </c>
      <c r="Q205" s="1329">
        <f>IF($C$203="Vorprodukt ausgewählt",IF('2d) Planwerte (Anlage)'!$D$17="Brennstoffeinsatz",'2d) Planwerte (Anlage)'!Q17,0)+IF('2d) Planwerte (Anlage)'!$D$18="Brennstoffeinsatz",'2d) Planwerte (Anlage)'!Q18,0)+IF('2d) Planwerte (Anlage)'!$D$19="Brennstoffeinsatz",'2d) Planwerte (Anlage)'!Q19,0)+IF('2d) Planwerte (Anlage)'!$D$20="Brennstoffeinsatz",'2d) Planwerte (Anlage)'!Q20,0)+IF('2d) Planwerte (Anlage)'!$D$21="Brennstoffeinsatz",'2d) Planwerte (Anlage)'!Q21,0) +IF('2d) Planwerte (Anlage)'!$D$22="Brennstoffeinsatz",'2d) Planwerte (Anlage)'!Q22,0) + IF('2d) Planwerte (Anlage)'!$D$23="Brennstoffeinsatz",'2d) Planwerte (Anlage)'!Q23,0),0)</f>
        <v>0</v>
      </c>
      <c r="R205" s="1329">
        <f>IF($C$203="Vorprodukt ausgewählt",IF('2d) Planwerte (Anlage)'!$D$17="Brennstoffeinsatz",'2d) Planwerte (Anlage)'!R17,0)+IF('2d) Planwerte (Anlage)'!$D$18="Brennstoffeinsatz",'2d) Planwerte (Anlage)'!R18,0)+IF('2d) Planwerte (Anlage)'!$D$19="Brennstoffeinsatz",'2d) Planwerte (Anlage)'!R19,0)+IF('2d) Planwerte (Anlage)'!$D$20="Brennstoffeinsatz",'2d) Planwerte (Anlage)'!R20,0)+IF('2d) Planwerte (Anlage)'!$D$21="Brennstoffeinsatz",'2d) Planwerte (Anlage)'!R21,0) +IF('2d) Planwerte (Anlage)'!$D$22="Brennstoffeinsatz",'2d) Planwerte (Anlage)'!R22,0) + IF('2d) Planwerte (Anlage)'!$D$23="Brennstoffeinsatz",'2d) Planwerte (Anlage)'!R23,0),0)</f>
        <v>0</v>
      </c>
      <c r="S205" s="1329">
        <f>IF($C$203="Vorprodukt ausgewählt",IF('2d) Planwerte (Anlage)'!$D$17="Brennstoffeinsatz",'2d) Planwerte (Anlage)'!S17,0)+IF('2d) Planwerte (Anlage)'!$D$18="Brennstoffeinsatz",'2d) Planwerte (Anlage)'!S18,0)+IF('2d) Planwerte (Anlage)'!$D$19="Brennstoffeinsatz",'2d) Planwerte (Anlage)'!S19,0)+IF('2d) Planwerte (Anlage)'!$D$20="Brennstoffeinsatz",'2d) Planwerte (Anlage)'!S20,0)+IF('2d) Planwerte (Anlage)'!$D$21="Brennstoffeinsatz",'2d) Planwerte (Anlage)'!S21,0) +IF('2d) Planwerte (Anlage)'!$D$22="Brennstoffeinsatz",'2d) Planwerte (Anlage)'!S22,0) + IF('2d) Planwerte (Anlage)'!$D$23="Brennstoffeinsatz",'2d) Planwerte (Anlage)'!S23,0),0)</f>
        <v>0</v>
      </c>
      <c r="T205" s="1330">
        <f>IF($C$203="Vorprodukt ausgewählt",IF('2d) Planwerte (Anlage)'!$D$17="Brennstoffeinsatz",'2d) Planwerte (Anlage)'!T17,0)+IF('2d) Planwerte (Anlage)'!$D$18="Brennstoffeinsatz",'2d) Planwerte (Anlage)'!T18,0)+IF('2d) Planwerte (Anlage)'!$D$19="Brennstoffeinsatz",'2d) Planwerte (Anlage)'!T19,0)+IF('2d) Planwerte (Anlage)'!$D$20="Brennstoffeinsatz",'2d) Planwerte (Anlage)'!T20,0)+IF('2d) Planwerte (Anlage)'!$D$21="Brennstoffeinsatz",'2d) Planwerte (Anlage)'!T21,0) +IF('2d) Planwerte (Anlage)'!$D$22="Brennstoffeinsatz",'2d) Planwerte (Anlage)'!T22,0) + IF('2d) Planwerte (Anlage)'!$D$23="Brennstoffeinsatz",'2d) Planwerte (Anlage)'!T23,0),0)</f>
        <v>0</v>
      </c>
      <c r="U205" s="1327">
        <f>IF($C$203="Vorprodukt ausgewählt",IF('2d) Planwerte (Anlage)'!$D$17="Brennstoffeinsatz",'2d) Planwerte (Anlage)'!U17,0)+IF('2d) Planwerte (Anlage)'!$D$18="Brennstoffeinsatz",'2d) Planwerte (Anlage)'!U18,0)+IF('2d) Planwerte (Anlage)'!$D$19="Brennstoffeinsatz",'2d) Planwerte (Anlage)'!U19,0)+IF('2d) Planwerte (Anlage)'!$D$20="Brennstoffeinsatz",'2d) Planwerte (Anlage)'!U20,0)+IF('2d) Planwerte (Anlage)'!$D$21="Brennstoffeinsatz",'2d) Planwerte (Anlage)'!U21,0) +IF('2d) Planwerte (Anlage)'!$D$22="Brennstoffeinsatz",'2d) Planwerte (Anlage)'!U22,0) + IF('2d) Planwerte (Anlage)'!$D$23="Brennstoffeinsatz",'2d) Planwerte (Anlage)'!U23,0),0)</f>
        <v>0</v>
      </c>
    </row>
    <row r="206" spans="2:21" s="70" customFormat="1" x14ac:dyDescent="0.35">
      <c r="B206" s="1331" t="s">
        <v>355</v>
      </c>
      <c r="C206" s="1288" t="s">
        <v>196</v>
      </c>
      <c r="D206" s="1243"/>
      <c r="E206" s="1244">
        <f>IF($C$203="Vorprodukt ausgewählt",'2d) Planwerte (Anlage)'!E64,0)</f>
        <v>0</v>
      </c>
      <c r="F206" s="1244">
        <f>IF($C$203="Vorprodukt ausgewählt",'2d) Planwerte (Anlage)'!F64,0)</f>
        <v>0</v>
      </c>
      <c r="G206" s="1244">
        <f>IF($C$203="Vorprodukt ausgewählt",'2d) Planwerte (Anlage)'!G64,0)</f>
        <v>0</v>
      </c>
      <c r="H206" s="1244">
        <f>IF($C$203="Vorprodukt ausgewählt",'2d) Planwerte (Anlage)'!H64,0)</f>
        <v>0</v>
      </c>
      <c r="I206" s="1244">
        <f>IF($C$203="Vorprodukt ausgewählt",'2d) Planwerte (Anlage)'!I64,0)</f>
        <v>0</v>
      </c>
      <c r="J206" s="1244">
        <f>IF($C$203="Vorprodukt ausgewählt",'2d) Planwerte (Anlage)'!J64,0)</f>
        <v>0</v>
      </c>
      <c r="K206" s="1244">
        <f>IF($C$203="Vorprodukt ausgewählt",'2d) Planwerte (Anlage)'!K64,0)</f>
        <v>0</v>
      </c>
      <c r="L206" s="1244">
        <f>IF($C$203="Vorprodukt ausgewählt",'2d) Planwerte (Anlage)'!L64,0)</f>
        <v>0</v>
      </c>
      <c r="M206" s="1244">
        <f>IF($C$203="Vorprodukt ausgewählt",'2d) Planwerte (Anlage)'!M64,0)</f>
        <v>0</v>
      </c>
      <c r="N206" s="1244">
        <f>IF($C$203="Vorprodukt ausgewählt",'2d) Planwerte (Anlage)'!N64,0)</f>
        <v>0</v>
      </c>
      <c r="O206" s="1244">
        <f>IF($C$203="Vorprodukt ausgewählt",'2d) Planwerte (Anlage)'!O64,0)</f>
        <v>0</v>
      </c>
      <c r="P206" s="1244">
        <f>IF($C$203="Vorprodukt ausgewählt",'2d) Planwerte (Anlage)'!P64,0)</f>
        <v>0</v>
      </c>
      <c r="Q206" s="1244">
        <f>IF($C$203="Vorprodukt ausgewählt",'2d) Planwerte (Anlage)'!Q64,0)</f>
        <v>0</v>
      </c>
      <c r="R206" s="1244">
        <f>IF($C$203="Vorprodukt ausgewählt",'2d) Planwerte (Anlage)'!R64,0)</f>
        <v>0</v>
      </c>
      <c r="S206" s="1244">
        <f>IF($C$203="Vorprodukt ausgewählt",'2d) Planwerte (Anlage)'!S64,0)</f>
        <v>0</v>
      </c>
      <c r="T206" s="1287">
        <f>IF($C$203="Vorprodukt ausgewählt",'2d) Planwerte (Anlage)'!T64,0)</f>
        <v>0</v>
      </c>
      <c r="U206" s="1288">
        <f>IF($C$203="Vorprodukt ausgewählt",'2d) Planwerte (Anlage)'!U64,0)</f>
        <v>0</v>
      </c>
    </row>
    <row r="207" spans="2:21" s="70" customFormat="1" x14ac:dyDescent="0.35">
      <c r="B207" s="1332" t="s">
        <v>356</v>
      </c>
      <c r="C207" s="1289" t="s">
        <v>196</v>
      </c>
      <c r="D207" s="1246"/>
      <c r="E207" s="1247">
        <f>IF($C$203="Vorprodukt ausgewählt",'2d) Planwerte (Anlage)'!E66,0)</f>
        <v>0</v>
      </c>
      <c r="F207" s="1247">
        <f>IF($C$203="Vorprodukt ausgewählt",'2d) Planwerte (Anlage)'!F66,0)</f>
        <v>0</v>
      </c>
      <c r="G207" s="1247">
        <f>IF($C$203="Vorprodukt ausgewählt",'2d) Planwerte (Anlage)'!G66,0)</f>
        <v>0</v>
      </c>
      <c r="H207" s="1247">
        <f>IF($C$203="Vorprodukt ausgewählt",'2d) Planwerte (Anlage)'!H66,0)</f>
        <v>0</v>
      </c>
      <c r="I207" s="1247">
        <f>IF($C$203="Vorprodukt ausgewählt",'2d) Planwerte (Anlage)'!I66,0)</f>
        <v>0</v>
      </c>
      <c r="J207" s="1247">
        <f>IF($C$203="Vorprodukt ausgewählt",'2d) Planwerte (Anlage)'!J66,0)</f>
        <v>0</v>
      </c>
      <c r="K207" s="1247">
        <f>IF($C$203="Vorprodukt ausgewählt",'2d) Planwerte (Anlage)'!K66,0)</f>
        <v>0</v>
      </c>
      <c r="L207" s="1247">
        <f>IF($C$203="Vorprodukt ausgewählt",'2d) Planwerte (Anlage)'!L66,0)</f>
        <v>0</v>
      </c>
      <c r="M207" s="1247">
        <f>IF($C$203="Vorprodukt ausgewählt",'2d) Planwerte (Anlage)'!M66,0)</f>
        <v>0</v>
      </c>
      <c r="N207" s="1247">
        <f>IF($C$203="Vorprodukt ausgewählt",'2d) Planwerte (Anlage)'!N66,0)</f>
        <v>0</v>
      </c>
      <c r="O207" s="1247">
        <f>IF($C$203="Vorprodukt ausgewählt",'2d) Planwerte (Anlage)'!O66,0)</f>
        <v>0</v>
      </c>
      <c r="P207" s="1247">
        <f>IF($C$203="Vorprodukt ausgewählt",'2d) Planwerte (Anlage)'!P66,0)</f>
        <v>0</v>
      </c>
      <c r="Q207" s="1247">
        <f>IF($C$203="Vorprodukt ausgewählt",'2d) Planwerte (Anlage)'!Q66,0)</f>
        <v>0</v>
      </c>
      <c r="R207" s="1247">
        <f>IF($C$203="Vorprodukt ausgewählt",'2d) Planwerte (Anlage)'!R66,0)</f>
        <v>0</v>
      </c>
      <c r="S207" s="1247">
        <f>IF($C$203="Vorprodukt ausgewählt",'2d) Planwerte (Anlage)'!S66,0)</f>
        <v>0</v>
      </c>
      <c r="T207" s="1291">
        <f>IF($C$203="Vorprodukt ausgewählt",'2d) Planwerte (Anlage)'!T66,0)</f>
        <v>0</v>
      </c>
      <c r="U207" s="1289">
        <f>IF($C$203="Vorprodukt ausgewählt",'2d) Planwerte (Anlage)'!U66,0)</f>
        <v>0</v>
      </c>
    </row>
    <row r="208" spans="2:21" s="70" customFormat="1" x14ac:dyDescent="0.35">
      <c r="B208" s="1331" t="s">
        <v>357</v>
      </c>
      <c r="C208" s="1288" t="s">
        <v>196</v>
      </c>
      <c r="D208" s="1243"/>
      <c r="E208" s="1244">
        <f>IF($C$203="Vorprodukt ausgewählt",'2d) Planwerte (Anlage)'!E68,0)</f>
        <v>0</v>
      </c>
      <c r="F208" s="1244">
        <f>IF($C$203="Vorprodukt ausgewählt",'2d) Planwerte (Anlage)'!F68,0)</f>
        <v>0</v>
      </c>
      <c r="G208" s="1244">
        <f>IF($C$203="Vorprodukt ausgewählt",'2d) Planwerte (Anlage)'!G68,0)</f>
        <v>0</v>
      </c>
      <c r="H208" s="1244">
        <f>IF($C$203="Vorprodukt ausgewählt",'2d) Planwerte (Anlage)'!H68,0)</f>
        <v>0</v>
      </c>
      <c r="I208" s="1244">
        <f>IF($C$203="Vorprodukt ausgewählt",'2d) Planwerte (Anlage)'!I68,0)</f>
        <v>0</v>
      </c>
      <c r="J208" s="1244">
        <f>IF($C$203="Vorprodukt ausgewählt",'2d) Planwerte (Anlage)'!J68,0)</f>
        <v>0</v>
      </c>
      <c r="K208" s="1244">
        <f>IF($C$203="Vorprodukt ausgewählt",'2d) Planwerte (Anlage)'!K68,0)</f>
        <v>0</v>
      </c>
      <c r="L208" s="1244">
        <f>IF($C$203="Vorprodukt ausgewählt",'2d) Planwerte (Anlage)'!L68,0)</f>
        <v>0</v>
      </c>
      <c r="M208" s="1244">
        <f>IF($C$203="Vorprodukt ausgewählt",'2d) Planwerte (Anlage)'!M68,0)</f>
        <v>0</v>
      </c>
      <c r="N208" s="1244">
        <f>IF($C$203="Vorprodukt ausgewählt",'2d) Planwerte (Anlage)'!N68,0)</f>
        <v>0</v>
      </c>
      <c r="O208" s="1244">
        <f>IF($C$203="Vorprodukt ausgewählt",'2d) Planwerte (Anlage)'!O68,0)</f>
        <v>0</v>
      </c>
      <c r="P208" s="1244">
        <f>IF($C$203="Vorprodukt ausgewählt",'2d) Planwerte (Anlage)'!P68,0)</f>
        <v>0</v>
      </c>
      <c r="Q208" s="1244">
        <f>IF($C$203="Vorprodukt ausgewählt",'2d) Planwerte (Anlage)'!Q68,0)</f>
        <v>0</v>
      </c>
      <c r="R208" s="1244">
        <f>IF($C$203="Vorprodukt ausgewählt",'2d) Planwerte (Anlage)'!R68,0)</f>
        <v>0</v>
      </c>
      <c r="S208" s="1244">
        <f>IF($C$203="Vorprodukt ausgewählt",'2d) Planwerte (Anlage)'!S68,0)</f>
        <v>0</v>
      </c>
      <c r="T208" s="1287">
        <f>IF($C$203="Vorprodukt ausgewählt",'2d) Planwerte (Anlage)'!T68,0)</f>
        <v>0</v>
      </c>
      <c r="U208" s="1288">
        <f>IF($C$203="Vorprodukt ausgewählt",'2d) Planwerte (Anlage)'!U68,0)</f>
        <v>0</v>
      </c>
    </row>
    <row r="209" spans="2:21" s="70" customFormat="1" x14ac:dyDescent="0.35">
      <c r="B209" s="1332" t="s">
        <v>358</v>
      </c>
      <c r="C209" s="1289" t="s">
        <v>196</v>
      </c>
      <c r="D209" s="1246"/>
      <c r="E209" s="1247">
        <f>IF($C$203="Vorprodukt ausgewählt",'2d) Planwerte (Anlage)'!E70,0)</f>
        <v>0</v>
      </c>
      <c r="F209" s="1247">
        <f>IF($C$203="Vorprodukt ausgewählt",'2d) Planwerte (Anlage)'!F70,0)</f>
        <v>0</v>
      </c>
      <c r="G209" s="1247">
        <f>IF($C$203="Vorprodukt ausgewählt",'2d) Planwerte (Anlage)'!G70,0)</f>
        <v>0</v>
      </c>
      <c r="H209" s="1247">
        <f>IF($C$203="Vorprodukt ausgewählt",'2d) Planwerte (Anlage)'!H70,0)</f>
        <v>0</v>
      </c>
      <c r="I209" s="1247">
        <f>IF($C$203="Vorprodukt ausgewählt",'2d) Planwerte (Anlage)'!I70,0)</f>
        <v>0</v>
      </c>
      <c r="J209" s="1247">
        <f>IF($C$203="Vorprodukt ausgewählt",'2d) Planwerte (Anlage)'!J70,0)</f>
        <v>0</v>
      </c>
      <c r="K209" s="1247">
        <f>IF($C$203="Vorprodukt ausgewählt",'2d) Planwerte (Anlage)'!K70,0)</f>
        <v>0</v>
      </c>
      <c r="L209" s="1247">
        <f>IF($C$203="Vorprodukt ausgewählt",'2d) Planwerte (Anlage)'!L70,0)</f>
        <v>0</v>
      </c>
      <c r="M209" s="1247">
        <f>IF($C$203="Vorprodukt ausgewählt",'2d) Planwerte (Anlage)'!M70,0)</f>
        <v>0</v>
      </c>
      <c r="N209" s="1247">
        <f>IF($C$203="Vorprodukt ausgewählt",'2d) Planwerte (Anlage)'!N70,0)</f>
        <v>0</v>
      </c>
      <c r="O209" s="1247">
        <f>IF($C$203="Vorprodukt ausgewählt",'2d) Planwerte (Anlage)'!O70,0)</f>
        <v>0</v>
      </c>
      <c r="P209" s="1247">
        <f>IF($C$203="Vorprodukt ausgewählt",'2d) Planwerte (Anlage)'!P70,0)</f>
        <v>0</v>
      </c>
      <c r="Q209" s="1247">
        <f>IF($C$203="Vorprodukt ausgewählt",'2d) Planwerte (Anlage)'!Q70,0)</f>
        <v>0</v>
      </c>
      <c r="R209" s="1247">
        <f>IF($C$203="Vorprodukt ausgewählt",'2d) Planwerte (Anlage)'!R70,0)</f>
        <v>0</v>
      </c>
      <c r="S209" s="1247">
        <f>IF($C$203="Vorprodukt ausgewählt",'2d) Planwerte (Anlage)'!S70,0)</f>
        <v>0</v>
      </c>
      <c r="T209" s="1291">
        <f>IF($C$203="Vorprodukt ausgewählt",'2d) Planwerte (Anlage)'!T70,0)</f>
        <v>0</v>
      </c>
      <c r="U209" s="1289">
        <f>IF($C$203="Vorprodukt ausgewählt",'2d) Planwerte (Anlage)'!U70,0)</f>
        <v>0</v>
      </c>
    </row>
    <row r="210" spans="2:21" s="70" customFormat="1" ht="29" x14ac:dyDescent="0.35">
      <c r="B210" s="262" t="s">
        <v>359</v>
      </c>
      <c r="C210" s="1288" t="s">
        <v>360</v>
      </c>
      <c r="D210" s="1243"/>
      <c r="E210" s="1244">
        <f t="shared" ref="E210:F213" si="47">IFERROR(E$205/E206,0)</f>
        <v>0</v>
      </c>
      <c r="F210" s="1244">
        <f t="shared" si="47"/>
        <v>0</v>
      </c>
      <c r="G210" s="1244">
        <f t="shared" ref="G210:U213" si="48">IFERROR(G$205/G206,0)</f>
        <v>0</v>
      </c>
      <c r="H210" s="1244">
        <f t="shared" si="48"/>
        <v>0</v>
      </c>
      <c r="I210" s="1244">
        <f t="shared" si="48"/>
        <v>0</v>
      </c>
      <c r="J210" s="1244">
        <f t="shared" si="48"/>
        <v>0</v>
      </c>
      <c r="K210" s="1244">
        <f t="shared" si="48"/>
        <v>0</v>
      </c>
      <c r="L210" s="1244">
        <f t="shared" si="48"/>
        <v>0</v>
      </c>
      <c r="M210" s="1244">
        <f t="shared" si="48"/>
        <v>0</v>
      </c>
      <c r="N210" s="1244">
        <f t="shared" si="48"/>
        <v>0</v>
      </c>
      <c r="O210" s="1244">
        <f t="shared" si="48"/>
        <v>0</v>
      </c>
      <c r="P210" s="1244">
        <f t="shared" si="48"/>
        <v>0</v>
      </c>
      <c r="Q210" s="1244">
        <f t="shared" si="48"/>
        <v>0</v>
      </c>
      <c r="R210" s="1244">
        <f t="shared" si="48"/>
        <v>0</v>
      </c>
      <c r="S210" s="1244">
        <f t="shared" si="48"/>
        <v>0</v>
      </c>
      <c r="T210" s="1287">
        <f t="shared" si="48"/>
        <v>0</v>
      </c>
      <c r="U210" s="1288">
        <f t="shared" si="48"/>
        <v>0</v>
      </c>
    </row>
    <row r="211" spans="2:21" s="70" customFormat="1" ht="29" x14ac:dyDescent="0.35">
      <c r="B211" s="263" t="s">
        <v>361</v>
      </c>
      <c r="C211" s="1289" t="s">
        <v>360</v>
      </c>
      <c r="D211" s="1246"/>
      <c r="E211" s="1247">
        <f t="shared" si="47"/>
        <v>0</v>
      </c>
      <c r="F211" s="1247">
        <f t="shared" si="47"/>
        <v>0</v>
      </c>
      <c r="G211" s="1247">
        <f t="shared" si="48"/>
        <v>0</v>
      </c>
      <c r="H211" s="1247">
        <f t="shared" si="48"/>
        <v>0</v>
      </c>
      <c r="I211" s="1247">
        <f t="shared" si="48"/>
        <v>0</v>
      </c>
      <c r="J211" s="1247">
        <f t="shared" si="48"/>
        <v>0</v>
      </c>
      <c r="K211" s="1247">
        <f t="shared" si="48"/>
        <v>0</v>
      </c>
      <c r="L211" s="1247">
        <f t="shared" si="48"/>
        <v>0</v>
      </c>
      <c r="M211" s="1247">
        <f t="shared" si="48"/>
        <v>0</v>
      </c>
      <c r="N211" s="1247">
        <f t="shared" si="48"/>
        <v>0</v>
      </c>
      <c r="O211" s="1247">
        <f t="shared" si="48"/>
        <v>0</v>
      </c>
      <c r="P211" s="1247">
        <f t="shared" si="48"/>
        <v>0</v>
      </c>
      <c r="Q211" s="1247">
        <f t="shared" si="48"/>
        <v>0</v>
      </c>
      <c r="R211" s="1247">
        <f t="shared" si="48"/>
        <v>0</v>
      </c>
      <c r="S211" s="1247">
        <f t="shared" si="48"/>
        <v>0</v>
      </c>
      <c r="T211" s="1247">
        <f t="shared" si="48"/>
        <v>0</v>
      </c>
      <c r="U211" s="1289">
        <f t="shared" si="48"/>
        <v>0</v>
      </c>
    </row>
    <row r="212" spans="2:21" s="70" customFormat="1" ht="29" x14ac:dyDescent="0.35">
      <c r="B212" s="262" t="s">
        <v>362</v>
      </c>
      <c r="C212" s="1288" t="s">
        <v>360</v>
      </c>
      <c r="D212" s="1243"/>
      <c r="E212" s="1244">
        <f t="shared" si="47"/>
        <v>0</v>
      </c>
      <c r="F212" s="1244">
        <f t="shared" si="47"/>
        <v>0</v>
      </c>
      <c r="G212" s="1244">
        <f t="shared" si="48"/>
        <v>0</v>
      </c>
      <c r="H212" s="1244">
        <f t="shared" si="48"/>
        <v>0</v>
      </c>
      <c r="I212" s="1244">
        <f t="shared" si="48"/>
        <v>0</v>
      </c>
      <c r="J212" s="1244">
        <f t="shared" si="48"/>
        <v>0</v>
      </c>
      <c r="K212" s="1244">
        <f t="shared" si="48"/>
        <v>0</v>
      </c>
      <c r="L212" s="1244">
        <f t="shared" si="48"/>
        <v>0</v>
      </c>
      <c r="M212" s="1244">
        <f t="shared" si="48"/>
        <v>0</v>
      </c>
      <c r="N212" s="1244">
        <f t="shared" si="48"/>
        <v>0</v>
      </c>
      <c r="O212" s="1244">
        <f t="shared" si="48"/>
        <v>0</v>
      </c>
      <c r="P212" s="1244">
        <f t="shared" si="48"/>
        <v>0</v>
      </c>
      <c r="Q212" s="1244">
        <f t="shared" si="48"/>
        <v>0</v>
      </c>
      <c r="R212" s="1244">
        <f t="shared" si="48"/>
        <v>0</v>
      </c>
      <c r="S212" s="1244">
        <f t="shared" si="48"/>
        <v>0</v>
      </c>
      <c r="T212" s="1287">
        <f t="shared" si="48"/>
        <v>0</v>
      </c>
      <c r="U212" s="1288">
        <f t="shared" si="48"/>
        <v>0</v>
      </c>
    </row>
    <row r="213" spans="2:21" s="70" customFormat="1" ht="29.5" customHeight="1" x14ac:dyDescent="0.35">
      <c r="B213" s="263" t="s">
        <v>363</v>
      </c>
      <c r="C213" s="1289" t="s">
        <v>360</v>
      </c>
      <c r="D213" s="1246"/>
      <c r="E213" s="1247">
        <f t="shared" si="47"/>
        <v>0</v>
      </c>
      <c r="F213" s="1247">
        <f t="shared" si="47"/>
        <v>0</v>
      </c>
      <c r="G213" s="1247">
        <f t="shared" si="48"/>
        <v>0</v>
      </c>
      <c r="H213" s="1247">
        <f t="shared" si="48"/>
        <v>0</v>
      </c>
      <c r="I213" s="1247">
        <f t="shared" si="48"/>
        <v>0</v>
      </c>
      <c r="J213" s="1247">
        <f t="shared" si="48"/>
        <v>0</v>
      </c>
      <c r="K213" s="1247">
        <f t="shared" si="48"/>
        <v>0</v>
      </c>
      <c r="L213" s="1247">
        <f t="shared" si="48"/>
        <v>0</v>
      </c>
      <c r="M213" s="1247">
        <f t="shared" si="48"/>
        <v>0</v>
      </c>
      <c r="N213" s="1247">
        <f t="shared" si="48"/>
        <v>0</v>
      </c>
      <c r="O213" s="1247">
        <f t="shared" si="48"/>
        <v>0</v>
      </c>
      <c r="P213" s="1247">
        <f t="shared" si="48"/>
        <v>0</v>
      </c>
      <c r="Q213" s="1247">
        <f t="shared" si="48"/>
        <v>0</v>
      </c>
      <c r="R213" s="1247">
        <f t="shared" si="48"/>
        <v>0</v>
      </c>
      <c r="S213" s="1247">
        <f t="shared" si="48"/>
        <v>0</v>
      </c>
      <c r="T213" s="1291">
        <f t="shared" si="48"/>
        <v>0</v>
      </c>
      <c r="U213" s="1289">
        <f t="shared" si="48"/>
        <v>0</v>
      </c>
    </row>
    <row r="214" spans="2:21" s="70" customFormat="1" ht="16.5" x14ac:dyDescent="0.45">
      <c r="B214" s="1331" t="s">
        <v>364</v>
      </c>
      <c r="C214" s="264" t="s">
        <v>365</v>
      </c>
      <c r="D214" s="1333"/>
      <c r="E214" s="1244">
        <f>IF($C$203="Vorprodukt ausgewählt",VLOOKUP('2d) Planwerte (Anlage)'!$C$58,'3b) Referenzsysteme'!$B$6:$J$37,9),0)</f>
        <v>0</v>
      </c>
      <c r="F214" s="1244">
        <f>IF($C$203="Vorprodukt ausgewählt",VLOOKUP('2d) Planwerte (Anlage)'!$C$58,'3b) Referenzsysteme'!$B$6:$J$37,9),0)</f>
        <v>0</v>
      </c>
      <c r="G214" s="1244">
        <f>IF($C$203="Vorprodukt ausgewählt",VLOOKUP('2d) Planwerte (Anlage)'!$C$58,'3b) Referenzsysteme'!$B$6:$J$37,9),0)</f>
        <v>0</v>
      </c>
      <c r="H214" s="1244">
        <f>IF($C$203="Vorprodukt ausgewählt",VLOOKUP('2d) Planwerte (Anlage)'!$C$58,'3b) Referenzsysteme'!$B$6:$J$37,9),0)</f>
        <v>0</v>
      </c>
      <c r="I214" s="1244">
        <f>IF($C$203="Vorprodukt ausgewählt",VLOOKUP('2d) Planwerte (Anlage)'!$C$58,'3b) Referenzsysteme'!$B$6:$J$37,9),0)</f>
        <v>0</v>
      </c>
      <c r="J214" s="1244">
        <f>IF($C$203="Vorprodukt ausgewählt",VLOOKUP('2d) Planwerte (Anlage)'!$C$58,'3b) Referenzsysteme'!$B$6:$J$37,9),0)</f>
        <v>0</v>
      </c>
      <c r="K214" s="1244">
        <f>IF($C$203="Vorprodukt ausgewählt",VLOOKUP('2d) Planwerte (Anlage)'!$C$58,'3b) Referenzsysteme'!$B$6:$J$37,9),0)</f>
        <v>0</v>
      </c>
      <c r="L214" s="1244">
        <f>IF($C$203="Vorprodukt ausgewählt",VLOOKUP('2d) Planwerte (Anlage)'!$C$58,'3b) Referenzsysteme'!$B$6:$J$37,9),0)</f>
        <v>0</v>
      </c>
      <c r="M214" s="1244">
        <f>IF($C$203="Vorprodukt ausgewählt",VLOOKUP('2d) Planwerte (Anlage)'!$C$58,'3b) Referenzsysteme'!$B$6:$J$37,9),0)</f>
        <v>0</v>
      </c>
      <c r="N214" s="1244">
        <f>IF($C$203="Vorprodukt ausgewählt",VLOOKUP('2d) Planwerte (Anlage)'!$C$58,'3b) Referenzsysteme'!$B$6:$J$37,9),0)</f>
        <v>0</v>
      </c>
      <c r="O214" s="1244">
        <f>IF($C$203="Vorprodukt ausgewählt",VLOOKUP('2d) Planwerte (Anlage)'!$C$58,'3b) Referenzsysteme'!$B$6:$J$37,9),0)</f>
        <v>0</v>
      </c>
      <c r="P214" s="1244">
        <f>IF($C$203="Vorprodukt ausgewählt",VLOOKUP('2d) Planwerte (Anlage)'!$C$58,'3b) Referenzsysteme'!$B$6:$J$37,9),0)</f>
        <v>0</v>
      </c>
      <c r="Q214" s="1244">
        <f>IF($C$203="Vorprodukt ausgewählt",VLOOKUP('2d) Planwerte (Anlage)'!$C$58,'3b) Referenzsysteme'!$B$6:$J$37,9),0)</f>
        <v>0</v>
      </c>
      <c r="R214" s="1244">
        <f>IF($C$203="Vorprodukt ausgewählt",VLOOKUP('2d) Planwerte (Anlage)'!$C$58,'3b) Referenzsysteme'!$B$6:$J$37,9),0)</f>
        <v>0</v>
      </c>
      <c r="S214" s="1244">
        <f>IF($C$203="Vorprodukt ausgewählt",VLOOKUP('2d) Planwerte (Anlage)'!$C$58,'3b) Referenzsysteme'!$B$6:$J$37,9),0)</f>
        <v>0</v>
      </c>
      <c r="T214" s="1287">
        <f>IF($C$203="Vorprodukt ausgewählt",VLOOKUP('2d) Planwerte (Anlage)'!$C$58,'3b) Referenzsysteme'!$B$6:$J$37,9),0)</f>
        <v>0</v>
      </c>
      <c r="U214" s="1288">
        <f>IF($C$203="Vorprodukt ausgewählt",VLOOKUP('2d) Planwerte (Anlage)'!$C$58,'3b) Referenzsysteme'!$B$6:$J$37,9),0)</f>
        <v>0</v>
      </c>
    </row>
    <row r="215" spans="2:21" s="70" customFormat="1" ht="16.5" x14ac:dyDescent="0.45">
      <c r="B215" s="1332" t="s">
        <v>366</v>
      </c>
      <c r="C215" s="265" t="s">
        <v>128</v>
      </c>
      <c r="D215" s="1334"/>
      <c r="E215" s="1335">
        <f>'2d) Planwerte (Anlage)'!$D$62</f>
        <v>0</v>
      </c>
      <c r="F215" s="1335">
        <f>'2d) Planwerte (Anlage)'!$D$62</f>
        <v>0</v>
      </c>
      <c r="G215" s="1335">
        <f>'2d) Planwerte (Anlage)'!$D$62</f>
        <v>0</v>
      </c>
      <c r="H215" s="1335">
        <f>'2d) Planwerte (Anlage)'!$D$62</f>
        <v>0</v>
      </c>
      <c r="I215" s="1335">
        <f>'2d) Planwerte (Anlage)'!$D$62</f>
        <v>0</v>
      </c>
      <c r="J215" s="1335">
        <f>'2d) Planwerte (Anlage)'!$D$62</f>
        <v>0</v>
      </c>
      <c r="K215" s="1335">
        <f>'2d) Planwerte (Anlage)'!$D$62</f>
        <v>0</v>
      </c>
      <c r="L215" s="1335">
        <f>'2d) Planwerte (Anlage)'!$D$62</f>
        <v>0</v>
      </c>
      <c r="M215" s="1335">
        <f>'2d) Planwerte (Anlage)'!$D$62</f>
        <v>0</v>
      </c>
      <c r="N215" s="1335">
        <f>'2d) Planwerte (Anlage)'!$D$62</f>
        <v>0</v>
      </c>
      <c r="O215" s="1335">
        <f>'2d) Planwerte (Anlage)'!$D$62</f>
        <v>0</v>
      </c>
      <c r="P215" s="1335">
        <f>'2d) Planwerte (Anlage)'!$D$62</f>
        <v>0</v>
      </c>
      <c r="Q215" s="1335">
        <f>'2d) Planwerte (Anlage)'!$D$62</f>
        <v>0</v>
      </c>
      <c r="R215" s="1335">
        <f>'2d) Planwerte (Anlage)'!$D$62</f>
        <v>0</v>
      </c>
      <c r="S215" s="1335">
        <f>'2d) Planwerte (Anlage)'!$D$62</f>
        <v>0</v>
      </c>
      <c r="T215" s="1336">
        <f>'2d) Planwerte (Anlage)'!$D$62</f>
        <v>0</v>
      </c>
      <c r="U215" s="1337">
        <f>'2d) Planwerte (Anlage)'!$D$62</f>
        <v>0</v>
      </c>
    </row>
    <row r="216" spans="2:21" s="70" customFormat="1" ht="16.5" x14ac:dyDescent="0.45">
      <c r="B216" s="1331" t="s">
        <v>367</v>
      </c>
      <c r="C216" s="264" t="s">
        <v>128</v>
      </c>
      <c r="D216" s="1333"/>
      <c r="E216" s="1338">
        <f>'2d) Planwerte (Anlage)'!$E$62</f>
        <v>0</v>
      </c>
      <c r="F216" s="1338">
        <f>'2d) Planwerte (Anlage)'!$E$62</f>
        <v>0</v>
      </c>
      <c r="G216" s="1338">
        <f>'2d) Planwerte (Anlage)'!$E$62</f>
        <v>0</v>
      </c>
      <c r="H216" s="1338">
        <f>'2d) Planwerte (Anlage)'!$E$62</f>
        <v>0</v>
      </c>
      <c r="I216" s="1338">
        <f>'2d) Planwerte (Anlage)'!$E$62</f>
        <v>0</v>
      </c>
      <c r="J216" s="1338">
        <f>'2d) Planwerte (Anlage)'!$E$62</f>
        <v>0</v>
      </c>
      <c r="K216" s="1338">
        <f>'2d) Planwerte (Anlage)'!$E$62</f>
        <v>0</v>
      </c>
      <c r="L216" s="1338">
        <f>'2d) Planwerte (Anlage)'!$E$62</f>
        <v>0</v>
      </c>
      <c r="M216" s="1338">
        <f>'2d) Planwerte (Anlage)'!$E$62</f>
        <v>0</v>
      </c>
      <c r="N216" s="1338">
        <f>'2d) Planwerte (Anlage)'!$E$62</f>
        <v>0</v>
      </c>
      <c r="O216" s="1338">
        <f>'2d) Planwerte (Anlage)'!$E$62</f>
        <v>0</v>
      </c>
      <c r="P216" s="1338">
        <f>'2d) Planwerte (Anlage)'!$E$62</f>
        <v>0</v>
      </c>
      <c r="Q216" s="1338">
        <f>'2d) Planwerte (Anlage)'!$E$62</f>
        <v>0</v>
      </c>
      <c r="R216" s="1338">
        <f>'2d) Planwerte (Anlage)'!$E$62</f>
        <v>0</v>
      </c>
      <c r="S216" s="1338">
        <f>'2d) Planwerte (Anlage)'!$E$62</f>
        <v>0</v>
      </c>
      <c r="T216" s="1339">
        <f>'2d) Planwerte (Anlage)'!$E$62</f>
        <v>0</v>
      </c>
      <c r="U216" s="1340">
        <f>'2d) Planwerte (Anlage)'!$E$62</f>
        <v>0</v>
      </c>
    </row>
    <row r="217" spans="2:21" s="70" customFormat="1" ht="16.5" x14ac:dyDescent="0.45">
      <c r="B217" s="1332" t="s">
        <v>368</v>
      </c>
      <c r="C217" s="265" t="s">
        <v>128</v>
      </c>
      <c r="D217" s="1334"/>
      <c r="E217" s="1335">
        <f>'2d) Planwerte (Anlage)'!$F$62</f>
        <v>0</v>
      </c>
      <c r="F217" s="1335">
        <f>'2d) Planwerte (Anlage)'!$F$62</f>
        <v>0</v>
      </c>
      <c r="G217" s="1335">
        <f>'2d) Planwerte (Anlage)'!$F$62</f>
        <v>0</v>
      </c>
      <c r="H217" s="1335">
        <f>'2d) Planwerte (Anlage)'!$F$62</f>
        <v>0</v>
      </c>
      <c r="I217" s="1335">
        <f>'2d) Planwerte (Anlage)'!$F$62</f>
        <v>0</v>
      </c>
      <c r="J217" s="1335">
        <f>'2d) Planwerte (Anlage)'!$F$62</f>
        <v>0</v>
      </c>
      <c r="K217" s="1335">
        <f>'2d) Planwerte (Anlage)'!$F$62</f>
        <v>0</v>
      </c>
      <c r="L217" s="1335">
        <f>'2d) Planwerte (Anlage)'!$F$62</f>
        <v>0</v>
      </c>
      <c r="M217" s="1335">
        <f>'2d) Planwerte (Anlage)'!$F$62</f>
        <v>0</v>
      </c>
      <c r="N217" s="1335">
        <f>'2d) Planwerte (Anlage)'!$F$62</f>
        <v>0</v>
      </c>
      <c r="O217" s="1335">
        <f>'2d) Planwerte (Anlage)'!$F$62</f>
        <v>0</v>
      </c>
      <c r="P217" s="1335">
        <f>'2d) Planwerte (Anlage)'!$F$62</f>
        <v>0</v>
      </c>
      <c r="Q217" s="1335">
        <f>'2d) Planwerte (Anlage)'!$F$62</f>
        <v>0</v>
      </c>
      <c r="R217" s="1335">
        <f>'2d) Planwerte (Anlage)'!$F$62</f>
        <v>0</v>
      </c>
      <c r="S217" s="1335">
        <f>'2d) Planwerte (Anlage)'!$F$62</f>
        <v>0</v>
      </c>
      <c r="T217" s="1335">
        <f>'2d) Planwerte (Anlage)'!$F$62</f>
        <v>0</v>
      </c>
      <c r="U217" s="1337">
        <f>'2d) Planwerte (Anlage)'!$F$62</f>
        <v>0</v>
      </c>
    </row>
    <row r="218" spans="2:21" s="70" customFormat="1" ht="16.5" x14ac:dyDescent="0.45">
      <c r="B218" s="1331" t="s">
        <v>369</v>
      </c>
      <c r="C218" s="264" t="s">
        <v>128</v>
      </c>
      <c r="D218" s="1333"/>
      <c r="E218" s="1338">
        <f>'2d) Planwerte (Anlage)'!$G$62</f>
        <v>0</v>
      </c>
      <c r="F218" s="1338">
        <f>'2d) Planwerte (Anlage)'!$G$62</f>
        <v>0</v>
      </c>
      <c r="G218" s="1338">
        <f>'2d) Planwerte (Anlage)'!$G$62</f>
        <v>0</v>
      </c>
      <c r="H218" s="1338">
        <f>'2d) Planwerte (Anlage)'!$G$62</f>
        <v>0</v>
      </c>
      <c r="I218" s="1338">
        <f>'2d) Planwerte (Anlage)'!$G$62</f>
        <v>0</v>
      </c>
      <c r="J218" s="1338">
        <f>'2d) Planwerte (Anlage)'!$G$62</f>
        <v>0</v>
      </c>
      <c r="K218" s="1338">
        <f>'2d) Planwerte (Anlage)'!$G$62</f>
        <v>0</v>
      </c>
      <c r="L218" s="1338">
        <f>'2d) Planwerte (Anlage)'!$G$62</f>
        <v>0</v>
      </c>
      <c r="M218" s="1338">
        <f>'2d) Planwerte (Anlage)'!$G$62</f>
        <v>0</v>
      </c>
      <c r="N218" s="1338">
        <f>'2d) Planwerte (Anlage)'!$G$62</f>
        <v>0</v>
      </c>
      <c r="O218" s="1338">
        <f>'2d) Planwerte (Anlage)'!$G$62</f>
        <v>0</v>
      </c>
      <c r="P218" s="1338">
        <f>'2d) Planwerte (Anlage)'!$G$62</f>
        <v>0</v>
      </c>
      <c r="Q218" s="1338">
        <f>'2d) Planwerte (Anlage)'!$G$62</f>
        <v>0</v>
      </c>
      <c r="R218" s="1338">
        <f>'2d) Planwerte (Anlage)'!$G$62</f>
        <v>0</v>
      </c>
      <c r="S218" s="1338">
        <f>'2d) Planwerte (Anlage)'!$G$62</f>
        <v>0</v>
      </c>
      <c r="T218" s="1339">
        <f>'2d) Planwerte (Anlage)'!$G$62</f>
        <v>0</v>
      </c>
      <c r="U218" s="1340">
        <f>'2d) Planwerte (Anlage)'!$G$62</f>
        <v>0</v>
      </c>
    </row>
    <row r="219" spans="2:21" s="70" customFormat="1" ht="16.5" x14ac:dyDescent="0.45">
      <c r="B219" s="266" t="s">
        <v>370</v>
      </c>
      <c r="C219" s="1341" t="s">
        <v>365</v>
      </c>
      <c r="D219" s="1342"/>
      <c r="E219" s="1343">
        <f>E214+IFERROR(E215/E210,0)+IFERROR(E216/E211,0)+IFERROR(E217/E212,0)+IFERROR(E218/E213,0)</f>
        <v>0</v>
      </c>
      <c r="F219" s="1343">
        <f>F214+IFERROR(F215/F210,0)+IFERROR(F216/F211,0)+IFERROR(F217/F212,0)+IFERROR(F218/F213,0)</f>
        <v>0</v>
      </c>
      <c r="G219" s="1343">
        <f t="shared" ref="G219:U219" si="49">G214+IFERROR(G215/G210,0)+IFERROR(G216/G211,0)+IFERROR(G217/G212,0)+IFERROR(G218/G213,0)</f>
        <v>0</v>
      </c>
      <c r="H219" s="1343">
        <f t="shared" si="49"/>
        <v>0</v>
      </c>
      <c r="I219" s="1343">
        <f t="shared" si="49"/>
        <v>0</v>
      </c>
      <c r="J219" s="1343">
        <f t="shared" si="49"/>
        <v>0</v>
      </c>
      <c r="K219" s="1343">
        <f t="shared" si="49"/>
        <v>0</v>
      </c>
      <c r="L219" s="1343">
        <f t="shared" si="49"/>
        <v>0</v>
      </c>
      <c r="M219" s="1343">
        <f t="shared" si="49"/>
        <v>0</v>
      </c>
      <c r="N219" s="1343">
        <f t="shared" si="49"/>
        <v>0</v>
      </c>
      <c r="O219" s="1343">
        <f t="shared" si="49"/>
        <v>0</v>
      </c>
      <c r="P219" s="1343">
        <f t="shared" si="49"/>
        <v>0</v>
      </c>
      <c r="Q219" s="1343">
        <f t="shared" si="49"/>
        <v>0</v>
      </c>
      <c r="R219" s="1343">
        <f t="shared" si="49"/>
        <v>0</v>
      </c>
      <c r="S219" s="1343">
        <f t="shared" si="49"/>
        <v>0</v>
      </c>
      <c r="T219" s="1344">
        <f t="shared" si="49"/>
        <v>0</v>
      </c>
      <c r="U219" s="1345">
        <f t="shared" si="49"/>
        <v>0</v>
      </c>
    </row>
    <row r="220" spans="2:21" s="70" customFormat="1" ht="18.5" x14ac:dyDescent="0.35">
      <c r="B220" s="1087" t="s">
        <v>376</v>
      </c>
      <c r="C220" s="1318" t="str">
        <f>IF('2d) Planwerte (Anlage)'!C74="Wärmebereitstellung","Vorprodukt ausgewählt","Kein Vorprodukt ausgewählt")</f>
        <v>Kein Vorprodukt ausgewählt</v>
      </c>
      <c r="D220" s="1318" t="str">
        <f>'2d) Planwerte (Anlage)'!C74</f>
        <v/>
      </c>
    </row>
    <row r="221" spans="2:21" s="70" customFormat="1" x14ac:dyDescent="0.35">
      <c r="B221" s="1319"/>
      <c r="C221" s="1320"/>
      <c r="D221" s="1321"/>
      <c r="E221" s="1322">
        <f>YEAR('2b) Allg. Inputs'!$C$7)</f>
        <v>1900</v>
      </c>
      <c r="F221" s="1323">
        <f>E221+1</f>
        <v>1901</v>
      </c>
      <c r="G221" s="1323">
        <f t="shared" ref="G221:R221" si="50">F221+1</f>
        <v>1902</v>
      </c>
      <c r="H221" s="1323">
        <f t="shared" si="50"/>
        <v>1903</v>
      </c>
      <c r="I221" s="1323">
        <f t="shared" si="50"/>
        <v>1904</v>
      </c>
      <c r="J221" s="1323">
        <f t="shared" si="50"/>
        <v>1905</v>
      </c>
      <c r="K221" s="1323">
        <f t="shared" si="50"/>
        <v>1906</v>
      </c>
      <c r="L221" s="1323">
        <f t="shared" si="50"/>
        <v>1907</v>
      </c>
      <c r="M221" s="1323">
        <f t="shared" si="50"/>
        <v>1908</v>
      </c>
      <c r="N221" s="1323">
        <f t="shared" si="50"/>
        <v>1909</v>
      </c>
      <c r="O221" s="1323">
        <f t="shared" si="50"/>
        <v>1910</v>
      </c>
      <c r="P221" s="1323">
        <f t="shared" si="50"/>
        <v>1911</v>
      </c>
      <c r="Q221" s="1323">
        <f t="shared" si="50"/>
        <v>1912</v>
      </c>
      <c r="R221" s="1323">
        <f t="shared" si="50"/>
        <v>1913</v>
      </c>
      <c r="S221" s="1323">
        <f>IF('4c) Berechnungen_MFS'!E114 = "Nein",R221+1, R221+1&amp;" 1. Teil-KJ")</f>
        <v>1914</v>
      </c>
      <c r="T221" s="1324" t="str">
        <f>IF('4c) Berechnungen_MFS'!E114 = "Nein","", R221+1&amp;" 2. Teil-KJ")</f>
        <v/>
      </c>
      <c r="U221" s="1325" t="str">
        <f>IF('4c) Berechnungen_MFS'!E114="Ja",R221+2,"")</f>
        <v/>
      </c>
    </row>
    <row r="222" spans="2:21" s="70" customFormat="1" x14ac:dyDescent="0.35">
      <c r="B222" s="1326" t="s">
        <v>377</v>
      </c>
      <c r="C222" s="1327" t="s">
        <v>354</v>
      </c>
      <c r="D222" s="1328"/>
      <c r="E222" s="1329">
        <f>IF($C$220="Vorprodukt ausgewählt",IF('2d) Planwerte (Anlage)'!$D$17="Wärmebereitstellung",'2d) Planwerte (Anlage)'!E17,0)+IF('2d) Planwerte (Anlage)'!$D$18="Wärmebereitstellung",'2d) Planwerte (Anlage)'!E18,0)+IF('2d) Planwerte (Anlage)'!$D$19="Wärmebereitstellung",'2d) Planwerte (Anlage)'!E19,0)+IF('2d) Planwerte (Anlage)'!$D$20="Wärmebereitstellung",'2d) Planwerte (Anlage)'!E20,0)+IF('2d) Planwerte (Anlage)'!$D$21="Wärmebereitstellung",'2d) Planwerte (Anlage)'!E21,0) +IF('2d) Planwerte (Anlage)'!$D$22="Wärmebereitstellung",'2d) Planwerte (Anlage)'!E22,0) + IF('2d) Planwerte (Anlage)'!$D$23="Wärmebereitstellung",'2d) Planwerte (Anlage)'!E23,0),0)</f>
        <v>0</v>
      </c>
      <c r="F222" s="1329">
        <f>IF($C$220="Vorprodukt ausgewählt",IF('2d) Planwerte (Anlage)'!$D$17="Wärmebereitstellung",'2d) Planwerte (Anlage)'!F17,0)+IF('2d) Planwerte (Anlage)'!$D$18="Wärmebereitstellung",'2d) Planwerte (Anlage)'!F18,0)+IF('2d) Planwerte (Anlage)'!$D$19="Wärmebereitstellung",'2d) Planwerte (Anlage)'!F19,0)+IF('2d) Planwerte (Anlage)'!$D$20="Wärmebereitstellung",'2d) Planwerte (Anlage)'!F20,0)+IF('2d) Planwerte (Anlage)'!$D$21="Wärmebereitstellung",'2d) Planwerte (Anlage)'!F21,0) +IF('2d) Planwerte (Anlage)'!$D$22="Wärmebereitstellung",'2d) Planwerte (Anlage)'!F22,0) + IF('2d) Planwerte (Anlage)'!$D$23="Wärmebereitstellung",'2d) Planwerte (Anlage)'!F23,0),0)</f>
        <v>0</v>
      </c>
      <c r="G222" s="1329">
        <f>IF($C$220="Vorprodukt ausgewählt",IF('2d) Planwerte (Anlage)'!$D$17="Wärmebereitstellung",'2d) Planwerte (Anlage)'!G17,0)+IF('2d) Planwerte (Anlage)'!$D$18="Wärmebereitstellung",'2d) Planwerte (Anlage)'!G18,0)+IF('2d) Planwerte (Anlage)'!$D$19="Wärmebereitstellung",'2d) Planwerte (Anlage)'!G19,0)+IF('2d) Planwerte (Anlage)'!$D$20="Wärmebereitstellung",'2d) Planwerte (Anlage)'!G20,0)+IF('2d) Planwerte (Anlage)'!$D$21="Wärmebereitstellung",'2d) Planwerte (Anlage)'!G21,0) +IF('2d) Planwerte (Anlage)'!$D$22="Wärmebereitstellung",'2d) Planwerte (Anlage)'!G22,0) + IF('2d) Planwerte (Anlage)'!$D$23="Wärmebereitstellung",'2d) Planwerte (Anlage)'!G23,0),0)</f>
        <v>0</v>
      </c>
      <c r="H222" s="1329">
        <f>IF($C$220="Vorprodukt ausgewählt",IF('2d) Planwerte (Anlage)'!$D$17="Wärmebereitstellung",'2d) Planwerte (Anlage)'!H17,0)+IF('2d) Planwerte (Anlage)'!$D$18="Wärmebereitstellung",'2d) Planwerte (Anlage)'!H18,0)+IF('2d) Planwerte (Anlage)'!$D$19="Wärmebereitstellung",'2d) Planwerte (Anlage)'!H19,0)+IF('2d) Planwerte (Anlage)'!$D$20="Wärmebereitstellung",'2d) Planwerte (Anlage)'!H20,0)+IF('2d) Planwerte (Anlage)'!$D$21="Wärmebereitstellung",'2d) Planwerte (Anlage)'!H21,0) +IF('2d) Planwerte (Anlage)'!$D$22="Wärmebereitstellung",'2d) Planwerte (Anlage)'!H22,0) + IF('2d) Planwerte (Anlage)'!$D$23="Wärmebereitstellung",'2d) Planwerte (Anlage)'!H23,0),0)</f>
        <v>0</v>
      </c>
      <c r="I222" s="1329">
        <f>IF($C$220="Vorprodukt ausgewählt",IF('2d) Planwerte (Anlage)'!$D$17="Wärmebereitstellung",'2d) Planwerte (Anlage)'!I17,0)+IF('2d) Planwerte (Anlage)'!$D$18="Wärmebereitstellung",'2d) Planwerte (Anlage)'!I18,0)+IF('2d) Planwerte (Anlage)'!$D$19="Wärmebereitstellung",'2d) Planwerte (Anlage)'!I19,0)+IF('2d) Planwerte (Anlage)'!$D$20="Wärmebereitstellung",'2d) Planwerte (Anlage)'!I20,0)+IF('2d) Planwerte (Anlage)'!$D$21="Wärmebereitstellung",'2d) Planwerte (Anlage)'!I21,0) +IF('2d) Planwerte (Anlage)'!$D$22="Wärmebereitstellung",'2d) Planwerte (Anlage)'!I22,0) + IF('2d) Planwerte (Anlage)'!$D$23="Wärmebereitstellung",'2d) Planwerte (Anlage)'!I23,0),0)</f>
        <v>0</v>
      </c>
      <c r="J222" s="1329">
        <f>IF($C$220="Vorprodukt ausgewählt",IF('2d) Planwerte (Anlage)'!$D$17="Wärmebereitstellung",'2d) Planwerte (Anlage)'!J17,0)+IF('2d) Planwerte (Anlage)'!$D$18="Wärmebereitstellung",'2d) Planwerte (Anlage)'!J18,0)+IF('2d) Planwerte (Anlage)'!$D$19="Wärmebereitstellung",'2d) Planwerte (Anlage)'!J19,0)+IF('2d) Planwerte (Anlage)'!$D$20="Wärmebereitstellung",'2d) Planwerte (Anlage)'!J20,0)+IF('2d) Planwerte (Anlage)'!$D$21="Wärmebereitstellung",'2d) Planwerte (Anlage)'!J21,0) +IF('2d) Planwerte (Anlage)'!$D$22="Wärmebereitstellung",'2d) Planwerte (Anlage)'!J22,0) + IF('2d) Planwerte (Anlage)'!$D$23="Wärmebereitstellung",'2d) Planwerte (Anlage)'!J23,0),0)</f>
        <v>0</v>
      </c>
      <c r="K222" s="1329">
        <f>IF($C$220="Vorprodukt ausgewählt",IF('2d) Planwerte (Anlage)'!$D$17="Wärmebereitstellung",'2d) Planwerte (Anlage)'!K17,0)+IF('2d) Planwerte (Anlage)'!$D$18="Wärmebereitstellung",'2d) Planwerte (Anlage)'!K18,0)+IF('2d) Planwerte (Anlage)'!$D$19="Wärmebereitstellung",'2d) Planwerte (Anlage)'!K19,0)+IF('2d) Planwerte (Anlage)'!$D$20="Wärmebereitstellung",'2d) Planwerte (Anlage)'!K20,0)+IF('2d) Planwerte (Anlage)'!$D$21="Wärmebereitstellung",'2d) Planwerte (Anlage)'!K21,0) +IF('2d) Planwerte (Anlage)'!$D$22="Wärmebereitstellung",'2d) Planwerte (Anlage)'!K22,0) + IF('2d) Planwerte (Anlage)'!$D$23="Wärmebereitstellung",'2d) Planwerte (Anlage)'!K23,0),0)</f>
        <v>0</v>
      </c>
      <c r="L222" s="1329">
        <f>IF($C$220="Vorprodukt ausgewählt",IF('2d) Planwerte (Anlage)'!$D$17="Wärmebereitstellung",'2d) Planwerte (Anlage)'!L17,0)+IF('2d) Planwerte (Anlage)'!$D$18="Wärmebereitstellung",'2d) Planwerte (Anlage)'!L18,0)+IF('2d) Planwerte (Anlage)'!$D$19="Wärmebereitstellung",'2d) Planwerte (Anlage)'!L19,0)+IF('2d) Planwerte (Anlage)'!$D$20="Wärmebereitstellung",'2d) Planwerte (Anlage)'!L20,0)+IF('2d) Planwerte (Anlage)'!$D$21="Wärmebereitstellung",'2d) Planwerte (Anlage)'!L21,0) +IF('2d) Planwerte (Anlage)'!$D$22="Wärmebereitstellung",'2d) Planwerte (Anlage)'!L22,0) + IF('2d) Planwerte (Anlage)'!$D$23="Wärmebereitstellung",'2d) Planwerte (Anlage)'!L23,0),0)</f>
        <v>0</v>
      </c>
      <c r="M222" s="1329">
        <f>IF($C$220="Vorprodukt ausgewählt",IF('2d) Planwerte (Anlage)'!$D$17="Wärmebereitstellung",'2d) Planwerte (Anlage)'!M17,0)+IF('2d) Planwerte (Anlage)'!$D$18="Wärmebereitstellung",'2d) Planwerte (Anlage)'!M18,0)+IF('2d) Planwerte (Anlage)'!$D$19="Wärmebereitstellung",'2d) Planwerte (Anlage)'!M19,0)+IF('2d) Planwerte (Anlage)'!$D$20="Wärmebereitstellung",'2d) Planwerte (Anlage)'!M20,0)+IF('2d) Planwerte (Anlage)'!$D$21="Wärmebereitstellung",'2d) Planwerte (Anlage)'!M21,0) +IF('2d) Planwerte (Anlage)'!$D$22="Wärmebereitstellung",'2d) Planwerte (Anlage)'!M22,0) + IF('2d) Planwerte (Anlage)'!$D$23="Wärmebereitstellung",'2d) Planwerte (Anlage)'!M23,0),0)</f>
        <v>0</v>
      </c>
      <c r="N222" s="1329">
        <f>IF($C$220="Vorprodukt ausgewählt",IF('2d) Planwerte (Anlage)'!$D$17="Wärmebereitstellung",'2d) Planwerte (Anlage)'!N17,0)+IF('2d) Planwerte (Anlage)'!$D$18="Wärmebereitstellung",'2d) Planwerte (Anlage)'!N18,0)+IF('2d) Planwerte (Anlage)'!$D$19="Wärmebereitstellung",'2d) Planwerte (Anlage)'!N19,0)+IF('2d) Planwerte (Anlage)'!$D$20="Wärmebereitstellung",'2d) Planwerte (Anlage)'!N20,0)+IF('2d) Planwerte (Anlage)'!$D$21="Wärmebereitstellung",'2d) Planwerte (Anlage)'!N21,0) +IF('2d) Planwerte (Anlage)'!$D$22="Wärmebereitstellung",'2d) Planwerte (Anlage)'!N22,0) + IF('2d) Planwerte (Anlage)'!$D$23="Wärmebereitstellung",'2d) Planwerte (Anlage)'!N23,0),0)</f>
        <v>0</v>
      </c>
      <c r="O222" s="1329">
        <f>IF($C$220="Vorprodukt ausgewählt",IF('2d) Planwerte (Anlage)'!$D$17="Wärmebereitstellung",'2d) Planwerte (Anlage)'!O17,0)+IF('2d) Planwerte (Anlage)'!$D$18="Wärmebereitstellung",'2d) Planwerte (Anlage)'!O18,0)+IF('2d) Planwerte (Anlage)'!$D$19="Wärmebereitstellung",'2d) Planwerte (Anlage)'!O19,0)+IF('2d) Planwerte (Anlage)'!$D$20="Wärmebereitstellung",'2d) Planwerte (Anlage)'!O20,0)+IF('2d) Planwerte (Anlage)'!$D$21="Wärmebereitstellung",'2d) Planwerte (Anlage)'!O21,0) +IF('2d) Planwerte (Anlage)'!$D$22="Wärmebereitstellung",'2d) Planwerte (Anlage)'!O22,0) + IF('2d) Planwerte (Anlage)'!$D$23="Wärmebereitstellung",'2d) Planwerte (Anlage)'!O23,0),0)</f>
        <v>0</v>
      </c>
      <c r="P222" s="1329">
        <f>IF($C$220="Vorprodukt ausgewählt",IF('2d) Planwerte (Anlage)'!$D$17="Wärmebereitstellung",'2d) Planwerte (Anlage)'!P17,0)+IF('2d) Planwerte (Anlage)'!$D$18="Wärmebereitstellung",'2d) Planwerte (Anlage)'!P18,0)+IF('2d) Planwerte (Anlage)'!$D$19="Wärmebereitstellung",'2d) Planwerte (Anlage)'!P19,0)+IF('2d) Planwerte (Anlage)'!$D$20="Wärmebereitstellung",'2d) Planwerte (Anlage)'!P20,0)+IF('2d) Planwerte (Anlage)'!$D$21="Wärmebereitstellung",'2d) Planwerte (Anlage)'!P21,0) +IF('2d) Planwerte (Anlage)'!$D$22="Wärmebereitstellung",'2d) Planwerte (Anlage)'!P22,0) + IF('2d) Planwerte (Anlage)'!$D$23="Wärmebereitstellung",'2d) Planwerte (Anlage)'!P23,0),0)</f>
        <v>0</v>
      </c>
      <c r="Q222" s="1329">
        <f>IF($C$220="Vorprodukt ausgewählt",IF('2d) Planwerte (Anlage)'!$D$17="Wärmebereitstellung",'2d) Planwerte (Anlage)'!Q17,0)+IF('2d) Planwerte (Anlage)'!$D$18="Wärmebereitstellung",'2d) Planwerte (Anlage)'!Q18,0)+IF('2d) Planwerte (Anlage)'!$D$19="Wärmebereitstellung",'2d) Planwerte (Anlage)'!Q19,0)+IF('2d) Planwerte (Anlage)'!$D$20="Wärmebereitstellung",'2d) Planwerte (Anlage)'!Q20,0)+IF('2d) Planwerte (Anlage)'!$D$21="Wärmebereitstellung",'2d) Planwerte (Anlage)'!Q21,0) +IF('2d) Planwerte (Anlage)'!$D$22="Wärmebereitstellung",'2d) Planwerte (Anlage)'!Q22,0) + IF('2d) Planwerte (Anlage)'!$D$23="Wärmebereitstellung",'2d) Planwerte (Anlage)'!Q23,0),0)</f>
        <v>0</v>
      </c>
      <c r="R222" s="1329">
        <f>IF($C$220="Vorprodukt ausgewählt",IF('2d) Planwerte (Anlage)'!$D$17="Wärmebereitstellung",'2d) Planwerte (Anlage)'!R17,0)+IF('2d) Planwerte (Anlage)'!$D$18="Wärmebereitstellung",'2d) Planwerte (Anlage)'!R18,0)+IF('2d) Planwerte (Anlage)'!$D$19="Wärmebereitstellung",'2d) Planwerte (Anlage)'!R19,0)+IF('2d) Planwerte (Anlage)'!$D$20="Wärmebereitstellung",'2d) Planwerte (Anlage)'!R20,0)+IF('2d) Planwerte (Anlage)'!$D$21="Wärmebereitstellung",'2d) Planwerte (Anlage)'!R21,0) +IF('2d) Planwerte (Anlage)'!$D$22="Wärmebereitstellung",'2d) Planwerte (Anlage)'!R22,0) + IF('2d) Planwerte (Anlage)'!$D$23="Wärmebereitstellung",'2d) Planwerte (Anlage)'!R23,0),0)</f>
        <v>0</v>
      </c>
      <c r="S222" s="1329">
        <f>IF($C$220="Vorprodukt ausgewählt",IF('2d) Planwerte (Anlage)'!$D$17="Wärmebereitstellung",'2d) Planwerte (Anlage)'!S17,0)+IF('2d) Planwerte (Anlage)'!$D$18="Wärmebereitstellung",'2d) Planwerte (Anlage)'!S18,0)+IF('2d) Planwerte (Anlage)'!$D$19="Wärmebereitstellung",'2d) Planwerte (Anlage)'!S19,0)+IF('2d) Planwerte (Anlage)'!$D$20="Wärmebereitstellung",'2d) Planwerte (Anlage)'!S20,0)+IF('2d) Planwerte (Anlage)'!$D$21="Wärmebereitstellung",'2d) Planwerte (Anlage)'!S21,0) +IF('2d) Planwerte (Anlage)'!$D$22="Wärmebereitstellung",'2d) Planwerte (Anlage)'!S22,0) + IF('2d) Planwerte (Anlage)'!$D$23="Wärmebereitstellung",'2d) Planwerte (Anlage)'!S23,0),0)</f>
        <v>0</v>
      </c>
      <c r="T222" s="1330">
        <f>IF($C$220="Vorprodukt ausgewählt",IF('2d) Planwerte (Anlage)'!$D$17="Wärmebereitstellung",'2d) Planwerte (Anlage)'!T17,0)+IF('2d) Planwerte (Anlage)'!$D$18="Wärmebereitstellung",'2d) Planwerte (Anlage)'!T18,0)+IF('2d) Planwerte (Anlage)'!$D$19="Wärmebereitstellung",'2d) Planwerte (Anlage)'!T19,0)+IF('2d) Planwerte (Anlage)'!$D$20="Wärmebereitstellung",'2d) Planwerte (Anlage)'!T20,0)+IF('2d) Planwerte (Anlage)'!$D$21="Wärmebereitstellung",'2d) Planwerte (Anlage)'!T21,0) +IF('2d) Planwerte (Anlage)'!$D$22="Wärmebereitstellung",'2d) Planwerte (Anlage)'!T22,0) + IF('2d) Planwerte (Anlage)'!$D$23="Wärmebereitstellung",'2d) Planwerte (Anlage)'!T23,0),0)</f>
        <v>0</v>
      </c>
      <c r="U222" s="1327">
        <f>IF($C$220="Vorprodukt ausgewählt",IF('2d) Planwerte (Anlage)'!$D$17="Wärmebereitstellung",'2d) Planwerte (Anlage)'!U17,0)+IF('2d) Planwerte (Anlage)'!$D$18="Wärmebereitstellung",'2d) Planwerte (Anlage)'!U18,0)+IF('2d) Planwerte (Anlage)'!$D$19="Wärmebereitstellung",'2d) Planwerte (Anlage)'!U19,0)+IF('2d) Planwerte (Anlage)'!$D$20="Wärmebereitstellung",'2d) Planwerte (Anlage)'!U20,0)+IF('2d) Planwerte (Anlage)'!$D$21="Wärmebereitstellung",'2d) Planwerte (Anlage)'!U21,0) +IF('2d) Planwerte (Anlage)'!$D$22="Wärmebereitstellung",'2d) Planwerte (Anlage)'!U22,0) + IF('2d) Planwerte (Anlage)'!$D$23="Wärmebereitstellung",'2d) Planwerte (Anlage)'!U23,0),0)</f>
        <v>0</v>
      </c>
    </row>
    <row r="223" spans="2:21" s="70" customFormat="1" x14ac:dyDescent="0.35">
      <c r="B223" s="1331" t="s">
        <v>355</v>
      </c>
      <c r="C223" s="1288" t="s">
        <v>196</v>
      </c>
      <c r="D223" s="1243"/>
      <c r="E223" s="1244">
        <f>IF($C$220="Vorprodukt ausgewählt",'2d) Planwerte (Anlage)'!E80,0)</f>
        <v>0</v>
      </c>
      <c r="F223" s="1244">
        <f>IF($C$220="Vorprodukt ausgewählt",'2d) Planwerte (Anlage)'!F80,0)</f>
        <v>0</v>
      </c>
      <c r="G223" s="1244">
        <f>IF($C$220="Vorprodukt ausgewählt",'2d) Planwerte (Anlage)'!G80,0)</f>
        <v>0</v>
      </c>
      <c r="H223" s="1244">
        <f>IF($C$220="Vorprodukt ausgewählt",'2d) Planwerte (Anlage)'!H80,0)</f>
        <v>0</v>
      </c>
      <c r="I223" s="1244">
        <f>IF($C$220="Vorprodukt ausgewählt",'2d) Planwerte (Anlage)'!I80,0)</f>
        <v>0</v>
      </c>
      <c r="J223" s="1244">
        <f>IF($C$220="Vorprodukt ausgewählt",'2d) Planwerte (Anlage)'!J80,0)</f>
        <v>0</v>
      </c>
      <c r="K223" s="1244">
        <f>IF($C$220="Vorprodukt ausgewählt",'2d) Planwerte (Anlage)'!K80,0)</f>
        <v>0</v>
      </c>
      <c r="L223" s="1244">
        <f>IF($C$220="Vorprodukt ausgewählt",'2d) Planwerte (Anlage)'!L80,0)</f>
        <v>0</v>
      </c>
      <c r="M223" s="1244">
        <f>IF($C$220="Vorprodukt ausgewählt",'2d) Planwerte (Anlage)'!M80,0)</f>
        <v>0</v>
      </c>
      <c r="N223" s="1244">
        <f>IF($C$220="Vorprodukt ausgewählt",'2d) Planwerte (Anlage)'!N80,0)</f>
        <v>0</v>
      </c>
      <c r="O223" s="1244">
        <f>IF($C$220="Vorprodukt ausgewählt",'2d) Planwerte (Anlage)'!O80,0)</f>
        <v>0</v>
      </c>
      <c r="P223" s="1244">
        <f>IF($C$220="Vorprodukt ausgewählt",'2d) Planwerte (Anlage)'!P80,0)</f>
        <v>0</v>
      </c>
      <c r="Q223" s="1244">
        <f>IF($C$220="Vorprodukt ausgewählt",'2d) Planwerte (Anlage)'!Q80,0)</f>
        <v>0</v>
      </c>
      <c r="R223" s="1244">
        <f>IF($C$220="Vorprodukt ausgewählt",'2d) Planwerte (Anlage)'!R80,0)</f>
        <v>0</v>
      </c>
      <c r="S223" s="1244">
        <f>IF($C$220="Vorprodukt ausgewählt",'2d) Planwerte (Anlage)'!S80,0)</f>
        <v>0</v>
      </c>
      <c r="T223" s="1287">
        <f>IF($C$220="Vorprodukt ausgewählt",'2d) Planwerte (Anlage)'!T80,0)</f>
        <v>0</v>
      </c>
      <c r="U223" s="1288">
        <f>IF($C$220="Vorprodukt ausgewählt",'2d) Planwerte (Anlage)'!U80,0)</f>
        <v>0</v>
      </c>
    </row>
    <row r="224" spans="2:21" s="70" customFormat="1" x14ac:dyDescent="0.35">
      <c r="B224" s="1332" t="s">
        <v>356</v>
      </c>
      <c r="C224" s="1289" t="s">
        <v>196</v>
      </c>
      <c r="D224" s="1246"/>
      <c r="E224" s="1247">
        <f>IF($C$220="Vorprodukt ausgewählt",'2d) Planwerte (Anlage)'!E82,0)</f>
        <v>0</v>
      </c>
      <c r="F224" s="1247">
        <f>IF($C$220="Vorprodukt ausgewählt",'2d) Planwerte (Anlage)'!F82,0)</f>
        <v>0</v>
      </c>
      <c r="G224" s="1247">
        <f>IF($C$220="Vorprodukt ausgewählt",'2d) Planwerte (Anlage)'!G82,0)</f>
        <v>0</v>
      </c>
      <c r="H224" s="1247">
        <f>IF($C$220="Vorprodukt ausgewählt",'2d) Planwerte (Anlage)'!H82,0)</f>
        <v>0</v>
      </c>
      <c r="I224" s="1247">
        <f>IF($C$220="Vorprodukt ausgewählt",'2d) Planwerte (Anlage)'!I82,0)</f>
        <v>0</v>
      </c>
      <c r="J224" s="1247">
        <f>IF($C$220="Vorprodukt ausgewählt",'2d) Planwerte (Anlage)'!J82,0)</f>
        <v>0</v>
      </c>
      <c r="K224" s="1247">
        <f>IF($C$220="Vorprodukt ausgewählt",'2d) Planwerte (Anlage)'!K82,0)</f>
        <v>0</v>
      </c>
      <c r="L224" s="1247">
        <f>IF($C$220="Vorprodukt ausgewählt",'2d) Planwerte (Anlage)'!L82,0)</f>
        <v>0</v>
      </c>
      <c r="M224" s="1247">
        <f>IF($C$220="Vorprodukt ausgewählt",'2d) Planwerte (Anlage)'!M82,0)</f>
        <v>0</v>
      </c>
      <c r="N224" s="1247">
        <f>IF($C$220="Vorprodukt ausgewählt",'2d) Planwerte (Anlage)'!N82,0)</f>
        <v>0</v>
      </c>
      <c r="O224" s="1247">
        <f>IF($C$220="Vorprodukt ausgewählt",'2d) Planwerte (Anlage)'!O82,0)</f>
        <v>0</v>
      </c>
      <c r="P224" s="1247">
        <f>IF($C$220="Vorprodukt ausgewählt",'2d) Planwerte (Anlage)'!P82,0)</f>
        <v>0</v>
      </c>
      <c r="Q224" s="1247">
        <f>IF($C$220="Vorprodukt ausgewählt",'2d) Planwerte (Anlage)'!Q82,0)</f>
        <v>0</v>
      </c>
      <c r="R224" s="1247">
        <f>IF($C$220="Vorprodukt ausgewählt",'2d) Planwerte (Anlage)'!R82,0)</f>
        <v>0</v>
      </c>
      <c r="S224" s="1247">
        <f>IF($C$220="Vorprodukt ausgewählt",'2d) Planwerte (Anlage)'!S82,0)</f>
        <v>0</v>
      </c>
      <c r="T224" s="1291">
        <f>IF($C$220="Vorprodukt ausgewählt",'2d) Planwerte (Anlage)'!T82,0)</f>
        <v>0</v>
      </c>
      <c r="U224" s="1289">
        <f>IF($C$220="Vorprodukt ausgewählt",'2d) Planwerte (Anlage)'!U82,0)</f>
        <v>0</v>
      </c>
    </row>
    <row r="225" spans="2:21" s="70" customFormat="1" x14ac:dyDescent="0.35">
      <c r="B225" s="1331" t="s">
        <v>357</v>
      </c>
      <c r="C225" s="1288" t="s">
        <v>196</v>
      </c>
      <c r="D225" s="1243"/>
      <c r="E225" s="1244">
        <f>IF($C$220="Vorprodukt ausgewählt",'2d) Planwerte (Anlage)'!E84,0)</f>
        <v>0</v>
      </c>
      <c r="F225" s="1244">
        <f>IF($C$220="Vorprodukt ausgewählt",'2d) Planwerte (Anlage)'!F84,0)</f>
        <v>0</v>
      </c>
      <c r="G225" s="1244">
        <f>IF($C$220="Vorprodukt ausgewählt",'2d) Planwerte (Anlage)'!G84,0)</f>
        <v>0</v>
      </c>
      <c r="H225" s="1244">
        <f>IF($C$220="Vorprodukt ausgewählt",'2d) Planwerte (Anlage)'!H84,0)</f>
        <v>0</v>
      </c>
      <c r="I225" s="1244">
        <f>IF($C$220="Vorprodukt ausgewählt",'2d) Planwerte (Anlage)'!I84,0)</f>
        <v>0</v>
      </c>
      <c r="J225" s="1244">
        <f>IF($C$220="Vorprodukt ausgewählt",'2d) Planwerte (Anlage)'!J84,0)</f>
        <v>0</v>
      </c>
      <c r="K225" s="1244">
        <f>IF($C$220="Vorprodukt ausgewählt",'2d) Planwerte (Anlage)'!K84,0)</f>
        <v>0</v>
      </c>
      <c r="L225" s="1244">
        <f>IF($C$220="Vorprodukt ausgewählt",'2d) Planwerte (Anlage)'!L84,0)</f>
        <v>0</v>
      </c>
      <c r="M225" s="1244">
        <f>IF($C$220="Vorprodukt ausgewählt",'2d) Planwerte (Anlage)'!M84,0)</f>
        <v>0</v>
      </c>
      <c r="N225" s="1244">
        <f>IF($C$220="Vorprodukt ausgewählt",'2d) Planwerte (Anlage)'!N84,0)</f>
        <v>0</v>
      </c>
      <c r="O225" s="1244">
        <f>IF($C$220="Vorprodukt ausgewählt",'2d) Planwerte (Anlage)'!O84,0)</f>
        <v>0</v>
      </c>
      <c r="P225" s="1244">
        <f>IF($C$220="Vorprodukt ausgewählt",'2d) Planwerte (Anlage)'!P84,0)</f>
        <v>0</v>
      </c>
      <c r="Q225" s="1244">
        <f>IF($C$220="Vorprodukt ausgewählt",'2d) Planwerte (Anlage)'!Q84,0)</f>
        <v>0</v>
      </c>
      <c r="R225" s="1244">
        <f>IF($C$220="Vorprodukt ausgewählt",'2d) Planwerte (Anlage)'!R84,0)</f>
        <v>0</v>
      </c>
      <c r="S225" s="1244">
        <f>IF($C$220="Vorprodukt ausgewählt",'2d) Planwerte (Anlage)'!S84,0)</f>
        <v>0</v>
      </c>
      <c r="T225" s="1287">
        <f>IF($C$220="Vorprodukt ausgewählt",'2d) Planwerte (Anlage)'!T84,0)</f>
        <v>0</v>
      </c>
      <c r="U225" s="1288">
        <f>IF($C$220="Vorprodukt ausgewählt",'2d) Planwerte (Anlage)'!U84,0)</f>
        <v>0</v>
      </c>
    </row>
    <row r="226" spans="2:21" s="70" customFormat="1" x14ac:dyDescent="0.35">
      <c r="B226" s="1332" t="s">
        <v>358</v>
      </c>
      <c r="C226" s="1289" t="s">
        <v>196</v>
      </c>
      <c r="D226" s="1246"/>
      <c r="E226" s="1247">
        <f>IF($C$220="Vorprodukt ausgewählt",'2d) Planwerte (Anlage)'!E86,0)</f>
        <v>0</v>
      </c>
      <c r="F226" s="1247">
        <f>IF($C$220="Vorprodukt ausgewählt",'2d) Planwerte (Anlage)'!F86,0)</f>
        <v>0</v>
      </c>
      <c r="G226" s="1247">
        <f>IF($C$220="Vorprodukt ausgewählt",'2d) Planwerte (Anlage)'!G86,0)</f>
        <v>0</v>
      </c>
      <c r="H226" s="1247">
        <f>IF($C$220="Vorprodukt ausgewählt",'2d) Planwerte (Anlage)'!H86,0)</f>
        <v>0</v>
      </c>
      <c r="I226" s="1247">
        <f>IF($C$220="Vorprodukt ausgewählt",'2d) Planwerte (Anlage)'!I86,0)</f>
        <v>0</v>
      </c>
      <c r="J226" s="1247">
        <f>IF($C$220="Vorprodukt ausgewählt",'2d) Planwerte (Anlage)'!J86,0)</f>
        <v>0</v>
      </c>
      <c r="K226" s="1247">
        <f>IF($C$220="Vorprodukt ausgewählt",'2d) Planwerte (Anlage)'!K86,0)</f>
        <v>0</v>
      </c>
      <c r="L226" s="1247">
        <f>IF($C$220="Vorprodukt ausgewählt",'2d) Planwerte (Anlage)'!L86,0)</f>
        <v>0</v>
      </c>
      <c r="M226" s="1247">
        <f>IF($C$220="Vorprodukt ausgewählt",'2d) Planwerte (Anlage)'!M86,0)</f>
        <v>0</v>
      </c>
      <c r="N226" s="1247">
        <f>IF($C$220="Vorprodukt ausgewählt",'2d) Planwerte (Anlage)'!N86,0)</f>
        <v>0</v>
      </c>
      <c r="O226" s="1247">
        <f>IF($C$220="Vorprodukt ausgewählt",'2d) Planwerte (Anlage)'!O86,0)</f>
        <v>0</v>
      </c>
      <c r="P226" s="1247">
        <f>IF($C$220="Vorprodukt ausgewählt",'2d) Planwerte (Anlage)'!P86,0)</f>
        <v>0</v>
      </c>
      <c r="Q226" s="1247">
        <f>IF($C$220="Vorprodukt ausgewählt",'2d) Planwerte (Anlage)'!Q86,0)</f>
        <v>0</v>
      </c>
      <c r="R226" s="1247">
        <f>IF($C$220="Vorprodukt ausgewählt",'2d) Planwerte (Anlage)'!R86,0)</f>
        <v>0</v>
      </c>
      <c r="S226" s="1247">
        <f>IF($C$220="Vorprodukt ausgewählt",'2d) Planwerte (Anlage)'!S86,0)</f>
        <v>0</v>
      </c>
      <c r="T226" s="1291">
        <f>IF($C$220="Vorprodukt ausgewählt",'2d) Planwerte (Anlage)'!T86,0)</f>
        <v>0</v>
      </c>
      <c r="U226" s="1289">
        <f>IF($C$220="Vorprodukt ausgewählt",'2d) Planwerte (Anlage)'!U86,0)</f>
        <v>0</v>
      </c>
    </row>
    <row r="227" spans="2:21" s="70" customFormat="1" ht="29" x14ac:dyDescent="0.35">
      <c r="B227" s="262" t="s">
        <v>359</v>
      </c>
      <c r="C227" s="1288" t="s">
        <v>360</v>
      </c>
      <c r="D227" s="1243"/>
      <c r="E227" s="1244">
        <f t="shared" ref="E227:F230" si="51">IFERROR(E$222/E223,0)</f>
        <v>0</v>
      </c>
      <c r="F227" s="1244">
        <f t="shared" si="51"/>
        <v>0</v>
      </c>
      <c r="G227" s="1244">
        <f t="shared" ref="G227:U230" si="52">IFERROR(G$222/G223,0)</f>
        <v>0</v>
      </c>
      <c r="H227" s="1244">
        <f t="shared" si="52"/>
        <v>0</v>
      </c>
      <c r="I227" s="1244">
        <f t="shared" si="52"/>
        <v>0</v>
      </c>
      <c r="J227" s="1244">
        <f t="shared" si="52"/>
        <v>0</v>
      </c>
      <c r="K227" s="1244">
        <f t="shared" si="52"/>
        <v>0</v>
      </c>
      <c r="L227" s="1244">
        <f t="shared" si="52"/>
        <v>0</v>
      </c>
      <c r="M227" s="1244">
        <f t="shared" si="52"/>
        <v>0</v>
      </c>
      <c r="N227" s="1244">
        <f t="shared" si="52"/>
        <v>0</v>
      </c>
      <c r="O227" s="1244">
        <f t="shared" si="52"/>
        <v>0</v>
      </c>
      <c r="P227" s="1244">
        <f t="shared" si="52"/>
        <v>0</v>
      </c>
      <c r="Q227" s="1244">
        <f t="shared" si="52"/>
        <v>0</v>
      </c>
      <c r="R227" s="1244">
        <f t="shared" si="52"/>
        <v>0</v>
      </c>
      <c r="S227" s="1244">
        <f t="shared" si="52"/>
        <v>0</v>
      </c>
      <c r="T227" s="1287">
        <f t="shared" si="52"/>
        <v>0</v>
      </c>
      <c r="U227" s="1288">
        <f t="shared" si="52"/>
        <v>0</v>
      </c>
    </row>
    <row r="228" spans="2:21" s="70" customFormat="1" ht="29" x14ac:dyDescent="0.35">
      <c r="B228" s="263" t="s">
        <v>361</v>
      </c>
      <c r="C228" s="1289" t="s">
        <v>360</v>
      </c>
      <c r="D228" s="1246"/>
      <c r="E228" s="1247">
        <f t="shared" si="51"/>
        <v>0</v>
      </c>
      <c r="F228" s="1247">
        <f t="shared" si="51"/>
        <v>0</v>
      </c>
      <c r="G228" s="1247">
        <f t="shared" si="52"/>
        <v>0</v>
      </c>
      <c r="H228" s="1247">
        <f t="shared" si="52"/>
        <v>0</v>
      </c>
      <c r="I228" s="1247">
        <f t="shared" si="52"/>
        <v>0</v>
      </c>
      <c r="J228" s="1247">
        <f t="shared" si="52"/>
        <v>0</v>
      </c>
      <c r="K228" s="1247">
        <f t="shared" si="52"/>
        <v>0</v>
      </c>
      <c r="L228" s="1247">
        <f t="shared" si="52"/>
        <v>0</v>
      </c>
      <c r="M228" s="1247">
        <f t="shared" si="52"/>
        <v>0</v>
      </c>
      <c r="N228" s="1247">
        <f t="shared" si="52"/>
        <v>0</v>
      </c>
      <c r="O228" s="1247">
        <f t="shared" si="52"/>
        <v>0</v>
      </c>
      <c r="P228" s="1247">
        <f t="shared" si="52"/>
        <v>0</v>
      </c>
      <c r="Q228" s="1247">
        <f t="shared" si="52"/>
        <v>0</v>
      </c>
      <c r="R228" s="1247">
        <f t="shared" si="52"/>
        <v>0</v>
      </c>
      <c r="S228" s="1247">
        <f t="shared" si="52"/>
        <v>0</v>
      </c>
      <c r="T228" s="1291">
        <f t="shared" si="52"/>
        <v>0</v>
      </c>
      <c r="U228" s="1289">
        <f t="shared" si="52"/>
        <v>0</v>
      </c>
    </row>
    <row r="229" spans="2:21" s="70" customFormat="1" ht="29" x14ac:dyDescent="0.35">
      <c r="B229" s="262" t="s">
        <v>362</v>
      </c>
      <c r="C229" s="1288" t="s">
        <v>360</v>
      </c>
      <c r="D229" s="1243"/>
      <c r="E229" s="1244">
        <f t="shared" si="51"/>
        <v>0</v>
      </c>
      <c r="F229" s="1244">
        <f t="shared" si="51"/>
        <v>0</v>
      </c>
      <c r="G229" s="1244">
        <f t="shared" si="52"/>
        <v>0</v>
      </c>
      <c r="H229" s="1244">
        <f t="shared" si="52"/>
        <v>0</v>
      </c>
      <c r="I229" s="1244">
        <f t="shared" si="52"/>
        <v>0</v>
      </c>
      <c r="J229" s="1244">
        <f t="shared" si="52"/>
        <v>0</v>
      </c>
      <c r="K229" s="1244">
        <f t="shared" si="52"/>
        <v>0</v>
      </c>
      <c r="L229" s="1244">
        <f t="shared" si="52"/>
        <v>0</v>
      </c>
      <c r="M229" s="1244">
        <f t="shared" si="52"/>
        <v>0</v>
      </c>
      <c r="N229" s="1244">
        <f t="shared" si="52"/>
        <v>0</v>
      </c>
      <c r="O229" s="1244">
        <f t="shared" si="52"/>
        <v>0</v>
      </c>
      <c r="P229" s="1244">
        <f t="shared" si="52"/>
        <v>0</v>
      </c>
      <c r="Q229" s="1244">
        <f t="shared" si="52"/>
        <v>0</v>
      </c>
      <c r="R229" s="1244">
        <f t="shared" si="52"/>
        <v>0</v>
      </c>
      <c r="S229" s="1244">
        <f t="shared" si="52"/>
        <v>0</v>
      </c>
      <c r="T229" s="1287">
        <f t="shared" si="52"/>
        <v>0</v>
      </c>
      <c r="U229" s="1288">
        <f t="shared" si="52"/>
        <v>0</v>
      </c>
    </row>
    <row r="230" spans="2:21" s="70" customFormat="1" ht="29" x14ac:dyDescent="0.35">
      <c r="B230" s="263" t="s">
        <v>363</v>
      </c>
      <c r="C230" s="1289" t="s">
        <v>360</v>
      </c>
      <c r="D230" s="1246"/>
      <c r="E230" s="1247">
        <f t="shared" si="51"/>
        <v>0</v>
      </c>
      <c r="F230" s="1247">
        <f t="shared" si="51"/>
        <v>0</v>
      </c>
      <c r="G230" s="1247">
        <f t="shared" si="52"/>
        <v>0</v>
      </c>
      <c r="H230" s="1247">
        <f t="shared" si="52"/>
        <v>0</v>
      </c>
      <c r="I230" s="1247">
        <f t="shared" si="52"/>
        <v>0</v>
      </c>
      <c r="J230" s="1247">
        <f t="shared" si="52"/>
        <v>0</v>
      </c>
      <c r="K230" s="1247">
        <f t="shared" si="52"/>
        <v>0</v>
      </c>
      <c r="L230" s="1247">
        <f t="shared" si="52"/>
        <v>0</v>
      </c>
      <c r="M230" s="1247">
        <f t="shared" si="52"/>
        <v>0</v>
      </c>
      <c r="N230" s="1247">
        <f t="shared" si="52"/>
        <v>0</v>
      </c>
      <c r="O230" s="1247">
        <f t="shared" si="52"/>
        <v>0</v>
      </c>
      <c r="P230" s="1247">
        <f t="shared" si="52"/>
        <v>0</v>
      </c>
      <c r="Q230" s="1247">
        <f t="shared" si="52"/>
        <v>0</v>
      </c>
      <c r="R230" s="1247">
        <f t="shared" si="52"/>
        <v>0</v>
      </c>
      <c r="S230" s="1247">
        <f t="shared" si="52"/>
        <v>0</v>
      </c>
      <c r="T230" s="1291">
        <f t="shared" si="52"/>
        <v>0</v>
      </c>
      <c r="U230" s="1289">
        <f t="shared" si="52"/>
        <v>0</v>
      </c>
    </row>
    <row r="231" spans="2:21" s="70" customFormat="1" ht="16.5" x14ac:dyDescent="0.45">
      <c r="B231" s="1331" t="s">
        <v>364</v>
      </c>
      <c r="C231" s="264" t="s">
        <v>365</v>
      </c>
      <c r="D231" s="1333"/>
      <c r="E231" s="1244">
        <f>IF($C$220="Vorprodukt ausgewählt",VLOOKUP('2d) Planwerte (Anlage)'!$C$74,'3b) Referenzsysteme'!$B$6:$J$37,9),0)</f>
        <v>0</v>
      </c>
      <c r="F231" s="1244">
        <f>IF($C$220="Vorprodukt ausgewählt",VLOOKUP('2d) Planwerte (Anlage)'!$C$74,'3b) Referenzsysteme'!$B$6:$J$37,9),0)</f>
        <v>0</v>
      </c>
      <c r="G231" s="1244">
        <f>IF($C$220="Vorprodukt ausgewählt",VLOOKUP('2d) Planwerte (Anlage)'!$C$74,'3b) Referenzsysteme'!$B$6:$J$37,9),0)</f>
        <v>0</v>
      </c>
      <c r="H231" s="1244">
        <f>IF($C$220="Vorprodukt ausgewählt",VLOOKUP('2d) Planwerte (Anlage)'!$C$74,'3b) Referenzsysteme'!$B$6:$J$37,9),0)</f>
        <v>0</v>
      </c>
      <c r="I231" s="1244">
        <f>IF($C$220="Vorprodukt ausgewählt",VLOOKUP('2d) Planwerte (Anlage)'!$C$74,'3b) Referenzsysteme'!$B$6:$J$37,9),0)</f>
        <v>0</v>
      </c>
      <c r="J231" s="1244">
        <f>IF($C$220="Vorprodukt ausgewählt",VLOOKUP('2d) Planwerte (Anlage)'!$C$74,'3b) Referenzsysteme'!$B$6:$J$37,9),0)</f>
        <v>0</v>
      </c>
      <c r="K231" s="1244">
        <f>IF($C$220="Vorprodukt ausgewählt",VLOOKUP('2d) Planwerte (Anlage)'!$C$74,'3b) Referenzsysteme'!$B$6:$J$37,9),0)</f>
        <v>0</v>
      </c>
      <c r="L231" s="1244">
        <f>IF($C$220="Vorprodukt ausgewählt",VLOOKUP('2d) Planwerte (Anlage)'!$C$74,'3b) Referenzsysteme'!$B$6:$J$37,9),0)</f>
        <v>0</v>
      </c>
      <c r="M231" s="1244">
        <f>IF($C$220="Vorprodukt ausgewählt",VLOOKUP('2d) Planwerte (Anlage)'!$C$74,'3b) Referenzsysteme'!$B$6:$J$37,9),0)</f>
        <v>0</v>
      </c>
      <c r="N231" s="1244">
        <f>IF($C$220="Vorprodukt ausgewählt",VLOOKUP('2d) Planwerte (Anlage)'!$C$74,'3b) Referenzsysteme'!$B$6:$J$37,9),0)</f>
        <v>0</v>
      </c>
      <c r="O231" s="1244">
        <f>IF($C$220="Vorprodukt ausgewählt",VLOOKUP('2d) Planwerte (Anlage)'!$C$74,'3b) Referenzsysteme'!$B$6:$J$37,9),0)</f>
        <v>0</v>
      </c>
      <c r="P231" s="1244">
        <f>IF($C$220="Vorprodukt ausgewählt",VLOOKUP('2d) Planwerte (Anlage)'!$C$74,'3b) Referenzsysteme'!$B$6:$J$37,9),0)</f>
        <v>0</v>
      </c>
      <c r="Q231" s="1244">
        <f>IF($C$220="Vorprodukt ausgewählt",VLOOKUP('2d) Planwerte (Anlage)'!$C$74,'3b) Referenzsysteme'!$B$6:$J$37,9),0)</f>
        <v>0</v>
      </c>
      <c r="R231" s="1244">
        <f>IF($C$220="Vorprodukt ausgewählt",VLOOKUP('2d) Planwerte (Anlage)'!$C$74,'3b) Referenzsysteme'!$B$6:$J$37,9),0)</f>
        <v>0</v>
      </c>
      <c r="S231" s="1244">
        <f>IF($C$220="Vorprodukt ausgewählt",VLOOKUP('2d) Planwerte (Anlage)'!$C$74,'3b) Referenzsysteme'!$B$6:$J$37,9),0)</f>
        <v>0</v>
      </c>
      <c r="T231" s="1287">
        <f>IF($C$220="Vorprodukt ausgewählt",VLOOKUP('2d) Planwerte (Anlage)'!$C$74,'3b) Referenzsysteme'!$B$6:$J$37,9),0)</f>
        <v>0</v>
      </c>
      <c r="U231" s="1288">
        <f>IF($C$220="Vorprodukt ausgewählt",VLOOKUP('2d) Planwerte (Anlage)'!$C$74,'3b) Referenzsysteme'!$B$6:$J$37,9),0)</f>
        <v>0</v>
      </c>
    </row>
    <row r="232" spans="2:21" s="70" customFormat="1" ht="16.5" x14ac:dyDescent="0.45">
      <c r="B232" s="1332" t="s">
        <v>366</v>
      </c>
      <c r="C232" s="265" t="s">
        <v>128</v>
      </c>
      <c r="D232" s="1334"/>
      <c r="E232" s="1335">
        <f>'2d) Planwerte (Anlage)'!$D$78</f>
        <v>0</v>
      </c>
      <c r="F232" s="1335">
        <f>'2d) Planwerte (Anlage)'!$D$78</f>
        <v>0</v>
      </c>
      <c r="G232" s="1335">
        <f>'2d) Planwerte (Anlage)'!$D$78</f>
        <v>0</v>
      </c>
      <c r="H232" s="1335">
        <f>'2d) Planwerte (Anlage)'!$D$78</f>
        <v>0</v>
      </c>
      <c r="I232" s="1335">
        <f>'2d) Planwerte (Anlage)'!$D$78</f>
        <v>0</v>
      </c>
      <c r="J232" s="1335">
        <f>'2d) Planwerte (Anlage)'!$D$78</f>
        <v>0</v>
      </c>
      <c r="K232" s="1335">
        <f>'2d) Planwerte (Anlage)'!$D$78</f>
        <v>0</v>
      </c>
      <c r="L232" s="1335">
        <f>'2d) Planwerte (Anlage)'!$D$78</f>
        <v>0</v>
      </c>
      <c r="M232" s="1335">
        <f>'2d) Planwerte (Anlage)'!$D$78</f>
        <v>0</v>
      </c>
      <c r="N232" s="1335">
        <f>'2d) Planwerte (Anlage)'!$D$78</f>
        <v>0</v>
      </c>
      <c r="O232" s="1335">
        <f>'2d) Planwerte (Anlage)'!$D$78</f>
        <v>0</v>
      </c>
      <c r="P232" s="1335">
        <f>'2d) Planwerte (Anlage)'!$D$78</f>
        <v>0</v>
      </c>
      <c r="Q232" s="1335">
        <f>'2d) Planwerte (Anlage)'!$D$78</f>
        <v>0</v>
      </c>
      <c r="R232" s="1335">
        <f>'2d) Planwerte (Anlage)'!$D$78</f>
        <v>0</v>
      </c>
      <c r="S232" s="1335">
        <f>'2d) Planwerte (Anlage)'!$D$78</f>
        <v>0</v>
      </c>
      <c r="T232" s="1336">
        <f>'2d) Planwerte (Anlage)'!$D$78</f>
        <v>0</v>
      </c>
      <c r="U232" s="1337">
        <f>'2d) Planwerte (Anlage)'!$D$78</f>
        <v>0</v>
      </c>
    </row>
    <row r="233" spans="2:21" s="70" customFormat="1" ht="16.5" x14ac:dyDescent="0.45">
      <c r="B233" s="1331" t="s">
        <v>367</v>
      </c>
      <c r="C233" s="264" t="s">
        <v>128</v>
      </c>
      <c r="D233" s="1333"/>
      <c r="E233" s="1338">
        <f>'2d) Planwerte (Anlage)'!$E$78</f>
        <v>0</v>
      </c>
      <c r="F233" s="1338">
        <f>'2d) Planwerte (Anlage)'!$E$78</f>
        <v>0</v>
      </c>
      <c r="G233" s="1338">
        <f>'2d) Planwerte (Anlage)'!$E$78</f>
        <v>0</v>
      </c>
      <c r="H233" s="1338">
        <f>'2d) Planwerte (Anlage)'!$E$78</f>
        <v>0</v>
      </c>
      <c r="I233" s="1338">
        <f>'2d) Planwerte (Anlage)'!$E$78</f>
        <v>0</v>
      </c>
      <c r="J233" s="1338">
        <f>'2d) Planwerte (Anlage)'!$E$78</f>
        <v>0</v>
      </c>
      <c r="K233" s="1338">
        <f>'2d) Planwerte (Anlage)'!$E$78</f>
        <v>0</v>
      </c>
      <c r="L233" s="1338">
        <f>'2d) Planwerte (Anlage)'!$E$78</f>
        <v>0</v>
      </c>
      <c r="M233" s="1338">
        <f>'2d) Planwerte (Anlage)'!$E$78</f>
        <v>0</v>
      </c>
      <c r="N233" s="1338">
        <f>'2d) Planwerte (Anlage)'!$E$78</f>
        <v>0</v>
      </c>
      <c r="O233" s="1338">
        <f>'2d) Planwerte (Anlage)'!$E$78</f>
        <v>0</v>
      </c>
      <c r="P233" s="1338">
        <f>'2d) Planwerte (Anlage)'!$E$78</f>
        <v>0</v>
      </c>
      <c r="Q233" s="1338">
        <f>'2d) Planwerte (Anlage)'!$E$78</f>
        <v>0</v>
      </c>
      <c r="R233" s="1338">
        <f>'2d) Planwerte (Anlage)'!$E$78</f>
        <v>0</v>
      </c>
      <c r="S233" s="1338">
        <f>'2d) Planwerte (Anlage)'!$E$78</f>
        <v>0</v>
      </c>
      <c r="T233" s="1338">
        <f>'2d) Planwerte (Anlage)'!$E$78</f>
        <v>0</v>
      </c>
      <c r="U233" s="1340">
        <f>'2d) Planwerte (Anlage)'!$E$78</f>
        <v>0</v>
      </c>
    </row>
    <row r="234" spans="2:21" s="70" customFormat="1" ht="16.5" x14ac:dyDescent="0.45">
      <c r="B234" s="1332" t="s">
        <v>368</v>
      </c>
      <c r="C234" s="265" t="s">
        <v>128</v>
      </c>
      <c r="D234" s="1334"/>
      <c r="E234" s="1335">
        <f>'2d) Planwerte (Anlage)'!$F$78</f>
        <v>0</v>
      </c>
      <c r="F234" s="1335">
        <f>'2d) Planwerte (Anlage)'!$F$78</f>
        <v>0</v>
      </c>
      <c r="G234" s="1335">
        <f>'2d) Planwerte (Anlage)'!$F$78</f>
        <v>0</v>
      </c>
      <c r="H234" s="1335">
        <f>'2d) Planwerte (Anlage)'!$F$78</f>
        <v>0</v>
      </c>
      <c r="I234" s="1335">
        <f>'2d) Planwerte (Anlage)'!$F$78</f>
        <v>0</v>
      </c>
      <c r="J234" s="1335">
        <f>'2d) Planwerte (Anlage)'!$F$78</f>
        <v>0</v>
      </c>
      <c r="K234" s="1335">
        <f>'2d) Planwerte (Anlage)'!$F$78</f>
        <v>0</v>
      </c>
      <c r="L234" s="1335">
        <f>'2d) Planwerte (Anlage)'!$F$78</f>
        <v>0</v>
      </c>
      <c r="M234" s="1335">
        <f>'2d) Planwerte (Anlage)'!$F$78</f>
        <v>0</v>
      </c>
      <c r="N234" s="1335">
        <f>'2d) Planwerte (Anlage)'!$F$78</f>
        <v>0</v>
      </c>
      <c r="O234" s="1335">
        <f>'2d) Planwerte (Anlage)'!$F$78</f>
        <v>0</v>
      </c>
      <c r="P234" s="1335">
        <f>'2d) Planwerte (Anlage)'!$F$78</f>
        <v>0</v>
      </c>
      <c r="Q234" s="1335">
        <f>'2d) Planwerte (Anlage)'!$F$78</f>
        <v>0</v>
      </c>
      <c r="R234" s="1335">
        <f>'2d) Planwerte (Anlage)'!$F$78</f>
        <v>0</v>
      </c>
      <c r="S234" s="1335">
        <f>'2d) Planwerte (Anlage)'!$F$78</f>
        <v>0</v>
      </c>
      <c r="T234" s="1336">
        <f>'2d) Planwerte (Anlage)'!$F$78</f>
        <v>0</v>
      </c>
      <c r="U234" s="1337">
        <f>'2d) Planwerte (Anlage)'!$F$78</f>
        <v>0</v>
      </c>
    </row>
    <row r="235" spans="2:21" s="70" customFormat="1" ht="16.5" x14ac:dyDescent="0.45">
      <c r="B235" s="1331" t="s">
        <v>369</v>
      </c>
      <c r="C235" s="264" t="s">
        <v>128</v>
      </c>
      <c r="D235" s="1333"/>
      <c r="E235" s="1338">
        <f>'2d) Planwerte (Anlage)'!$G$78</f>
        <v>0</v>
      </c>
      <c r="F235" s="1338">
        <f>'2d) Planwerte (Anlage)'!$G$78</f>
        <v>0</v>
      </c>
      <c r="G235" s="1338">
        <f>'2d) Planwerte (Anlage)'!$G$78</f>
        <v>0</v>
      </c>
      <c r="H235" s="1338">
        <f>'2d) Planwerte (Anlage)'!$G$78</f>
        <v>0</v>
      </c>
      <c r="I235" s="1338">
        <f>'2d) Planwerte (Anlage)'!$G$78</f>
        <v>0</v>
      </c>
      <c r="J235" s="1338">
        <f>'2d) Planwerte (Anlage)'!$G$78</f>
        <v>0</v>
      </c>
      <c r="K235" s="1338">
        <f>'2d) Planwerte (Anlage)'!$G$78</f>
        <v>0</v>
      </c>
      <c r="L235" s="1338">
        <f>'2d) Planwerte (Anlage)'!$G$78</f>
        <v>0</v>
      </c>
      <c r="M235" s="1338">
        <f>'2d) Planwerte (Anlage)'!$G$78</f>
        <v>0</v>
      </c>
      <c r="N235" s="1338">
        <f>'2d) Planwerte (Anlage)'!$G$78</f>
        <v>0</v>
      </c>
      <c r="O235" s="1338">
        <f>'2d) Planwerte (Anlage)'!$G$78</f>
        <v>0</v>
      </c>
      <c r="P235" s="1338">
        <f>'2d) Planwerte (Anlage)'!$G$78</f>
        <v>0</v>
      </c>
      <c r="Q235" s="1338">
        <f>'2d) Planwerte (Anlage)'!$G$78</f>
        <v>0</v>
      </c>
      <c r="R235" s="1338">
        <f>'2d) Planwerte (Anlage)'!$G$78</f>
        <v>0</v>
      </c>
      <c r="S235" s="1338">
        <f>'2d) Planwerte (Anlage)'!$G$78</f>
        <v>0</v>
      </c>
      <c r="T235" s="1339">
        <f>'2d) Planwerte (Anlage)'!$G$78</f>
        <v>0</v>
      </c>
      <c r="U235" s="1340">
        <f>'2d) Planwerte (Anlage)'!$G$78</f>
        <v>0</v>
      </c>
    </row>
    <row r="236" spans="2:21" s="70" customFormat="1" ht="16.5" x14ac:dyDescent="0.45">
      <c r="B236" s="266" t="s">
        <v>370</v>
      </c>
      <c r="C236" s="1341" t="s">
        <v>365</v>
      </c>
      <c r="D236" s="1342"/>
      <c r="E236" s="1343">
        <f>E231+IFERROR(E232/E227,0)+IFERROR(E233/E228,0)+IFERROR(E234/E229,0)+IFERROR(E235/E230,0)</f>
        <v>0</v>
      </c>
      <c r="F236" s="1343">
        <f>F231+IFERROR(F232/F227,0)+IFERROR(F233/F228,0)+IFERROR(F234/F229,0)+IFERROR(F235/F230,0)</f>
        <v>0</v>
      </c>
      <c r="G236" s="1343">
        <f t="shared" ref="G236:U236" si="53">G231+IFERROR(G232/G227,0)+IFERROR(G233/G228,0)+IFERROR(G234/G229,0)+IFERROR(G235/G230,0)</f>
        <v>0</v>
      </c>
      <c r="H236" s="1343">
        <f t="shared" si="53"/>
        <v>0</v>
      </c>
      <c r="I236" s="1343">
        <f t="shared" si="53"/>
        <v>0</v>
      </c>
      <c r="J236" s="1343">
        <f t="shared" si="53"/>
        <v>0</v>
      </c>
      <c r="K236" s="1343">
        <f t="shared" si="53"/>
        <v>0</v>
      </c>
      <c r="L236" s="1343">
        <f t="shared" si="53"/>
        <v>0</v>
      </c>
      <c r="M236" s="1343">
        <f t="shared" si="53"/>
        <v>0</v>
      </c>
      <c r="N236" s="1343">
        <f t="shared" si="53"/>
        <v>0</v>
      </c>
      <c r="O236" s="1343">
        <f t="shared" si="53"/>
        <v>0</v>
      </c>
      <c r="P236" s="1343">
        <f t="shared" si="53"/>
        <v>0</v>
      </c>
      <c r="Q236" s="1343">
        <f t="shared" si="53"/>
        <v>0</v>
      </c>
      <c r="R236" s="1343">
        <f t="shared" si="53"/>
        <v>0</v>
      </c>
      <c r="S236" s="1343">
        <f t="shared" si="53"/>
        <v>0</v>
      </c>
      <c r="T236" s="1344">
        <f t="shared" si="53"/>
        <v>0</v>
      </c>
      <c r="U236" s="1345">
        <f t="shared" si="53"/>
        <v>0</v>
      </c>
    </row>
    <row r="237" spans="2:21" s="70" customFormat="1" x14ac:dyDescent="0.35"/>
    <row r="238" spans="2:21" s="70" customFormat="1" hidden="1" x14ac:dyDescent="0.35"/>
    <row r="239" spans="2:21" s="70" customFormat="1" ht="28.9" hidden="1" customHeight="1" x14ac:dyDescent="0.35"/>
    <row r="240" spans="2:21" s="70" customFormat="1" hidden="1" x14ac:dyDescent="0.35"/>
    <row r="241" s="70" customFormat="1" hidden="1" x14ac:dyDescent="0.35"/>
    <row r="242" s="70" customFormat="1" hidden="1" x14ac:dyDescent="0.35"/>
    <row r="243" s="70" customFormat="1" hidden="1" x14ac:dyDescent="0.35"/>
    <row r="244" s="70" customFormat="1" hidden="1" x14ac:dyDescent="0.35"/>
    <row r="245" s="70" customFormat="1" hidden="1" x14ac:dyDescent="0.35"/>
    <row r="246" s="70" customFormat="1" hidden="1" x14ac:dyDescent="0.35"/>
    <row r="247" s="70" customFormat="1" hidden="1" x14ac:dyDescent="0.35"/>
    <row r="248" s="70" customFormat="1" hidden="1" x14ac:dyDescent="0.35"/>
    <row r="249" s="70" customFormat="1" hidden="1" x14ac:dyDescent="0.35"/>
    <row r="250" s="70" customFormat="1" hidden="1" x14ac:dyDescent="0.35"/>
    <row r="251" s="70" customFormat="1" hidden="1" x14ac:dyDescent="0.35"/>
    <row r="252" s="70" customFormat="1" hidden="1" x14ac:dyDescent="0.35"/>
    <row r="253" s="70" customFormat="1" hidden="1" x14ac:dyDescent="0.35"/>
    <row r="254" s="70" customFormat="1" hidden="1" x14ac:dyDescent="0.35"/>
    <row r="255" s="70" customFormat="1" hidden="1" x14ac:dyDescent="0.35"/>
    <row r="256" s="70" customFormat="1" hidden="1" x14ac:dyDescent="0.35"/>
    <row r="257" s="70" customFormat="1" ht="28.9" hidden="1" customHeight="1" x14ac:dyDescent="0.35"/>
    <row r="258" s="70" customFormat="1" hidden="1" x14ac:dyDescent="0.35"/>
    <row r="259" s="70" customFormat="1" hidden="1" x14ac:dyDescent="0.35"/>
    <row r="260" s="70" customFormat="1" hidden="1" x14ac:dyDescent="0.35"/>
    <row r="261" s="70" customFormat="1" hidden="1" x14ac:dyDescent="0.35"/>
    <row r="262" s="70" customFormat="1" hidden="1" x14ac:dyDescent="0.35"/>
    <row r="263" s="70" customFormat="1" hidden="1" x14ac:dyDescent="0.35"/>
    <row r="264" s="70" customFormat="1" hidden="1" x14ac:dyDescent="0.35"/>
    <row r="265" s="70" customFormat="1" hidden="1" x14ac:dyDescent="0.35"/>
    <row r="266" s="70" customFormat="1" hidden="1" x14ac:dyDescent="0.35"/>
    <row r="267" s="70" customFormat="1" hidden="1" x14ac:dyDescent="0.35"/>
    <row r="268" s="70" customFormat="1" hidden="1" x14ac:dyDescent="0.35"/>
    <row r="269" s="70" customFormat="1" hidden="1" x14ac:dyDescent="0.35"/>
    <row r="270" s="70" customFormat="1" hidden="1" x14ac:dyDescent="0.35"/>
    <row r="271" s="70" customFormat="1" hidden="1" x14ac:dyDescent="0.35"/>
    <row r="272" s="70" customFormat="1" hidden="1" x14ac:dyDescent="0.35"/>
    <row r="273" s="70" customFormat="1" hidden="1" x14ac:dyDescent="0.35"/>
    <row r="274" s="70" customFormat="1" hidden="1" x14ac:dyDescent="0.35"/>
    <row r="275" s="70" customFormat="1" hidden="1" x14ac:dyDescent="0.35"/>
    <row r="276" s="70" customFormat="1" hidden="1" x14ac:dyDescent="0.35"/>
    <row r="277" s="70" customFormat="1" hidden="1" x14ac:dyDescent="0.35"/>
    <row r="278" s="70" customFormat="1" hidden="1" x14ac:dyDescent="0.35"/>
    <row r="279" s="70" customFormat="1" hidden="1" x14ac:dyDescent="0.35"/>
    <row r="280" s="70" customFormat="1" hidden="1" x14ac:dyDescent="0.35"/>
    <row r="281" s="70" customFormat="1" hidden="1" x14ac:dyDescent="0.35"/>
    <row r="282" s="70" customFormat="1" hidden="1" x14ac:dyDescent="0.35"/>
    <row r="283" s="70" customFormat="1" hidden="1" x14ac:dyDescent="0.35"/>
    <row r="284" s="70" customFormat="1" hidden="1" x14ac:dyDescent="0.35"/>
    <row r="285" s="70" customFormat="1" hidden="1" x14ac:dyDescent="0.35"/>
    <row r="286" s="70" customFormat="1" hidden="1" x14ac:dyDescent="0.35"/>
    <row r="287" s="70" customFormat="1" hidden="1" x14ac:dyDescent="0.35"/>
    <row r="288" s="70" customFormat="1" hidden="1" x14ac:dyDescent="0.35"/>
    <row r="289" s="70" customFormat="1" hidden="1" x14ac:dyDescent="0.35"/>
    <row r="290" s="70" customFormat="1" hidden="1" x14ac:dyDescent="0.35"/>
    <row r="291" s="70" customFormat="1" hidden="1" x14ac:dyDescent="0.35"/>
    <row r="292" s="70" customFormat="1" hidden="1" x14ac:dyDescent="0.35"/>
    <row r="293" s="70" customFormat="1" hidden="1" x14ac:dyDescent="0.35"/>
    <row r="294" s="70" customFormat="1" hidden="1" x14ac:dyDescent="0.35"/>
    <row r="295" s="70" customFormat="1" hidden="1" x14ac:dyDescent="0.35"/>
    <row r="296" s="70" customFormat="1" hidden="1" x14ac:dyDescent="0.35"/>
    <row r="297" s="70" customFormat="1" hidden="1" x14ac:dyDescent="0.35"/>
    <row r="298" s="70" customFormat="1" hidden="1" x14ac:dyDescent="0.35"/>
    <row r="299" s="70" customFormat="1" hidden="1" x14ac:dyDescent="0.35"/>
    <row r="300" s="70" customFormat="1" hidden="1" x14ac:dyDescent="0.35"/>
    <row r="301" s="70" customFormat="1" hidden="1" x14ac:dyDescent="0.35"/>
    <row r="302" s="70" customFormat="1" hidden="1" x14ac:dyDescent="0.35"/>
    <row r="303" s="70" customFormat="1" hidden="1" x14ac:dyDescent="0.35"/>
    <row r="304" s="70" customFormat="1" hidden="1" x14ac:dyDescent="0.35"/>
    <row r="305" s="70" customFormat="1" hidden="1" x14ac:dyDescent="0.35"/>
    <row r="306" s="70" customFormat="1" hidden="1" x14ac:dyDescent="0.35"/>
    <row r="307" s="70" customFormat="1" hidden="1" x14ac:dyDescent="0.35"/>
    <row r="308" s="70" customFormat="1" hidden="1" x14ac:dyDescent="0.35"/>
    <row r="309" s="70" customFormat="1" hidden="1" x14ac:dyDescent="0.35"/>
    <row r="310" s="70" customFormat="1" hidden="1" x14ac:dyDescent="0.35"/>
    <row r="311" s="70" customFormat="1" hidden="1" x14ac:dyDescent="0.35"/>
    <row r="312" s="70" customFormat="1" hidden="1" x14ac:dyDescent="0.35"/>
    <row r="313" s="70" customFormat="1" hidden="1" x14ac:dyDescent="0.35"/>
    <row r="314" s="70" customFormat="1" hidden="1" x14ac:dyDescent="0.35"/>
    <row r="315" s="70" customFormat="1" hidden="1" x14ac:dyDescent="0.35"/>
    <row r="316" s="70" customFormat="1" hidden="1" x14ac:dyDescent="0.35"/>
    <row r="317" s="70" customFormat="1" hidden="1" x14ac:dyDescent="0.35"/>
    <row r="318" s="70" customFormat="1" hidden="1" x14ac:dyDescent="0.35"/>
    <row r="319" s="70" customFormat="1" hidden="1" x14ac:dyDescent="0.35"/>
    <row r="320" s="70" customFormat="1" hidden="1" x14ac:dyDescent="0.35"/>
    <row r="321" s="70" customFormat="1" hidden="1" x14ac:dyDescent="0.35"/>
    <row r="322" s="70" customFormat="1" hidden="1" x14ac:dyDescent="0.35"/>
    <row r="323" s="70" customFormat="1" hidden="1" x14ac:dyDescent="0.35"/>
    <row r="324" s="70" customFormat="1" hidden="1" x14ac:dyDescent="0.35"/>
    <row r="325" s="70" customFormat="1" hidden="1" x14ac:dyDescent="0.35"/>
    <row r="326" s="70" customFormat="1" hidden="1" x14ac:dyDescent="0.35"/>
    <row r="327" s="70" customFormat="1" hidden="1" x14ac:dyDescent="0.35"/>
    <row r="328" s="70" customFormat="1" hidden="1" x14ac:dyDescent="0.35"/>
    <row r="329" s="70" customFormat="1" hidden="1" x14ac:dyDescent="0.35"/>
    <row r="330" s="70" customFormat="1" hidden="1" x14ac:dyDescent="0.35"/>
    <row r="331" s="70" customFormat="1" hidden="1" x14ac:dyDescent="0.35"/>
    <row r="332" s="70" customFormat="1" hidden="1" x14ac:dyDescent="0.35"/>
    <row r="333" s="70" customFormat="1" hidden="1" x14ac:dyDescent="0.35"/>
    <row r="334" s="70" customFormat="1" hidden="1" x14ac:dyDescent="0.35"/>
    <row r="335" s="70" customFormat="1" hidden="1" x14ac:dyDescent="0.35"/>
    <row r="336" s="70" customFormat="1" hidden="1" x14ac:dyDescent="0.35"/>
    <row r="337" s="70" customFormat="1" hidden="1" x14ac:dyDescent="0.35"/>
    <row r="338" s="70" customFormat="1" hidden="1" x14ac:dyDescent="0.35"/>
    <row r="339" s="70" customFormat="1" hidden="1" x14ac:dyDescent="0.35"/>
    <row r="340" s="70" customFormat="1" hidden="1" x14ac:dyDescent="0.35"/>
    <row r="341" s="70" customFormat="1" hidden="1" x14ac:dyDescent="0.35"/>
    <row r="342" s="70" customFormat="1" hidden="1" x14ac:dyDescent="0.35"/>
    <row r="343" s="70" customFormat="1" hidden="1" x14ac:dyDescent="0.35"/>
    <row r="344" s="70" customFormat="1" hidden="1" x14ac:dyDescent="0.35"/>
    <row r="345" s="70" customFormat="1" hidden="1" x14ac:dyDescent="0.35"/>
    <row r="346" s="70" customFormat="1" hidden="1" x14ac:dyDescent="0.35"/>
    <row r="347" s="70" customFormat="1" hidden="1" x14ac:dyDescent="0.35"/>
    <row r="348" s="70" customFormat="1" hidden="1" x14ac:dyDescent="0.35"/>
    <row r="349" s="70" customFormat="1" hidden="1" x14ac:dyDescent="0.35"/>
    <row r="350" s="70" customFormat="1" hidden="1" x14ac:dyDescent="0.35"/>
    <row r="351" s="70" customFormat="1" hidden="1" x14ac:dyDescent="0.35"/>
    <row r="352" s="70" customFormat="1" hidden="1" x14ac:dyDescent="0.35"/>
    <row r="353" s="70" customFormat="1" hidden="1" x14ac:dyDescent="0.35"/>
    <row r="354" s="70" customFormat="1" hidden="1" x14ac:dyDescent="0.35"/>
    <row r="355" s="70" customFormat="1" hidden="1" x14ac:dyDescent="0.35"/>
    <row r="356" s="70" customFormat="1" hidden="1" x14ac:dyDescent="0.35"/>
    <row r="357" s="70" customFormat="1" hidden="1" x14ac:dyDescent="0.35"/>
    <row r="358" s="70" customFormat="1" hidden="1" x14ac:dyDescent="0.35"/>
    <row r="359" s="70" customFormat="1" hidden="1" x14ac:dyDescent="0.35"/>
    <row r="360" s="70" customFormat="1" hidden="1" x14ac:dyDescent="0.35"/>
    <row r="361" s="70" customFormat="1" hidden="1" x14ac:dyDescent="0.35"/>
    <row r="362" s="70" customFormat="1" hidden="1" x14ac:dyDescent="0.35"/>
    <row r="363" s="70" customFormat="1" hidden="1" x14ac:dyDescent="0.35"/>
    <row r="364" s="70" customFormat="1" hidden="1" x14ac:dyDescent="0.35"/>
    <row r="365" s="70" customFormat="1" hidden="1" x14ac:dyDescent="0.35"/>
    <row r="366" s="70" customFormat="1" hidden="1" x14ac:dyDescent="0.35"/>
    <row r="367" s="70" customFormat="1" hidden="1" x14ac:dyDescent="0.35"/>
    <row r="368" s="70" customFormat="1" hidden="1" x14ac:dyDescent="0.35"/>
    <row r="369" s="70" customFormat="1" hidden="1" x14ac:dyDescent="0.35"/>
    <row r="370" s="70" customFormat="1" hidden="1" x14ac:dyDescent="0.35"/>
    <row r="371" s="70" customFormat="1" hidden="1" x14ac:dyDescent="0.35"/>
    <row r="372" s="70" customFormat="1" hidden="1" x14ac:dyDescent="0.35"/>
    <row r="373" s="70" customFormat="1" hidden="1" x14ac:dyDescent="0.35"/>
    <row r="374" s="70" customFormat="1" hidden="1" x14ac:dyDescent="0.35"/>
    <row r="375" s="70" customFormat="1" hidden="1" x14ac:dyDescent="0.35"/>
    <row r="376" s="70" customFormat="1" hidden="1" x14ac:dyDescent="0.35"/>
    <row r="377" s="70" customFormat="1" hidden="1" x14ac:dyDescent="0.35"/>
    <row r="378" s="70" customFormat="1" hidden="1" x14ac:dyDescent="0.35"/>
    <row r="379" s="70" customFormat="1" hidden="1" x14ac:dyDescent="0.35"/>
    <row r="380" s="70" customFormat="1" hidden="1" x14ac:dyDescent="0.35"/>
    <row r="381" s="70" customFormat="1" hidden="1" x14ac:dyDescent="0.35"/>
    <row r="382" s="70" customFormat="1" hidden="1" x14ac:dyDescent="0.35"/>
    <row r="383" s="70" customFormat="1" hidden="1" x14ac:dyDescent="0.35"/>
    <row r="384" s="70" customFormat="1" hidden="1" x14ac:dyDescent="0.35"/>
    <row r="385" s="70" customFormat="1" hidden="1" x14ac:dyDescent="0.35"/>
    <row r="386" s="70" customFormat="1" hidden="1" x14ac:dyDescent="0.35"/>
    <row r="387" s="70" customFormat="1" hidden="1" x14ac:dyDescent="0.35"/>
    <row r="388" s="70" customFormat="1" hidden="1" x14ac:dyDescent="0.35"/>
    <row r="389" s="70" customFormat="1" hidden="1" x14ac:dyDescent="0.35"/>
    <row r="390" s="70" customFormat="1" hidden="1" x14ac:dyDescent="0.35"/>
    <row r="391" s="70" customFormat="1" hidden="1" x14ac:dyDescent="0.35"/>
    <row r="392" s="70" customFormat="1" hidden="1" x14ac:dyDescent="0.35"/>
    <row r="393" s="70" customFormat="1" hidden="1" x14ac:dyDescent="0.35"/>
    <row r="394" s="70" customFormat="1" hidden="1" x14ac:dyDescent="0.35"/>
    <row r="395" s="70" customFormat="1" hidden="1" x14ac:dyDescent="0.35"/>
    <row r="396" s="70" customFormat="1" hidden="1" x14ac:dyDescent="0.35"/>
    <row r="397" s="70" customFormat="1" hidden="1" x14ac:dyDescent="0.35"/>
    <row r="398" s="70" customFormat="1" hidden="1" x14ac:dyDescent="0.35"/>
    <row r="399" s="70" customFormat="1" hidden="1" x14ac:dyDescent="0.35"/>
    <row r="400" s="70" customFormat="1" hidden="1" x14ac:dyDescent="0.35"/>
    <row r="401" s="70" customFormat="1" hidden="1" x14ac:dyDescent="0.35"/>
    <row r="402" s="70" customFormat="1" hidden="1" x14ac:dyDescent="0.35"/>
    <row r="403" s="70" customFormat="1" hidden="1" x14ac:dyDescent="0.35"/>
    <row r="404" s="70" customFormat="1" hidden="1" x14ac:dyDescent="0.35"/>
    <row r="405" s="70" customFormat="1" hidden="1" x14ac:dyDescent="0.35"/>
    <row r="406" s="70" customFormat="1" hidden="1" x14ac:dyDescent="0.35"/>
    <row r="407" s="70" customFormat="1" hidden="1" x14ac:dyDescent="0.35"/>
    <row r="408" s="70" customFormat="1" hidden="1" x14ac:dyDescent="0.35"/>
    <row r="409" s="70" customFormat="1" hidden="1" x14ac:dyDescent="0.35"/>
    <row r="410" s="70" customFormat="1" hidden="1" x14ac:dyDescent="0.35"/>
    <row r="411" s="70" customFormat="1" hidden="1" x14ac:dyDescent="0.35"/>
    <row r="412" s="70" customFormat="1" hidden="1" x14ac:dyDescent="0.35"/>
    <row r="413" s="70" customFormat="1" hidden="1" x14ac:dyDescent="0.35"/>
    <row r="414" s="70" customFormat="1" hidden="1" x14ac:dyDescent="0.35"/>
    <row r="415" s="70" customFormat="1" hidden="1" x14ac:dyDescent="0.35"/>
    <row r="416" s="70" customFormat="1" hidden="1" x14ac:dyDescent="0.35"/>
    <row r="417" s="70" customFormat="1" hidden="1" x14ac:dyDescent="0.35"/>
    <row r="418" s="70" customFormat="1" hidden="1" x14ac:dyDescent="0.35"/>
    <row r="419" s="70" customFormat="1" hidden="1" x14ac:dyDescent="0.35"/>
    <row r="420" s="70" customFormat="1" hidden="1" x14ac:dyDescent="0.35"/>
    <row r="421" s="70" customFormat="1" hidden="1" x14ac:dyDescent="0.35"/>
    <row r="422" s="70" customFormat="1" hidden="1" x14ac:dyDescent="0.35"/>
    <row r="423" s="70" customFormat="1" hidden="1" x14ac:dyDescent="0.35"/>
    <row r="424" s="70" customFormat="1" hidden="1" x14ac:dyDescent="0.35"/>
    <row r="425" s="70" customFormat="1" hidden="1" x14ac:dyDescent="0.35"/>
    <row r="426" s="70" customFormat="1" hidden="1" x14ac:dyDescent="0.35"/>
    <row r="427" s="70" customFormat="1" hidden="1" x14ac:dyDescent="0.35"/>
    <row r="428" s="70" customFormat="1" hidden="1" x14ac:dyDescent="0.35"/>
    <row r="429" s="70" customFormat="1" hidden="1" x14ac:dyDescent="0.35"/>
    <row r="430" s="70" customFormat="1" hidden="1" x14ac:dyDescent="0.35"/>
    <row r="431" s="70" customFormat="1" hidden="1" x14ac:dyDescent="0.35"/>
    <row r="432" s="70" customFormat="1" hidden="1" x14ac:dyDescent="0.35"/>
    <row r="433" s="70" customFormat="1" hidden="1" x14ac:dyDescent="0.35"/>
    <row r="434" s="70" customFormat="1" hidden="1" x14ac:dyDescent="0.35"/>
    <row r="435" s="70" customFormat="1" hidden="1" x14ac:dyDescent="0.35"/>
    <row r="436" s="70" customFormat="1" hidden="1" x14ac:dyDescent="0.35"/>
    <row r="437" s="70" customFormat="1" hidden="1" x14ac:dyDescent="0.35"/>
    <row r="438" s="70" customFormat="1" hidden="1" x14ac:dyDescent="0.35"/>
    <row r="439" s="70" customFormat="1" hidden="1" x14ac:dyDescent="0.35"/>
    <row r="440" s="70" customFormat="1" hidden="1" x14ac:dyDescent="0.35"/>
    <row r="441" s="70" customFormat="1" hidden="1" x14ac:dyDescent="0.35"/>
    <row r="442" s="70" customFormat="1" hidden="1" x14ac:dyDescent="0.35"/>
    <row r="443" s="70" customFormat="1" hidden="1" x14ac:dyDescent="0.35"/>
    <row r="444" s="70" customFormat="1" hidden="1" x14ac:dyDescent="0.35"/>
    <row r="445" s="70" customFormat="1" hidden="1" x14ac:dyDescent="0.35"/>
    <row r="446" s="70" customFormat="1" hidden="1" x14ac:dyDescent="0.35"/>
    <row r="447" s="70" customFormat="1" hidden="1" x14ac:dyDescent="0.35"/>
    <row r="448" s="70" customFormat="1" hidden="1" x14ac:dyDescent="0.35"/>
    <row r="449" s="70" customFormat="1" hidden="1" x14ac:dyDescent="0.35"/>
    <row r="450" s="70" customFormat="1" hidden="1" x14ac:dyDescent="0.35"/>
    <row r="451" s="70" customFormat="1" hidden="1" x14ac:dyDescent="0.35"/>
    <row r="452" s="70" customFormat="1" hidden="1" x14ac:dyDescent="0.35"/>
    <row r="453" s="70" customFormat="1" hidden="1" x14ac:dyDescent="0.35"/>
    <row r="454" s="70" customFormat="1" hidden="1" x14ac:dyDescent="0.35"/>
    <row r="455" s="70" customFormat="1" hidden="1" x14ac:dyDescent="0.35"/>
    <row r="456" s="70" customFormat="1" hidden="1" x14ac:dyDescent="0.35"/>
    <row r="457" s="70" customFormat="1" hidden="1" x14ac:dyDescent="0.35"/>
    <row r="458" s="70" customFormat="1" hidden="1" x14ac:dyDescent="0.35"/>
    <row r="459" s="70" customFormat="1" hidden="1" x14ac:dyDescent="0.35"/>
    <row r="460" s="70" customFormat="1" hidden="1" x14ac:dyDescent="0.35"/>
    <row r="461" s="70" customFormat="1" hidden="1" x14ac:dyDescent="0.35"/>
    <row r="462" s="70" customFormat="1" hidden="1" x14ac:dyDescent="0.35"/>
    <row r="463" s="70" customFormat="1" hidden="1" x14ac:dyDescent="0.35"/>
    <row r="464" s="70" customFormat="1" hidden="1" x14ac:dyDescent="0.35"/>
    <row r="465" s="70" customFormat="1" hidden="1" x14ac:dyDescent="0.35"/>
    <row r="466" s="70" customFormat="1" hidden="1" x14ac:dyDescent="0.35"/>
    <row r="467" s="70" customFormat="1" hidden="1" x14ac:dyDescent="0.35"/>
    <row r="468" s="70" customFormat="1" hidden="1" x14ac:dyDescent="0.35"/>
    <row r="469" s="70" customFormat="1" hidden="1" x14ac:dyDescent="0.35"/>
    <row r="470" s="70" customFormat="1" hidden="1" x14ac:dyDescent="0.35"/>
    <row r="471" s="70" customFormat="1" hidden="1" x14ac:dyDescent="0.35"/>
    <row r="472" s="70" customFormat="1" hidden="1" x14ac:dyDescent="0.35"/>
    <row r="473" s="70" customFormat="1" hidden="1" x14ac:dyDescent="0.35"/>
    <row r="474" s="70" customFormat="1" hidden="1" x14ac:dyDescent="0.35"/>
    <row r="475" s="70" customFormat="1" hidden="1" x14ac:dyDescent="0.35"/>
    <row r="476" s="70" customFormat="1" hidden="1" x14ac:dyDescent="0.35"/>
    <row r="477" s="70" customFormat="1" hidden="1" x14ac:dyDescent="0.35"/>
    <row r="478" s="70" customFormat="1" hidden="1" x14ac:dyDescent="0.35"/>
    <row r="479" s="70" customFormat="1" hidden="1" x14ac:dyDescent="0.35"/>
    <row r="480" s="70" customFormat="1" hidden="1" x14ac:dyDescent="0.35"/>
    <row r="481" s="70" customFormat="1" hidden="1" x14ac:dyDescent="0.35"/>
    <row r="482" s="70" customFormat="1" hidden="1" x14ac:dyDescent="0.35"/>
    <row r="483" s="70" customFormat="1" hidden="1" x14ac:dyDescent="0.35"/>
    <row r="484" s="70" customFormat="1" hidden="1" x14ac:dyDescent="0.35"/>
    <row r="485" s="70" customFormat="1" hidden="1" x14ac:dyDescent="0.35"/>
    <row r="486" s="70" customFormat="1" hidden="1" x14ac:dyDescent="0.35"/>
    <row r="487" s="70" customFormat="1" hidden="1" x14ac:dyDescent="0.35"/>
    <row r="488" s="70" customFormat="1" hidden="1" x14ac:dyDescent="0.35"/>
    <row r="489" s="70" customFormat="1" hidden="1" x14ac:dyDescent="0.35"/>
    <row r="490" s="70" customFormat="1" hidden="1" x14ac:dyDescent="0.35"/>
    <row r="491" s="70" customFormat="1" hidden="1" x14ac:dyDescent="0.35"/>
    <row r="492" s="70" customFormat="1" hidden="1" x14ac:dyDescent="0.35"/>
    <row r="493" s="70" customFormat="1" hidden="1" x14ac:dyDescent="0.35"/>
    <row r="494" s="70" customFormat="1" hidden="1" x14ac:dyDescent="0.35"/>
    <row r="495" s="70" customFormat="1" hidden="1" x14ac:dyDescent="0.35"/>
    <row r="496" s="70" customFormat="1" hidden="1" x14ac:dyDescent="0.35"/>
    <row r="497" s="70" customFormat="1" hidden="1" x14ac:dyDescent="0.35"/>
    <row r="498" s="70" customFormat="1" hidden="1" x14ac:dyDescent="0.35"/>
    <row r="499" s="70" customFormat="1" hidden="1" x14ac:dyDescent="0.35"/>
    <row r="500" s="70" customFormat="1" hidden="1" x14ac:dyDescent="0.35"/>
    <row r="501" s="70" customFormat="1" hidden="1" x14ac:dyDescent="0.35"/>
    <row r="502" s="70" customFormat="1" hidden="1" x14ac:dyDescent="0.35"/>
    <row r="503" s="70" customFormat="1" hidden="1" x14ac:dyDescent="0.35"/>
    <row r="504" s="70" customFormat="1" hidden="1" x14ac:dyDescent="0.35"/>
    <row r="505" s="70" customFormat="1" hidden="1" x14ac:dyDescent="0.35"/>
    <row r="506" s="70" customFormat="1" hidden="1" x14ac:dyDescent="0.35"/>
    <row r="507" s="70" customFormat="1" hidden="1" x14ac:dyDescent="0.35"/>
    <row r="508" s="70" customFormat="1" hidden="1" x14ac:dyDescent="0.35"/>
    <row r="509" s="70" customFormat="1" hidden="1" x14ac:dyDescent="0.35"/>
    <row r="510" s="70" customFormat="1" hidden="1" x14ac:dyDescent="0.35"/>
    <row r="511" s="70" customFormat="1" hidden="1" x14ac:dyDescent="0.35"/>
    <row r="512" s="70" customFormat="1" hidden="1" x14ac:dyDescent="0.35"/>
    <row r="513" s="70" customFormat="1" hidden="1" x14ac:dyDescent="0.35"/>
    <row r="514" s="70" customFormat="1" hidden="1" x14ac:dyDescent="0.35"/>
    <row r="515" s="70" customFormat="1" hidden="1" x14ac:dyDescent="0.35"/>
    <row r="516" s="70" customFormat="1" hidden="1" x14ac:dyDescent="0.35"/>
    <row r="517" s="70" customFormat="1" hidden="1" x14ac:dyDescent="0.35"/>
    <row r="518" s="70" customFormat="1" hidden="1" x14ac:dyDescent="0.35"/>
    <row r="519" s="70" customFormat="1" hidden="1" x14ac:dyDescent="0.35"/>
    <row r="520" s="70" customFormat="1" hidden="1" x14ac:dyDescent="0.35"/>
    <row r="521" s="70" customFormat="1" hidden="1" x14ac:dyDescent="0.35"/>
    <row r="522" s="70" customFormat="1" hidden="1" x14ac:dyDescent="0.35"/>
    <row r="523" s="70" customFormat="1" hidden="1" x14ac:dyDescent="0.35"/>
    <row r="524" s="70" customFormat="1" hidden="1" x14ac:dyDescent="0.35"/>
    <row r="525" s="70" customFormat="1" hidden="1" x14ac:dyDescent="0.35"/>
    <row r="526" s="70" customFormat="1" hidden="1" x14ac:dyDescent="0.35"/>
    <row r="527" s="70" customFormat="1" hidden="1" x14ac:dyDescent="0.35"/>
    <row r="528" s="70" customFormat="1" hidden="1" x14ac:dyDescent="0.35"/>
    <row r="529" s="70" customFormat="1" hidden="1" x14ac:dyDescent="0.35"/>
    <row r="530" s="70" customFormat="1" hidden="1" x14ac:dyDescent="0.35"/>
    <row r="531" s="70" customFormat="1" hidden="1" x14ac:dyDescent="0.35"/>
    <row r="532" s="70" customFormat="1" hidden="1" x14ac:dyDescent="0.35"/>
    <row r="533" s="70" customFormat="1" hidden="1" x14ac:dyDescent="0.35"/>
    <row r="534" s="70" customFormat="1" hidden="1" x14ac:dyDescent="0.35"/>
    <row r="535" s="70" customFormat="1" hidden="1" x14ac:dyDescent="0.35"/>
    <row r="536" s="70" customFormat="1" hidden="1" x14ac:dyDescent="0.35"/>
    <row r="537" s="70" customFormat="1" hidden="1" x14ac:dyDescent="0.35"/>
    <row r="538" s="70" customFormat="1" hidden="1" x14ac:dyDescent="0.35"/>
    <row r="539" s="70" customFormat="1" hidden="1" x14ac:dyDescent="0.35"/>
    <row r="540" s="70" customFormat="1" hidden="1" x14ac:dyDescent="0.35"/>
    <row r="541" s="70" customFormat="1" hidden="1" x14ac:dyDescent="0.35"/>
    <row r="542" s="70" customFormat="1" hidden="1" x14ac:dyDescent="0.35"/>
    <row r="543" s="70" customFormat="1" hidden="1" x14ac:dyDescent="0.35"/>
    <row r="544" s="70" customFormat="1" hidden="1" x14ac:dyDescent="0.35"/>
    <row r="545" s="70" customFormat="1" hidden="1" x14ac:dyDescent="0.35"/>
    <row r="546" s="70" customFormat="1" hidden="1" x14ac:dyDescent="0.35"/>
    <row r="547" s="70" customFormat="1" hidden="1" x14ac:dyDescent="0.35"/>
    <row r="548" s="70" customFormat="1" hidden="1" x14ac:dyDescent="0.35"/>
    <row r="549" s="70" customFormat="1" hidden="1" x14ac:dyDescent="0.35"/>
    <row r="550" s="70" customFormat="1" hidden="1" x14ac:dyDescent="0.35"/>
    <row r="551" s="70" customFormat="1" hidden="1" x14ac:dyDescent="0.35"/>
    <row r="552" s="70" customFormat="1" hidden="1" x14ac:dyDescent="0.35"/>
    <row r="553" s="70" customFormat="1" hidden="1" x14ac:dyDescent="0.35"/>
    <row r="554" s="70" customFormat="1" hidden="1" x14ac:dyDescent="0.35"/>
    <row r="555" s="70" customFormat="1" hidden="1" x14ac:dyDescent="0.35"/>
    <row r="556" s="70" customFormat="1" hidden="1" x14ac:dyDescent="0.35"/>
    <row r="557" s="70" customFormat="1" hidden="1" x14ac:dyDescent="0.35"/>
    <row r="558" s="70" customFormat="1" hidden="1" x14ac:dyDescent="0.35"/>
    <row r="559" s="70" customFormat="1" hidden="1" x14ac:dyDescent="0.35"/>
    <row r="560" s="70" customFormat="1" hidden="1" x14ac:dyDescent="0.35"/>
    <row r="561" s="70" customFormat="1" hidden="1" x14ac:dyDescent="0.35"/>
    <row r="562" s="70" customFormat="1" hidden="1" x14ac:dyDescent="0.35"/>
    <row r="563" s="70" customFormat="1" hidden="1" x14ac:dyDescent="0.35"/>
    <row r="564" s="70" customFormat="1" hidden="1" x14ac:dyDescent="0.35"/>
    <row r="565" s="70" customFormat="1" hidden="1" x14ac:dyDescent="0.35"/>
    <row r="566" s="70" customFormat="1" hidden="1" x14ac:dyDescent="0.35"/>
    <row r="567" s="70" customFormat="1" hidden="1" x14ac:dyDescent="0.35"/>
    <row r="568" s="70" customFormat="1" hidden="1" x14ac:dyDescent="0.35"/>
    <row r="569" s="70" customFormat="1" hidden="1" x14ac:dyDescent="0.35"/>
    <row r="570" s="70" customFormat="1" hidden="1" x14ac:dyDescent="0.35"/>
    <row r="571" s="70" customFormat="1" hidden="1" x14ac:dyDescent="0.35"/>
    <row r="572" s="70" customFormat="1" hidden="1" x14ac:dyDescent="0.35"/>
    <row r="573" s="70" customFormat="1" hidden="1" x14ac:dyDescent="0.35"/>
    <row r="574" s="70" customFormat="1" hidden="1" x14ac:dyDescent="0.35"/>
    <row r="575" s="70" customFormat="1" hidden="1" x14ac:dyDescent="0.35"/>
    <row r="576" s="70" customFormat="1" hidden="1" x14ac:dyDescent="0.35"/>
    <row r="577" s="70" customFormat="1" hidden="1" x14ac:dyDescent="0.35"/>
    <row r="578" s="70" customFormat="1" hidden="1" x14ac:dyDescent="0.35"/>
    <row r="579" s="70" customFormat="1" hidden="1" x14ac:dyDescent="0.35"/>
    <row r="580" s="70" customFormat="1" hidden="1" x14ac:dyDescent="0.35"/>
    <row r="581" s="70" customFormat="1" hidden="1" x14ac:dyDescent="0.35"/>
    <row r="582" s="70" customFormat="1" hidden="1" x14ac:dyDescent="0.35"/>
    <row r="583" s="70" customFormat="1" hidden="1" x14ac:dyDescent="0.35"/>
    <row r="584" s="70" customFormat="1" hidden="1" x14ac:dyDescent="0.35"/>
    <row r="585" s="70" customFormat="1" hidden="1" x14ac:dyDescent="0.35"/>
    <row r="586" s="70" customFormat="1" hidden="1" x14ac:dyDescent="0.35"/>
    <row r="587" s="70" customFormat="1" hidden="1" x14ac:dyDescent="0.35"/>
    <row r="588" s="70" customFormat="1" hidden="1" x14ac:dyDescent="0.35"/>
    <row r="589" s="70" customFormat="1" hidden="1" x14ac:dyDescent="0.35"/>
    <row r="590" s="70" customFormat="1" hidden="1" x14ac:dyDescent="0.35"/>
    <row r="591" s="70" customFormat="1" hidden="1" x14ac:dyDescent="0.35"/>
    <row r="592" s="70" customFormat="1" hidden="1" x14ac:dyDescent="0.35"/>
    <row r="593" s="70" customFormat="1" hidden="1" x14ac:dyDescent="0.35"/>
    <row r="594" s="70" customFormat="1" hidden="1" x14ac:dyDescent="0.35"/>
    <row r="595" s="70" customFormat="1" hidden="1" x14ac:dyDescent="0.35"/>
    <row r="596" s="70" customFormat="1" hidden="1" x14ac:dyDescent="0.35"/>
    <row r="597" s="70" customFormat="1" hidden="1" x14ac:dyDescent="0.35"/>
    <row r="598" s="70" customFormat="1" hidden="1" x14ac:dyDescent="0.35"/>
    <row r="599" s="70" customFormat="1" hidden="1" x14ac:dyDescent="0.35"/>
    <row r="600" s="70" customFormat="1" hidden="1" x14ac:dyDescent="0.35"/>
    <row r="601" s="70" customFormat="1" hidden="1" x14ac:dyDescent="0.35"/>
    <row r="602" s="70" customFormat="1" hidden="1" x14ac:dyDescent="0.35"/>
    <row r="603" s="70" customFormat="1" hidden="1" x14ac:dyDescent="0.35"/>
    <row r="604" s="70" customFormat="1" hidden="1" x14ac:dyDescent="0.35"/>
    <row r="605" s="70" customFormat="1" hidden="1" x14ac:dyDescent="0.35"/>
    <row r="606" s="70" customFormat="1" hidden="1" x14ac:dyDescent="0.35"/>
    <row r="607" s="70" customFormat="1" hidden="1" x14ac:dyDescent="0.35"/>
    <row r="608" s="70" customFormat="1" hidden="1" x14ac:dyDescent="0.35"/>
    <row r="609" s="70" customFormat="1" hidden="1" x14ac:dyDescent="0.35"/>
    <row r="610" s="70" customFormat="1" hidden="1" x14ac:dyDescent="0.35"/>
    <row r="611" s="70" customFormat="1" hidden="1" x14ac:dyDescent="0.35"/>
    <row r="612" s="70" customFormat="1" hidden="1" x14ac:dyDescent="0.35"/>
    <row r="613" s="70" customFormat="1" hidden="1" x14ac:dyDescent="0.35"/>
    <row r="614" s="70" customFormat="1" hidden="1" x14ac:dyDescent="0.35"/>
    <row r="615" s="70" customFormat="1" hidden="1" x14ac:dyDescent="0.35"/>
    <row r="616" s="70" customFormat="1" hidden="1" x14ac:dyDescent="0.35"/>
    <row r="617" s="70" customFormat="1" hidden="1" x14ac:dyDescent="0.35"/>
    <row r="618" s="70" customFormat="1" hidden="1" x14ac:dyDescent="0.35"/>
    <row r="619" s="70" customFormat="1" hidden="1" x14ac:dyDescent="0.35"/>
    <row r="620" s="70" customFormat="1" hidden="1" x14ac:dyDescent="0.35"/>
    <row r="621" s="70" customFormat="1" hidden="1" x14ac:dyDescent="0.35"/>
    <row r="622" s="70" customFormat="1" hidden="1" x14ac:dyDescent="0.35"/>
    <row r="623" s="70" customFormat="1" hidden="1" x14ac:dyDescent="0.35"/>
    <row r="624" s="70" customFormat="1" hidden="1" x14ac:dyDescent="0.35"/>
    <row r="625" s="70" customFormat="1" hidden="1" x14ac:dyDescent="0.35"/>
    <row r="626" s="70" customFormat="1" hidden="1" x14ac:dyDescent="0.35"/>
    <row r="627" s="70" customFormat="1" hidden="1" x14ac:dyDescent="0.35"/>
    <row r="628" s="70" customFormat="1" hidden="1" x14ac:dyDescent="0.35"/>
    <row r="629" s="70" customFormat="1" hidden="1" x14ac:dyDescent="0.35"/>
    <row r="630" s="70" customFormat="1" hidden="1" x14ac:dyDescent="0.35"/>
  </sheetData>
  <sheetProtection algorithmName="SHA-512" hashValue="PKfWauqysyNyqzuZv0FvguflS8nLHM3S/o+/Oqgx2e0pfMJO0kRkLifP+Xff7EJEni0CBo5VAHdkv96h7+D8pA==" saltValue="jzCNacHW2Dq5eknCuzCQRQ==" spinCount="100000" sheet="1" objects="1" scenarios="1"/>
  <mergeCells count="9">
    <mergeCell ref="B168:C168"/>
    <mergeCell ref="B3:C3"/>
    <mergeCell ref="B17:C17"/>
    <mergeCell ref="B25:C25"/>
    <mergeCell ref="B31:C31"/>
    <mergeCell ref="B96:C96"/>
    <mergeCell ref="B7:C7"/>
    <mergeCell ref="B42:C42"/>
    <mergeCell ref="B65:C65"/>
  </mergeCells>
  <conditionalFormatting sqref="T8:T14 T18:T22 T26:T27 T32:T39 T43:T62 T72:T80 T84:T93 T98:T106 T108:T116 T118:T126 T128:T136 T138:T146 T148:T156 T158:T166 T170:T185 T187:T202 T204:T219 T221:T236">
    <cfRule type="expression" dxfId="12" priority="4">
      <formula>$T$8=""</formula>
    </cfRule>
  </conditionalFormatting>
  <conditionalFormatting sqref="T66:T68">
    <cfRule type="expression" dxfId="11" priority="1">
      <formula>$T$8=""</formula>
    </cfRule>
  </conditionalFormatting>
  <conditionalFormatting sqref="U8:U236">
    <cfRule type="expression" dxfId="10" priority="5">
      <formula>$T$8=""</formula>
    </cfRule>
  </conditionalFormatting>
  <dataValidations count="3">
    <dataValidation type="decimal" allowBlank="1" showInputMessage="1" showErrorMessage="1" errorTitle="Fehlerhafte Dateneingabe" error="Bitte geben Sie nur Zahlenwerte, keinen Text oder Bereiche an." sqref="E7:R7 E21:U21" xr:uid="{006900DB-00AD-4C48-8274-00BD00C60027}">
      <formula1>0</formula1>
      <formula2>1000000000000</formula2>
    </dataValidation>
    <dataValidation type="decimal" allowBlank="1" showInputMessage="1" showErrorMessage="1" errorTitle="Fehlerhafte Dateneingabe" error="Bitte geben Sie nur Zahlenwerte, keinen Text oder Bereiche an." sqref="E17:R17" xr:uid="{00E50025-00A6-4573-BFB4-006500ED00F3}">
      <formula1>0</formula1>
      <formula2>1000000000</formula2>
    </dataValidation>
    <dataValidation type="list" allowBlank="1" showInputMessage="1" showErrorMessage="1" sqref="C28" xr:uid="{006F0037-0012-417F-86FE-00C5004E000B}">
      <formula1>#REF!</formula1>
    </dataValidation>
  </dataValidations>
  <printOptions headings="1"/>
  <pageMargins left="0.70866141732283472" right="0.70866141732283472" top="0.78740157480314954" bottom="0.78740157480314954" header="0.31496062992125984" footer="0.31496062992125984"/>
  <pageSetup paperSize="9" scale="11" orientation="landscape"/>
  <headerFooter>
    <oddHeader>&amp;A</oddHeader>
  </headerFooter>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theme="8" tint="0.59999389629810485"/>
    <pageSetUpPr fitToPage="1"/>
  </sheetPr>
  <dimension ref="A1:AG551"/>
  <sheetViews>
    <sheetView showGridLines="0" zoomScaleNormal="100" zoomScaleSheetLayoutView="50" workbookViewId="0"/>
  </sheetViews>
  <sheetFormatPr defaultColWidth="0" defaultRowHeight="14.5" customHeight="1" zeroHeight="1" x14ac:dyDescent="0.35"/>
  <cols>
    <col min="1" max="1" width="9.1796875" style="11" customWidth="1"/>
    <col min="2" max="2" width="71.54296875" customWidth="1"/>
    <col min="3" max="4" width="35.7265625" customWidth="1"/>
    <col min="5" max="21" width="15.81640625" customWidth="1"/>
    <col min="22" max="22" width="3.54296875" customWidth="1"/>
    <col min="23" max="33" width="0" hidden="1" customWidth="1"/>
    <col min="34" max="16384" width="11.453125" hidden="1"/>
  </cols>
  <sheetData>
    <row r="1" spans="1:21" s="11" customFormat="1" x14ac:dyDescent="0.35"/>
    <row r="2" spans="1:21" s="11" customFormat="1" ht="28.5" x14ac:dyDescent="0.65">
      <c r="B2" s="37" t="s">
        <v>378</v>
      </c>
    </row>
    <row r="3" spans="1:21" s="11" customFormat="1" ht="42.65" customHeight="1" x14ac:dyDescent="0.35">
      <c r="B3" s="1505" t="s">
        <v>379</v>
      </c>
      <c r="C3" s="1505"/>
    </row>
    <row r="4" spans="1:21" s="11" customFormat="1" x14ac:dyDescent="0.35"/>
    <row r="5" spans="1:21" s="11" customFormat="1" x14ac:dyDescent="0.35"/>
    <row r="6" spans="1:21" s="11" customFormat="1" x14ac:dyDescent="0.35"/>
    <row r="7" spans="1:21" s="70" customFormat="1" ht="30" customHeight="1" x14ac:dyDescent="0.35">
      <c r="B7" s="1510" t="s">
        <v>315</v>
      </c>
      <c r="C7" s="1523"/>
    </row>
    <row r="8" spans="1:21" s="1075" customFormat="1" ht="30" customHeight="1" x14ac:dyDescent="0.35">
      <c r="A8" s="1208"/>
      <c r="B8" s="51" t="s">
        <v>316</v>
      </c>
      <c r="C8" s="1128" t="s">
        <v>50</v>
      </c>
      <c r="D8" s="1209"/>
      <c r="E8" s="1192">
        <f>YEAR('2b) Allg. Inputs'!$C$7)</f>
        <v>1900</v>
      </c>
      <c r="F8" s="1210">
        <f>E8+1</f>
        <v>1901</v>
      </c>
      <c r="G8" s="1210">
        <f t="shared" ref="G8:R8" si="0">F8+1</f>
        <v>1902</v>
      </c>
      <c r="H8" s="1210">
        <f t="shared" si="0"/>
        <v>1903</v>
      </c>
      <c r="I8" s="1210">
        <f t="shared" si="0"/>
        <v>1904</v>
      </c>
      <c r="J8" s="1210">
        <f t="shared" si="0"/>
        <v>1905</v>
      </c>
      <c r="K8" s="1210">
        <f t="shared" si="0"/>
        <v>1906</v>
      </c>
      <c r="L8" s="1210">
        <f t="shared" si="0"/>
        <v>1907</v>
      </c>
      <c r="M8" s="1210">
        <f t="shared" si="0"/>
        <v>1908</v>
      </c>
      <c r="N8" s="1210">
        <f t="shared" si="0"/>
        <v>1909</v>
      </c>
      <c r="O8" s="1210">
        <f t="shared" si="0"/>
        <v>1910</v>
      </c>
      <c r="P8" s="1210">
        <f t="shared" si="0"/>
        <v>1911</v>
      </c>
      <c r="Q8" s="1210">
        <f t="shared" si="0"/>
        <v>1912</v>
      </c>
      <c r="R8" s="1210">
        <f t="shared" si="0"/>
        <v>1913</v>
      </c>
      <c r="S8" s="1193">
        <f>IF('4c) Berechnungen_MFS'!E114 = "Nein",R8+1, R8+1&amp;" 1. Teil-KJ")</f>
        <v>1914</v>
      </c>
      <c r="T8" s="1194" t="str">
        <f>IF('4c) Berechnungen_MFS'!E114 = "Nein","", R8+1&amp;" 2. Teil-KJ")</f>
        <v/>
      </c>
      <c r="U8" s="1195" t="str">
        <f>IF('4c) Berechnungen_MFS'!E114="Ja",R8+2,"")</f>
        <v/>
      </c>
    </row>
    <row r="9" spans="1:21" s="70" customFormat="1" ht="16.5" x14ac:dyDescent="0.45">
      <c r="B9" s="111" t="s">
        <v>317</v>
      </c>
      <c r="C9" s="251" t="s">
        <v>318</v>
      </c>
      <c r="D9" s="1134"/>
      <c r="E9" s="1213">
        <f>'2e) Realisierte Werte (Anlage)'!E119</f>
        <v>0</v>
      </c>
      <c r="F9" s="1214">
        <f>'2e) Realisierte Werte (Anlage)'!F119</f>
        <v>0</v>
      </c>
      <c r="G9" s="1214">
        <f>'2e) Realisierte Werte (Anlage)'!G119</f>
        <v>0</v>
      </c>
      <c r="H9" s="1214">
        <f>'2e) Realisierte Werte (Anlage)'!H119</f>
        <v>0</v>
      </c>
      <c r="I9" s="1214">
        <f>'2e) Realisierte Werte (Anlage)'!I119</f>
        <v>0</v>
      </c>
      <c r="J9" s="1214">
        <f>'2e) Realisierte Werte (Anlage)'!J119</f>
        <v>0</v>
      </c>
      <c r="K9" s="1214">
        <f>'2e) Realisierte Werte (Anlage)'!K119</f>
        <v>0</v>
      </c>
      <c r="L9" s="1214">
        <f>'2e) Realisierte Werte (Anlage)'!L119</f>
        <v>0</v>
      </c>
      <c r="M9" s="1214">
        <f>'2e) Realisierte Werte (Anlage)'!M119</f>
        <v>0</v>
      </c>
      <c r="N9" s="1214">
        <f>'2e) Realisierte Werte (Anlage)'!N119</f>
        <v>0</v>
      </c>
      <c r="O9" s="1214">
        <f>'2e) Realisierte Werte (Anlage)'!O119</f>
        <v>0</v>
      </c>
      <c r="P9" s="1214">
        <f>'2e) Realisierte Werte (Anlage)'!P119</f>
        <v>0</v>
      </c>
      <c r="Q9" s="1214">
        <f>'2e) Realisierte Werte (Anlage)'!Q119</f>
        <v>0</v>
      </c>
      <c r="R9" s="1214">
        <f>'2e) Realisierte Werte (Anlage)'!R119</f>
        <v>0</v>
      </c>
      <c r="S9" s="1214">
        <f>'2e) Realisierte Werte (Anlage)'!S119</f>
        <v>0</v>
      </c>
      <c r="T9" s="1214">
        <f>'2e) Realisierte Werte (Anlage)'!T119</f>
        <v>0</v>
      </c>
      <c r="U9" s="1346">
        <f>'2e) Realisierte Werte (Anlage)'!U119</f>
        <v>0</v>
      </c>
    </row>
    <row r="10" spans="1:21" s="70" customFormat="1" ht="16.5" x14ac:dyDescent="0.45">
      <c r="B10" s="63" t="s">
        <v>319</v>
      </c>
      <c r="C10" s="1217" t="s">
        <v>318</v>
      </c>
      <c r="D10" s="1135"/>
      <c r="E10" s="1218">
        <f>E63</f>
        <v>0</v>
      </c>
      <c r="F10" s="1219">
        <f t="shared" ref="F10:U10" si="1">F63</f>
        <v>0</v>
      </c>
      <c r="G10" s="1219">
        <f t="shared" si="1"/>
        <v>0</v>
      </c>
      <c r="H10" s="1219">
        <f t="shared" si="1"/>
        <v>0</v>
      </c>
      <c r="I10" s="1219">
        <f t="shared" si="1"/>
        <v>0</v>
      </c>
      <c r="J10" s="1219">
        <f t="shared" si="1"/>
        <v>0</v>
      </c>
      <c r="K10" s="1219">
        <f t="shared" si="1"/>
        <v>0</v>
      </c>
      <c r="L10" s="1219">
        <f t="shared" si="1"/>
        <v>0</v>
      </c>
      <c r="M10" s="1219">
        <f t="shared" si="1"/>
        <v>0</v>
      </c>
      <c r="N10" s="1219">
        <f t="shared" si="1"/>
        <v>0</v>
      </c>
      <c r="O10" s="1219">
        <f t="shared" si="1"/>
        <v>0</v>
      </c>
      <c r="P10" s="1219">
        <f t="shared" si="1"/>
        <v>0</v>
      </c>
      <c r="Q10" s="1219">
        <f t="shared" si="1"/>
        <v>0</v>
      </c>
      <c r="R10" s="1219">
        <f t="shared" si="1"/>
        <v>0</v>
      </c>
      <c r="S10" s="1219">
        <f t="shared" si="1"/>
        <v>0</v>
      </c>
      <c r="T10" s="1219">
        <f t="shared" si="1"/>
        <v>0</v>
      </c>
      <c r="U10" s="1347">
        <f t="shared" si="1"/>
        <v>0</v>
      </c>
    </row>
    <row r="11" spans="1:21" s="70" customFormat="1" ht="16.5" x14ac:dyDescent="0.45">
      <c r="B11" s="1081" t="s">
        <v>77</v>
      </c>
      <c r="C11" s="254" t="s">
        <v>318</v>
      </c>
      <c r="D11" s="1222" t="s">
        <v>51</v>
      </c>
      <c r="E11" s="1223">
        <f>IF('2e) Realisierte Werte (Anlage)'!E119="",0,E63-'2e) Realisierte Werte (Anlage)'!E119)</f>
        <v>0</v>
      </c>
      <c r="F11" s="1224">
        <f>IF('2e) Realisierte Werte (Anlage)'!F119="",0,F63-'2e) Realisierte Werte (Anlage)'!F119)</f>
        <v>0</v>
      </c>
      <c r="G11" s="1224">
        <f>IF('2e) Realisierte Werte (Anlage)'!G119="",0,G63-'2e) Realisierte Werte (Anlage)'!G119)</f>
        <v>0</v>
      </c>
      <c r="H11" s="1224">
        <f>IF('2e) Realisierte Werte (Anlage)'!H119="",0,H63-'2e) Realisierte Werte (Anlage)'!H119)</f>
        <v>0</v>
      </c>
      <c r="I11" s="1224">
        <f>IF('2e) Realisierte Werte (Anlage)'!I119="",0,I63-'2e) Realisierte Werte (Anlage)'!I119)</f>
        <v>0</v>
      </c>
      <c r="J11" s="1224">
        <f>IF('2e) Realisierte Werte (Anlage)'!J119="",0,J63-'2e) Realisierte Werte (Anlage)'!J119)</f>
        <v>0</v>
      </c>
      <c r="K11" s="1224">
        <f>IF('2e) Realisierte Werte (Anlage)'!K119="",0,K63-'2e) Realisierte Werte (Anlage)'!K119)</f>
        <v>0</v>
      </c>
      <c r="L11" s="1224">
        <f>IF('2e) Realisierte Werte (Anlage)'!L119="",0,L63-'2e) Realisierte Werte (Anlage)'!L119)</f>
        <v>0</v>
      </c>
      <c r="M11" s="1224">
        <f>IF('2e) Realisierte Werte (Anlage)'!M119="",0,M63-'2e) Realisierte Werte (Anlage)'!M119)</f>
        <v>0</v>
      </c>
      <c r="N11" s="1224">
        <f>IF('2e) Realisierte Werte (Anlage)'!N119="",0,N63-'2e) Realisierte Werte (Anlage)'!N119)</f>
        <v>0</v>
      </c>
      <c r="O11" s="1224">
        <f>IF('2e) Realisierte Werte (Anlage)'!O119="",0,O63-'2e) Realisierte Werte (Anlage)'!O119)</f>
        <v>0</v>
      </c>
      <c r="P11" s="1224">
        <f>IF('2e) Realisierte Werte (Anlage)'!P119="",0,P63-'2e) Realisierte Werte (Anlage)'!P119)</f>
        <v>0</v>
      </c>
      <c r="Q11" s="1224">
        <f>IF('2e) Realisierte Werte (Anlage)'!Q119="",0,Q63-'2e) Realisierte Werte (Anlage)'!Q119)</f>
        <v>0</v>
      </c>
      <c r="R11" s="1224">
        <f>IF('2e) Realisierte Werte (Anlage)'!R119="",0,R63-'2e) Realisierte Werte (Anlage)'!R119)</f>
        <v>0</v>
      </c>
      <c r="S11" s="1224">
        <f>IF('2e) Realisierte Werte (Anlage)'!S119="",0,S63-'2e) Realisierte Werte (Anlage)'!S119)</f>
        <v>0</v>
      </c>
      <c r="T11" s="1224">
        <f>IF('2e) Realisierte Werte (Anlage)'!T119="",0,T63-'2e) Realisierte Werte (Anlage)'!T119)</f>
        <v>0</v>
      </c>
      <c r="U11" s="1348">
        <f>IF('2e) Realisierte Werte (Anlage)'!U119="",0,U63-'2e) Realisierte Werte (Anlage)'!U119)</f>
        <v>0</v>
      </c>
    </row>
    <row r="12" spans="1:21" s="70" customFormat="1" x14ac:dyDescent="0.35">
      <c r="B12" s="144" t="s">
        <v>320</v>
      </c>
      <c r="C12" s="174" t="s">
        <v>55</v>
      </c>
      <c r="D12" s="1205" t="s">
        <v>51</v>
      </c>
      <c r="E12" s="1227">
        <f>IF('2e) Realisierte Werte (Anlage)'!E119="",0,IFERROR(E11/E63,0))</f>
        <v>0</v>
      </c>
      <c r="F12" s="1206">
        <f>IF('2e) Realisierte Werte (Anlage)'!F119="",0,IFERROR(F11/F63,0))</f>
        <v>0</v>
      </c>
      <c r="G12" s="1206">
        <f>IF('2e) Realisierte Werte (Anlage)'!G119="",0,IFERROR(G11/G63,0))</f>
        <v>0</v>
      </c>
      <c r="H12" s="1206">
        <f>IF('2e) Realisierte Werte (Anlage)'!H119="",0,IFERROR(H11/H63,0))</f>
        <v>0</v>
      </c>
      <c r="I12" s="1206">
        <f>IF('2e) Realisierte Werte (Anlage)'!I119="",0,IFERROR(I11/I63,0))</f>
        <v>0</v>
      </c>
      <c r="J12" s="1206">
        <f>IF('2e) Realisierte Werte (Anlage)'!J119="",0,IFERROR(J11/J63,0))</f>
        <v>0</v>
      </c>
      <c r="K12" s="1206">
        <f>IF('2e) Realisierte Werte (Anlage)'!K119="",0,IFERROR(K11/K63,0))</f>
        <v>0</v>
      </c>
      <c r="L12" s="1206">
        <f>IF('2e) Realisierte Werte (Anlage)'!L119="",0,IFERROR(L11/L63,0))</f>
        <v>0</v>
      </c>
      <c r="M12" s="1206">
        <f>IF('2e) Realisierte Werte (Anlage)'!M119="",0,IFERROR(M11/M63,0))</f>
        <v>0</v>
      </c>
      <c r="N12" s="1206">
        <f>IF('2e) Realisierte Werte (Anlage)'!N119="",0,IFERROR(N11/N63,0))</f>
        <v>0</v>
      </c>
      <c r="O12" s="1206">
        <f>IF('2e) Realisierte Werte (Anlage)'!O119="",0,IFERROR(O11/O63,0))</f>
        <v>0</v>
      </c>
      <c r="P12" s="1206">
        <f>IF('2e) Realisierte Werte (Anlage)'!P119="",0,IFERROR(P11/P63,0))</f>
        <v>0</v>
      </c>
      <c r="Q12" s="1206">
        <f>IF('2e) Realisierte Werte (Anlage)'!Q119="",0,IFERROR(Q11/Q63,0))</f>
        <v>0</v>
      </c>
      <c r="R12" s="1206">
        <f>IF('2e) Realisierte Werte (Anlage)'!R119="",0,IFERROR(R11/R63,0))</f>
        <v>0</v>
      </c>
      <c r="S12" s="1206">
        <f>IF('2e) Realisierte Werte (Anlage)'!S119="",0,IFERROR(S11/S63,0))</f>
        <v>0</v>
      </c>
      <c r="T12" s="1206">
        <f>IF('2e) Realisierte Werte (Anlage)'!T119="",0,IFERROR(T11/T63,0))</f>
        <v>0</v>
      </c>
      <c r="U12" s="1349">
        <f>IF('2e) Realisierte Werte (Anlage)'!U119="",0,IFERROR(U11/U63,0))</f>
        <v>0</v>
      </c>
    </row>
    <row r="13" spans="1:21" s="70" customFormat="1" x14ac:dyDescent="0.35">
      <c r="B13" s="11"/>
      <c r="C13" s="11"/>
      <c r="D13" s="1350"/>
      <c r="E13" s="11"/>
      <c r="F13" s="11"/>
      <c r="G13" s="11"/>
      <c r="H13" s="11"/>
      <c r="I13" s="11"/>
      <c r="J13" s="11"/>
      <c r="K13" s="11"/>
      <c r="L13" s="11"/>
      <c r="M13" s="11"/>
      <c r="N13" s="11"/>
      <c r="O13" s="11"/>
      <c r="P13" s="11"/>
      <c r="Q13" s="11"/>
      <c r="R13" s="11"/>
      <c r="S13" s="11"/>
      <c r="T13" s="11"/>
      <c r="U13" s="11"/>
    </row>
    <row r="14" spans="1:21" s="70" customFormat="1" x14ac:dyDescent="0.35">
      <c r="B14" s="11"/>
      <c r="C14" s="11"/>
      <c r="D14" s="1350"/>
      <c r="E14" s="11"/>
      <c r="F14" s="11"/>
      <c r="G14" s="11"/>
      <c r="H14" s="11"/>
      <c r="I14" s="11"/>
      <c r="J14" s="11"/>
      <c r="K14" s="11"/>
      <c r="L14" s="11"/>
      <c r="M14" s="11"/>
      <c r="N14" s="11"/>
      <c r="O14" s="11"/>
      <c r="P14" s="11"/>
      <c r="Q14" s="11"/>
      <c r="R14" s="11"/>
      <c r="S14" s="11"/>
      <c r="T14" s="11"/>
      <c r="U14" s="11"/>
    </row>
    <row r="15" spans="1:21" s="70" customFormat="1" ht="30" customHeight="1" x14ac:dyDescent="0.35">
      <c r="B15" s="1510" t="s">
        <v>380</v>
      </c>
      <c r="C15" s="1523"/>
      <c r="D15" s="1229"/>
    </row>
    <row r="16" spans="1:21" s="1075" customFormat="1" x14ac:dyDescent="0.35">
      <c r="A16" s="1208"/>
      <c r="B16" s="1097" t="s">
        <v>322</v>
      </c>
      <c r="C16" s="1128" t="s">
        <v>50</v>
      </c>
      <c r="D16" s="1230"/>
      <c r="E16" s="1192">
        <f>YEAR('2b) Allg. Inputs'!$C$7)</f>
        <v>1900</v>
      </c>
      <c r="F16" s="1210">
        <f>E16+1</f>
        <v>1901</v>
      </c>
      <c r="G16" s="1210">
        <f t="shared" ref="G16:R16" si="2">F16+1</f>
        <v>1902</v>
      </c>
      <c r="H16" s="1210">
        <f t="shared" si="2"/>
        <v>1903</v>
      </c>
      <c r="I16" s="1210">
        <f t="shared" si="2"/>
        <v>1904</v>
      </c>
      <c r="J16" s="1210">
        <f t="shared" si="2"/>
        <v>1905</v>
      </c>
      <c r="K16" s="1210">
        <f t="shared" si="2"/>
        <v>1906</v>
      </c>
      <c r="L16" s="1210">
        <f t="shared" si="2"/>
        <v>1907</v>
      </c>
      <c r="M16" s="1210">
        <f t="shared" si="2"/>
        <v>1908</v>
      </c>
      <c r="N16" s="1210">
        <f t="shared" si="2"/>
        <v>1909</v>
      </c>
      <c r="O16" s="1210">
        <f t="shared" si="2"/>
        <v>1910</v>
      </c>
      <c r="P16" s="1210">
        <f t="shared" si="2"/>
        <v>1911</v>
      </c>
      <c r="Q16" s="1210">
        <f t="shared" si="2"/>
        <v>1912</v>
      </c>
      <c r="R16" s="1210">
        <f t="shared" si="2"/>
        <v>1913</v>
      </c>
      <c r="S16" s="1210">
        <f>IF('4c) Berechnungen_MFS'!E114 = "Nein",R16+1, R16+1&amp;" 1. Teil-KJ")</f>
        <v>1914</v>
      </c>
      <c r="T16" s="1193" t="str">
        <f>IF('4c) Berechnungen_MFS'!E114 = "Nein","", R16+1&amp;" 2. Teil-KJ")</f>
        <v/>
      </c>
      <c r="U16" s="1212" t="str">
        <f>IF('4c) Berechnungen_MFS'!E114="Ja",R16+2,"")</f>
        <v/>
      </c>
    </row>
    <row r="17" spans="1:21" s="70" customFormat="1" x14ac:dyDescent="0.35">
      <c r="A17" s="1150"/>
      <c r="B17" s="255" t="s">
        <v>323</v>
      </c>
      <c r="C17" s="256" t="s">
        <v>220</v>
      </c>
      <c r="D17" s="1231" t="s">
        <v>51</v>
      </c>
      <c r="E17" s="1232">
        <f t="shared" ref="E17:U17" si="3">E24+E25</f>
        <v>0</v>
      </c>
      <c r="F17" s="1232">
        <f t="shared" si="3"/>
        <v>0</v>
      </c>
      <c r="G17" s="1232">
        <f t="shared" si="3"/>
        <v>0</v>
      </c>
      <c r="H17" s="1232">
        <f t="shared" si="3"/>
        <v>0</v>
      </c>
      <c r="I17" s="1232">
        <f t="shared" si="3"/>
        <v>0</v>
      </c>
      <c r="J17" s="1232">
        <f t="shared" si="3"/>
        <v>0</v>
      </c>
      <c r="K17" s="1232">
        <f t="shared" si="3"/>
        <v>0</v>
      </c>
      <c r="L17" s="1232">
        <f t="shared" si="3"/>
        <v>0</v>
      </c>
      <c r="M17" s="1232">
        <f t="shared" si="3"/>
        <v>0</v>
      </c>
      <c r="N17" s="1232">
        <f t="shared" si="3"/>
        <v>0</v>
      </c>
      <c r="O17" s="1232">
        <f t="shared" si="3"/>
        <v>0</v>
      </c>
      <c r="P17" s="1232">
        <f t="shared" si="3"/>
        <v>0</v>
      </c>
      <c r="Q17" s="1232">
        <f t="shared" si="3"/>
        <v>0</v>
      </c>
      <c r="R17" s="1232">
        <f t="shared" si="3"/>
        <v>0</v>
      </c>
      <c r="S17" s="1232">
        <f t="shared" si="3"/>
        <v>0</v>
      </c>
      <c r="T17" s="1233">
        <f t="shared" si="3"/>
        <v>0</v>
      </c>
      <c r="U17" s="1234">
        <f t="shared" si="3"/>
        <v>0</v>
      </c>
    </row>
    <row r="18" spans="1:21" s="70" customFormat="1" ht="21.75" customHeight="1" x14ac:dyDescent="0.45">
      <c r="B18" s="1235"/>
      <c r="C18" s="1236"/>
    </row>
    <row r="19" spans="1:21" s="70" customFormat="1" x14ac:dyDescent="0.35">
      <c r="B19" s="11"/>
      <c r="C19" s="11"/>
      <c r="D19" s="11"/>
    </row>
    <row r="20" spans="1:21" s="70" customFormat="1" x14ac:dyDescent="0.35">
      <c r="B20" s="11"/>
      <c r="C20" s="11"/>
      <c r="D20" s="11"/>
    </row>
    <row r="21" spans="1:21" s="70" customFormat="1" ht="18.5" x14ac:dyDescent="0.35">
      <c r="B21" s="1510" t="s">
        <v>381</v>
      </c>
      <c r="C21" s="1511"/>
    </row>
    <row r="22" spans="1:21" s="1075" customFormat="1" ht="32.25" customHeight="1" x14ac:dyDescent="0.35">
      <c r="A22" s="1208"/>
      <c r="B22" s="1097" t="s">
        <v>322</v>
      </c>
      <c r="C22" s="1128" t="s">
        <v>50</v>
      </c>
      <c r="D22" s="1160"/>
      <c r="E22" s="1237">
        <f>YEAR('2b) Allg. Inputs'!$C$7)</f>
        <v>1900</v>
      </c>
      <c r="F22" s="1238">
        <f>E22+1</f>
        <v>1901</v>
      </c>
      <c r="G22" s="1238">
        <f t="shared" ref="G22:R22" si="4">F22+1</f>
        <v>1902</v>
      </c>
      <c r="H22" s="1238">
        <f t="shared" si="4"/>
        <v>1903</v>
      </c>
      <c r="I22" s="1238">
        <f t="shared" si="4"/>
        <v>1904</v>
      </c>
      <c r="J22" s="1238">
        <f t="shared" si="4"/>
        <v>1905</v>
      </c>
      <c r="K22" s="1238">
        <f t="shared" si="4"/>
        <v>1906</v>
      </c>
      <c r="L22" s="1238">
        <f t="shared" si="4"/>
        <v>1907</v>
      </c>
      <c r="M22" s="1238">
        <f t="shared" si="4"/>
        <v>1908</v>
      </c>
      <c r="N22" s="1238">
        <f t="shared" si="4"/>
        <v>1909</v>
      </c>
      <c r="O22" s="1238">
        <f t="shared" si="4"/>
        <v>1910</v>
      </c>
      <c r="P22" s="1238">
        <f t="shared" si="4"/>
        <v>1911</v>
      </c>
      <c r="Q22" s="1238">
        <f t="shared" si="4"/>
        <v>1912</v>
      </c>
      <c r="R22" s="1238">
        <f t="shared" si="4"/>
        <v>1913</v>
      </c>
      <c r="S22" s="1238">
        <f>IF('4c) Berechnungen_MFS'!E114 = "Nein",R22+1, R22+1&amp;" 1. Teil-KJ")</f>
        <v>1914</v>
      </c>
      <c r="T22" s="1238" t="str">
        <f>IF('4c) Berechnungen_MFS'!E114 = "Nein","", R22+1&amp;" 2. Teil-KJ")</f>
        <v/>
      </c>
      <c r="U22" s="1239" t="str">
        <f>IF('4c) Berechnungen_MFS'!E114="Ja",R22+2,"")</f>
        <v/>
      </c>
    </row>
    <row r="23" spans="1:21" s="70" customFormat="1" x14ac:dyDescent="0.35">
      <c r="A23" s="1150"/>
      <c r="B23" s="111" t="s">
        <v>101</v>
      </c>
      <c r="C23" s="251" t="s">
        <v>220</v>
      </c>
      <c r="D23" s="1134" t="s">
        <v>51</v>
      </c>
      <c r="E23" s="1240">
        <f>'2e) Realisierte Werte (Anlage)'!E$92+'2e) Realisierte Werte (Anlage)'!E$111</f>
        <v>0</v>
      </c>
      <c r="F23" s="1240">
        <f>'2e) Realisierte Werte (Anlage)'!F$92+'2e) Realisierte Werte (Anlage)'!F$111</f>
        <v>0</v>
      </c>
      <c r="G23" s="1240">
        <f>'2e) Realisierte Werte (Anlage)'!G$92+'2e) Realisierte Werte (Anlage)'!G$111</f>
        <v>0</v>
      </c>
      <c r="H23" s="1240">
        <f>'2e) Realisierte Werte (Anlage)'!H$92+'2e) Realisierte Werte (Anlage)'!H$111</f>
        <v>0</v>
      </c>
      <c r="I23" s="1240">
        <f>'2e) Realisierte Werte (Anlage)'!I$92+'2e) Realisierte Werte (Anlage)'!I$111</f>
        <v>0</v>
      </c>
      <c r="J23" s="1240">
        <f>'2e) Realisierte Werte (Anlage)'!J$92+'2e) Realisierte Werte (Anlage)'!J$111</f>
        <v>0</v>
      </c>
      <c r="K23" s="1240">
        <f>'2e) Realisierte Werte (Anlage)'!K$92+'2e) Realisierte Werte (Anlage)'!K$111</f>
        <v>0</v>
      </c>
      <c r="L23" s="1240">
        <f>'2e) Realisierte Werte (Anlage)'!L$92+'2e) Realisierte Werte (Anlage)'!L$111</f>
        <v>0</v>
      </c>
      <c r="M23" s="1240">
        <f>'2e) Realisierte Werte (Anlage)'!M$92+'2e) Realisierte Werte (Anlage)'!M$111</f>
        <v>0</v>
      </c>
      <c r="N23" s="1240">
        <f>'2e) Realisierte Werte (Anlage)'!N$92+'2e) Realisierte Werte (Anlage)'!N$111</f>
        <v>0</v>
      </c>
      <c r="O23" s="1240">
        <f>'2e) Realisierte Werte (Anlage)'!O$92+'2e) Realisierte Werte (Anlage)'!O$111</f>
        <v>0</v>
      </c>
      <c r="P23" s="1240">
        <f>'2e) Realisierte Werte (Anlage)'!P$92+'2e) Realisierte Werte (Anlage)'!P$111</f>
        <v>0</v>
      </c>
      <c r="Q23" s="1240">
        <f>'2e) Realisierte Werte (Anlage)'!Q$92+'2e) Realisierte Werte (Anlage)'!Q$111</f>
        <v>0</v>
      </c>
      <c r="R23" s="1240">
        <f>'2e) Realisierte Werte (Anlage)'!R$92+'2e) Realisierte Werte (Anlage)'!R$111</f>
        <v>0</v>
      </c>
      <c r="S23" s="1240">
        <f>'2e) Realisierte Werte (Anlage)'!S$92+'2e) Realisierte Werte (Anlage)'!S$111</f>
        <v>0</v>
      </c>
      <c r="T23" s="1240">
        <f>'2e) Realisierte Werte (Anlage)'!T$92+'2e) Realisierte Werte (Anlage)'!T$111</f>
        <v>0</v>
      </c>
      <c r="U23" s="1242">
        <f>'2e) Realisierte Werte (Anlage)'!U$92+'2e) Realisierte Werte (Anlage)'!U$111</f>
        <v>0</v>
      </c>
    </row>
    <row r="24" spans="1:21" s="70" customFormat="1" x14ac:dyDescent="0.35">
      <c r="A24" s="1150"/>
      <c r="B24" s="63" t="s">
        <v>103</v>
      </c>
      <c r="C24" s="1217" t="s">
        <v>220</v>
      </c>
      <c r="D24" s="1135" t="s">
        <v>51</v>
      </c>
      <c r="E24" s="1243">
        <f>SUMIF('2e) Realisierte Werte (Anlage)'!$D$106:$D$107,"energetische Nutzung",'2e) Realisierte Werte (Anlage)'!E$106:E$107)+'2e) Realisierte Werte (Anlage)'!E$93+'2e) Realisierte Werte (Anlage)'!E$112</f>
        <v>0</v>
      </c>
      <c r="F24" s="1243">
        <f>SUMIF('2e) Realisierte Werte (Anlage)'!$D$106:$D$107,"energetische Nutzung",'2e) Realisierte Werte (Anlage)'!F$106:F$107)+'2e) Realisierte Werte (Anlage)'!F$93+'2e) Realisierte Werte (Anlage)'!F$112</f>
        <v>0</v>
      </c>
      <c r="G24" s="1243">
        <f>SUMIF('2e) Realisierte Werte (Anlage)'!$D$106:$D$107,"energetische Nutzung",'2e) Realisierte Werte (Anlage)'!G$106:G$107)+'2e) Realisierte Werte (Anlage)'!G$93+'2e) Realisierte Werte (Anlage)'!G$112</f>
        <v>0</v>
      </c>
      <c r="H24" s="1243">
        <f>SUMIF('2e) Realisierte Werte (Anlage)'!$D$106:$D$107,"energetische Nutzung",'2e) Realisierte Werte (Anlage)'!H$106:H$107)+'2e) Realisierte Werte (Anlage)'!H$93+'2e) Realisierte Werte (Anlage)'!H$112</f>
        <v>0</v>
      </c>
      <c r="I24" s="1243">
        <f>SUMIF('2e) Realisierte Werte (Anlage)'!$D$106:$D$107,"energetische Nutzung",'2e) Realisierte Werte (Anlage)'!I$106:I$107)+'2e) Realisierte Werte (Anlage)'!I$93+'2e) Realisierte Werte (Anlage)'!I$112</f>
        <v>0</v>
      </c>
      <c r="J24" s="1243">
        <f>SUMIF('2e) Realisierte Werte (Anlage)'!$D$106:$D$107,"energetische Nutzung",'2e) Realisierte Werte (Anlage)'!J$106:J$107)+'2e) Realisierte Werte (Anlage)'!J$93+'2e) Realisierte Werte (Anlage)'!J$112</f>
        <v>0</v>
      </c>
      <c r="K24" s="1243">
        <f>SUMIF('2e) Realisierte Werte (Anlage)'!$D$106:$D$107,"energetische Nutzung",'2e) Realisierte Werte (Anlage)'!K$106:K$107)+'2e) Realisierte Werte (Anlage)'!K$93+'2e) Realisierte Werte (Anlage)'!K$112</f>
        <v>0</v>
      </c>
      <c r="L24" s="1243">
        <f>SUMIF('2e) Realisierte Werte (Anlage)'!$D$106:$D$107,"energetische Nutzung",'2e) Realisierte Werte (Anlage)'!L$106:L$107)+'2e) Realisierte Werte (Anlage)'!L$93+'2e) Realisierte Werte (Anlage)'!L$112</f>
        <v>0</v>
      </c>
      <c r="M24" s="1243">
        <f>SUMIF('2e) Realisierte Werte (Anlage)'!$D$106:$D$107,"energetische Nutzung",'2e) Realisierte Werte (Anlage)'!M$106:M$107)+'2e) Realisierte Werte (Anlage)'!M$93+'2e) Realisierte Werte (Anlage)'!M$112</f>
        <v>0</v>
      </c>
      <c r="N24" s="1243">
        <f>SUMIF('2e) Realisierte Werte (Anlage)'!$D$106:$D$107,"energetische Nutzung",'2e) Realisierte Werte (Anlage)'!N$106:N$107)+'2e) Realisierte Werte (Anlage)'!N$93+'2e) Realisierte Werte (Anlage)'!N$112</f>
        <v>0</v>
      </c>
      <c r="O24" s="1243">
        <f>SUMIF('2e) Realisierte Werte (Anlage)'!$D$106:$D$107,"energetische Nutzung",'2e) Realisierte Werte (Anlage)'!O$106:O$107)+'2e) Realisierte Werte (Anlage)'!O$93+'2e) Realisierte Werte (Anlage)'!O$112</f>
        <v>0</v>
      </c>
      <c r="P24" s="1243">
        <f>SUMIF('2e) Realisierte Werte (Anlage)'!$D$106:$D$107,"energetische Nutzung",'2e) Realisierte Werte (Anlage)'!P$106:P$107)+'2e) Realisierte Werte (Anlage)'!P$93+'2e) Realisierte Werte (Anlage)'!P$112</f>
        <v>0</v>
      </c>
      <c r="Q24" s="1243">
        <f>SUMIF('2e) Realisierte Werte (Anlage)'!$D$106:$D$107,"energetische Nutzung",'2e) Realisierte Werte (Anlage)'!Q$106:Q$107)+'2e) Realisierte Werte (Anlage)'!Q$93+'2e) Realisierte Werte (Anlage)'!Q$112</f>
        <v>0</v>
      </c>
      <c r="R24" s="1243">
        <f>SUMIF('2e) Realisierte Werte (Anlage)'!$D$106:$D$107,"energetische Nutzung",'2e) Realisierte Werte (Anlage)'!R$106:R$107)+'2e) Realisierte Werte (Anlage)'!R$93+'2e) Realisierte Werte (Anlage)'!R$112</f>
        <v>0</v>
      </c>
      <c r="S24" s="1243">
        <f>SUMIF('2e) Realisierte Werte (Anlage)'!$D$106:$D$107,"energetische Nutzung",'2e) Realisierte Werte (Anlage)'!S$106:S$107)+'2e) Realisierte Werte (Anlage)'!S$93+'2e) Realisierte Werte (Anlage)'!S$112</f>
        <v>0</v>
      </c>
      <c r="T24" s="1243">
        <f>SUMIF('2e) Realisierte Werte (Anlage)'!$D$106:$D$107,"energetische Nutzung",'2e) Realisierte Werte (Anlage)'!T$106:T$107)+'2e) Realisierte Werte (Anlage)'!T$93+'2e) Realisierte Werte (Anlage)'!T$112</f>
        <v>0</v>
      </c>
      <c r="U24" s="1245">
        <f>SUMIF('2e) Realisierte Werte (Anlage)'!$D$106:$D$107,"energetische Nutzung",'2e) Realisierte Werte (Anlage)'!U$106:U$107)+'2e) Realisierte Werte (Anlage)'!U$93+'2e) Realisierte Werte (Anlage)'!U$112</f>
        <v>0</v>
      </c>
    </row>
    <row r="25" spans="1:21" s="70" customFormat="1" ht="16.5" x14ac:dyDescent="0.45">
      <c r="A25" s="1150"/>
      <c r="B25" s="149" t="s">
        <v>222</v>
      </c>
      <c r="C25" s="252" t="s">
        <v>220</v>
      </c>
      <c r="D25" s="1137" t="s">
        <v>51</v>
      </c>
      <c r="E25" s="1246">
        <f>SUMIF('2e) Realisierte Werte (Anlage)'!$D$108:$D$109,"energetische Nutzung",'2e) Realisierte Werte (Anlage)'!E$108:E$109)+'2e) Realisierte Werte (Anlage)'!E$94+'2e) Realisierte Werte (Anlage)'!E$113</f>
        <v>0</v>
      </c>
      <c r="F25" s="1246">
        <f>SUMIF('2e) Realisierte Werte (Anlage)'!$D$108:$D$109,"energetische Nutzung",'2e) Realisierte Werte (Anlage)'!F$108:F$109)+'2e) Realisierte Werte (Anlage)'!F$94+'2e) Realisierte Werte (Anlage)'!F$113</f>
        <v>0</v>
      </c>
      <c r="G25" s="1246">
        <f>SUMIF('2e) Realisierte Werte (Anlage)'!$D$108:$D$109,"energetische Nutzung",'2e) Realisierte Werte (Anlage)'!G$108:G$109)+'2e) Realisierte Werte (Anlage)'!G$94+'2e) Realisierte Werte (Anlage)'!G$113</f>
        <v>0</v>
      </c>
      <c r="H25" s="1246">
        <f>SUMIF('2e) Realisierte Werte (Anlage)'!$D$108:$D$109,"energetische Nutzung",'2e) Realisierte Werte (Anlage)'!H$108:H$109)+'2e) Realisierte Werte (Anlage)'!H$94+'2e) Realisierte Werte (Anlage)'!H$113</f>
        <v>0</v>
      </c>
      <c r="I25" s="1246">
        <f>SUMIF('2e) Realisierte Werte (Anlage)'!$D$108:$D$109,"energetische Nutzung",'2e) Realisierte Werte (Anlage)'!I$108:I$109)+'2e) Realisierte Werte (Anlage)'!I$94+'2e) Realisierte Werte (Anlage)'!I$113</f>
        <v>0</v>
      </c>
      <c r="J25" s="1246">
        <f>SUMIF('2e) Realisierte Werte (Anlage)'!$D$108:$D$109,"energetische Nutzung",'2e) Realisierte Werte (Anlage)'!J$108:J$109)+'2e) Realisierte Werte (Anlage)'!J$94+'2e) Realisierte Werte (Anlage)'!J$113</f>
        <v>0</v>
      </c>
      <c r="K25" s="1246">
        <f>SUMIF('2e) Realisierte Werte (Anlage)'!$D$108:$D$109,"energetische Nutzung",'2e) Realisierte Werte (Anlage)'!K$108:K$109)+'2e) Realisierte Werte (Anlage)'!K$94+'2e) Realisierte Werte (Anlage)'!K$113</f>
        <v>0</v>
      </c>
      <c r="L25" s="1246">
        <f>SUMIF('2e) Realisierte Werte (Anlage)'!$D$108:$D$109,"energetische Nutzung",'2e) Realisierte Werte (Anlage)'!L$108:L$109)+'2e) Realisierte Werte (Anlage)'!L$94+'2e) Realisierte Werte (Anlage)'!L$113</f>
        <v>0</v>
      </c>
      <c r="M25" s="1246">
        <f>SUMIF('2e) Realisierte Werte (Anlage)'!$D$108:$D$109,"energetische Nutzung",'2e) Realisierte Werte (Anlage)'!M$108:M$109)+'2e) Realisierte Werte (Anlage)'!M$94+'2e) Realisierte Werte (Anlage)'!M$113</f>
        <v>0</v>
      </c>
      <c r="N25" s="1246">
        <f>SUMIF('2e) Realisierte Werte (Anlage)'!$D$108:$D$109,"energetische Nutzung",'2e) Realisierte Werte (Anlage)'!N$108:N$109)+'2e) Realisierte Werte (Anlage)'!N$94+'2e) Realisierte Werte (Anlage)'!N$113</f>
        <v>0</v>
      </c>
      <c r="O25" s="1246">
        <f>SUMIF('2e) Realisierte Werte (Anlage)'!$D$108:$D$109,"energetische Nutzung",'2e) Realisierte Werte (Anlage)'!O$108:O$109)+'2e) Realisierte Werte (Anlage)'!O$94+'2e) Realisierte Werte (Anlage)'!O$113</f>
        <v>0</v>
      </c>
      <c r="P25" s="1246">
        <f>SUMIF('2e) Realisierte Werte (Anlage)'!$D$108:$D$109,"energetische Nutzung",'2e) Realisierte Werte (Anlage)'!P$108:P$109)+'2e) Realisierte Werte (Anlage)'!P$94+'2e) Realisierte Werte (Anlage)'!P$113</f>
        <v>0</v>
      </c>
      <c r="Q25" s="1246">
        <f>SUMIF('2e) Realisierte Werte (Anlage)'!$D$108:$D$109,"energetische Nutzung",'2e) Realisierte Werte (Anlage)'!Q$108:Q$109)+'2e) Realisierte Werte (Anlage)'!Q$94+'2e) Realisierte Werte (Anlage)'!Q$113</f>
        <v>0</v>
      </c>
      <c r="R25" s="1246">
        <f>SUMIF('2e) Realisierte Werte (Anlage)'!$D$108:$D$109,"energetische Nutzung",'2e) Realisierte Werte (Anlage)'!R$108:R$109)+'2e) Realisierte Werte (Anlage)'!R$94+'2e) Realisierte Werte (Anlage)'!R$113</f>
        <v>0</v>
      </c>
      <c r="S25" s="1246">
        <f>SUMIF('2e) Realisierte Werte (Anlage)'!$D$108:$D$109,"energetische Nutzung",'2e) Realisierte Werte (Anlage)'!S$108:S$109)+'2e) Realisierte Werte (Anlage)'!S$94+'2e) Realisierte Werte (Anlage)'!S$113</f>
        <v>0</v>
      </c>
      <c r="T25" s="1246">
        <f>SUMIF('2e) Realisierte Werte (Anlage)'!$D$108:$D$109,"energetische Nutzung",'2e) Realisierte Werte (Anlage)'!T$108:T$109)+'2e) Realisierte Werte (Anlage)'!T$94+'2e) Realisierte Werte (Anlage)'!T$113</f>
        <v>0</v>
      </c>
      <c r="U25" s="1248">
        <f>SUMIF('2e) Realisierte Werte (Anlage)'!$D$108:$D$109,"energetische Nutzung",'2e) Realisierte Werte (Anlage)'!U$108:U$109)+'2e) Realisierte Werte (Anlage)'!U$94+'2e) Realisierte Werte (Anlage)'!U$113</f>
        <v>0</v>
      </c>
    </row>
    <row r="26" spans="1:21" s="70" customFormat="1" x14ac:dyDescent="0.35">
      <c r="A26" s="1150"/>
      <c r="B26" s="100" t="s">
        <v>313</v>
      </c>
      <c r="C26" s="1217" t="s">
        <v>220</v>
      </c>
      <c r="D26" s="1135" t="s">
        <v>51</v>
      </c>
      <c r="E26" s="1243">
        <f>'2e) Realisierte Werte (Anlage)'!E$95+'2e) Realisierte Werte (Anlage)'!E$98+SUMIF('2e) Realisierte Werte (Anlage)'!$D$100:$D$105,"gasförmig",'2e) Realisierte Werte (Anlage)'!E$100:E$105)+'2e) Realisierte Werte (Anlage)'!E$114+'2e) Realisierte Werte (Anlage)'!E$115</f>
        <v>0</v>
      </c>
      <c r="F26" s="1243">
        <f>'2e) Realisierte Werte (Anlage)'!F$95+'2e) Realisierte Werte (Anlage)'!F$98+SUMIF('2e) Realisierte Werte (Anlage)'!$D$100:$D$105,"gasförmig",'2e) Realisierte Werte (Anlage)'!F$100:F$105)+'2e) Realisierte Werte (Anlage)'!F$114+'2e) Realisierte Werte (Anlage)'!F$115</f>
        <v>0</v>
      </c>
      <c r="G26" s="1243">
        <f>'2e) Realisierte Werte (Anlage)'!G$95+'2e) Realisierte Werte (Anlage)'!G$98+SUMIF('2e) Realisierte Werte (Anlage)'!$D$100:$D$105,"gasförmig",'2e) Realisierte Werte (Anlage)'!G$100:G$105)+'2e) Realisierte Werte (Anlage)'!G$114+'2e) Realisierte Werte (Anlage)'!G$115</f>
        <v>0</v>
      </c>
      <c r="H26" s="1243">
        <f>'2e) Realisierte Werte (Anlage)'!H$95+'2e) Realisierte Werte (Anlage)'!H$98+SUMIF('2e) Realisierte Werte (Anlage)'!$D$100:$D$105,"gasförmig",'2e) Realisierte Werte (Anlage)'!H$100:H$105)+'2e) Realisierte Werte (Anlage)'!H$114+'2e) Realisierte Werte (Anlage)'!H$115</f>
        <v>0</v>
      </c>
      <c r="I26" s="1243">
        <f>'2e) Realisierte Werte (Anlage)'!I$95+'2e) Realisierte Werte (Anlage)'!I$98+SUMIF('2e) Realisierte Werte (Anlage)'!$D$100:$D$105,"gasförmig",'2e) Realisierte Werte (Anlage)'!I$100:I$105)+'2e) Realisierte Werte (Anlage)'!I$114+'2e) Realisierte Werte (Anlage)'!I$115</f>
        <v>0</v>
      </c>
      <c r="J26" s="1243">
        <f>'2e) Realisierte Werte (Anlage)'!J$95+'2e) Realisierte Werte (Anlage)'!J$98+SUMIF('2e) Realisierte Werte (Anlage)'!$D$100:$D$105,"gasförmig",'2e) Realisierte Werte (Anlage)'!J$100:J$105)+'2e) Realisierte Werte (Anlage)'!J$114+'2e) Realisierte Werte (Anlage)'!J$115</f>
        <v>0</v>
      </c>
      <c r="K26" s="1243">
        <f>'2e) Realisierte Werte (Anlage)'!K$95+'2e) Realisierte Werte (Anlage)'!K$98+SUMIF('2e) Realisierte Werte (Anlage)'!$D$100:$D$105,"gasförmig",'2e) Realisierte Werte (Anlage)'!K$100:K$105)+'2e) Realisierte Werte (Anlage)'!K$114+'2e) Realisierte Werte (Anlage)'!K$115</f>
        <v>0</v>
      </c>
      <c r="L26" s="1243">
        <f>'2e) Realisierte Werte (Anlage)'!L$95+'2e) Realisierte Werte (Anlage)'!L$98+SUMIF('2e) Realisierte Werte (Anlage)'!$D$100:$D$105,"gasförmig",'2e) Realisierte Werte (Anlage)'!L$100:L$105)+'2e) Realisierte Werte (Anlage)'!L$114+'2e) Realisierte Werte (Anlage)'!L$115</f>
        <v>0</v>
      </c>
      <c r="M26" s="1243">
        <f>'2e) Realisierte Werte (Anlage)'!M$95+'2e) Realisierte Werte (Anlage)'!M$98+SUMIF('2e) Realisierte Werte (Anlage)'!$D$100:$D$105,"gasförmig",'2e) Realisierte Werte (Anlage)'!M$100:M$105)+'2e) Realisierte Werte (Anlage)'!M$114+'2e) Realisierte Werte (Anlage)'!M$115</f>
        <v>0</v>
      </c>
      <c r="N26" s="1243">
        <f>'2e) Realisierte Werte (Anlage)'!N$95+'2e) Realisierte Werte (Anlage)'!N$98+SUMIF('2e) Realisierte Werte (Anlage)'!$D$100:$D$105,"gasförmig",'2e) Realisierte Werte (Anlage)'!N$100:N$105)+'2e) Realisierte Werte (Anlage)'!N$114+'2e) Realisierte Werte (Anlage)'!N$115</f>
        <v>0</v>
      </c>
      <c r="O26" s="1243">
        <f>'2e) Realisierte Werte (Anlage)'!O$95+'2e) Realisierte Werte (Anlage)'!O$98+SUMIF('2e) Realisierte Werte (Anlage)'!$D$100:$D$105,"gasförmig",'2e) Realisierte Werte (Anlage)'!O$100:O$105)+'2e) Realisierte Werte (Anlage)'!O$114+'2e) Realisierte Werte (Anlage)'!O$115</f>
        <v>0</v>
      </c>
      <c r="P26" s="1243">
        <f>'2e) Realisierte Werte (Anlage)'!P$95+'2e) Realisierte Werte (Anlage)'!P$98+SUMIF('2e) Realisierte Werte (Anlage)'!$D$100:$D$105,"gasförmig",'2e) Realisierte Werte (Anlage)'!P$100:P$105)+'2e) Realisierte Werte (Anlage)'!P$114+'2e) Realisierte Werte (Anlage)'!P$115</f>
        <v>0</v>
      </c>
      <c r="Q26" s="1243">
        <f>'2e) Realisierte Werte (Anlage)'!Q$95+'2e) Realisierte Werte (Anlage)'!Q$98+SUMIF('2e) Realisierte Werte (Anlage)'!$D$100:$D$105,"gasförmig",'2e) Realisierte Werte (Anlage)'!Q$100:Q$105)+'2e) Realisierte Werte (Anlage)'!Q$114+'2e) Realisierte Werte (Anlage)'!Q$115</f>
        <v>0</v>
      </c>
      <c r="R26" s="1243">
        <f>'2e) Realisierte Werte (Anlage)'!R$95+'2e) Realisierte Werte (Anlage)'!R$98+SUMIF('2e) Realisierte Werte (Anlage)'!$D$100:$D$105,"gasförmig",'2e) Realisierte Werte (Anlage)'!R$100:R$105)+'2e) Realisierte Werte (Anlage)'!R$114+'2e) Realisierte Werte (Anlage)'!R$115</f>
        <v>0</v>
      </c>
      <c r="S26" s="1243">
        <f>'2e) Realisierte Werte (Anlage)'!S$95+'2e) Realisierte Werte (Anlage)'!S$98+SUMIF('2e) Realisierte Werte (Anlage)'!$D$100:$D$105,"gasförmig",'2e) Realisierte Werte (Anlage)'!S$100:S$105)+'2e) Realisierte Werte (Anlage)'!S$114+'2e) Realisierte Werte (Anlage)'!S$115</f>
        <v>0</v>
      </c>
      <c r="T26" s="1243">
        <f>'2e) Realisierte Werte (Anlage)'!T$95+'2e) Realisierte Werte (Anlage)'!T$98+SUMIF('2e) Realisierte Werte (Anlage)'!$D$100:$D$105,"gasförmig",'2e) Realisierte Werte (Anlage)'!T$100:T$105)+'2e) Realisierte Werte (Anlage)'!T$114+'2e) Realisierte Werte (Anlage)'!T$115</f>
        <v>0</v>
      </c>
      <c r="U26" s="1245">
        <f>'2e) Realisierte Werte (Anlage)'!U$95+'2e) Realisierte Werte (Anlage)'!U$98+SUMIF('2e) Realisierte Werte (Anlage)'!$D$100:$D$105,"gasförmig",'2e) Realisierte Werte (Anlage)'!U$100:U$105)+'2e) Realisierte Werte (Anlage)'!U$114+'2e) Realisierte Werte (Anlage)'!U$115</f>
        <v>0</v>
      </c>
    </row>
    <row r="27" spans="1:21" s="70" customFormat="1" x14ac:dyDescent="0.35">
      <c r="A27" s="1150"/>
      <c r="B27" s="149" t="s">
        <v>106</v>
      </c>
      <c r="C27" s="252" t="s">
        <v>220</v>
      </c>
      <c r="D27" s="1137" t="s">
        <v>51</v>
      </c>
      <c r="E27" s="1246">
        <f>'2e) Realisierte Werte (Anlage)'!E$96</f>
        <v>0</v>
      </c>
      <c r="F27" s="1246">
        <f>'2e) Realisierte Werte (Anlage)'!F$96</f>
        <v>0</v>
      </c>
      <c r="G27" s="1246">
        <f>'2e) Realisierte Werte (Anlage)'!G$96</f>
        <v>0</v>
      </c>
      <c r="H27" s="1246">
        <f>'2e) Realisierte Werte (Anlage)'!H$96</f>
        <v>0</v>
      </c>
      <c r="I27" s="1246">
        <f>'2e) Realisierte Werte (Anlage)'!I$96</f>
        <v>0</v>
      </c>
      <c r="J27" s="1246">
        <f>'2e) Realisierte Werte (Anlage)'!J$96</f>
        <v>0</v>
      </c>
      <c r="K27" s="1246">
        <f>'2e) Realisierte Werte (Anlage)'!K$96</f>
        <v>0</v>
      </c>
      <c r="L27" s="1246">
        <f>'2e) Realisierte Werte (Anlage)'!L$96</f>
        <v>0</v>
      </c>
      <c r="M27" s="1246">
        <f>'2e) Realisierte Werte (Anlage)'!M$96</f>
        <v>0</v>
      </c>
      <c r="N27" s="1246">
        <f>'2e) Realisierte Werte (Anlage)'!N$96</f>
        <v>0</v>
      </c>
      <c r="O27" s="1246">
        <f>'2e) Realisierte Werte (Anlage)'!O$96</f>
        <v>0</v>
      </c>
      <c r="P27" s="1246">
        <f>'2e) Realisierte Werte (Anlage)'!P$96</f>
        <v>0</v>
      </c>
      <c r="Q27" s="1246">
        <f>'2e) Realisierte Werte (Anlage)'!Q$96</f>
        <v>0</v>
      </c>
      <c r="R27" s="1246">
        <f>'2e) Realisierte Werte (Anlage)'!R$96</f>
        <v>0</v>
      </c>
      <c r="S27" s="1246">
        <f>'2e) Realisierte Werte (Anlage)'!S$96</f>
        <v>0</v>
      </c>
      <c r="T27" s="1246">
        <f>'2e) Realisierte Werte (Anlage)'!T$96</f>
        <v>0</v>
      </c>
      <c r="U27" s="1248">
        <f>'2e) Realisierte Werte (Anlage)'!U$96</f>
        <v>0</v>
      </c>
    </row>
    <row r="28" spans="1:21" s="70" customFormat="1" ht="29" x14ac:dyDescent="0.35">
      <c r="A28" s="1150"/>
      <c r="B28" s="253" t="s">
        <v>314</v>
      </c>
      <c r="C28" s="174" t="s">
        <v>220</v>
      </c>
      <c r="D28" s="1205" t="s">
        <v>51</v>
      </c>
      <c r="E28" s="1249">
        <f>'2e) Realisierte Werte (Anlage)'!E$97+'2e) Realisierte Werte (Anlage)'!E$99+SUMIF('2e) Realisierte Werte (Anlage)'!$D$100:$D$105,"fest",'2e) Realisierte Werte (Anlage)'!E$100:E$105)+SUMIF('2e) Realisierte Werte (Anlage)'!$D$100:$D$105,"flüssig",'2e) Realisierte Werte (Anlage)'!E$100:E$105)+'2e) Realisierte Werte (Anlage)'!E$116</f>
        <v>0</v>
      </c>
      <c r="F28" s="1249">
        <f>'2e) Realisierte Werte (Anlage)'!F$97+'2e) Realisierte Werte (Anlage)'!F$99+SUMIF('2e) Realisierte Werte (Anlage)'!$D$100:$D$105,"fest",'2e) Realisierte Werte (Anlage)'!F$100:F$105)+SUMIF('2e) Realisierte Werte (Anlage)'!$D$100:$D$105,"flüssig",'2e) Realisierte Werte (Anlage)'!F$100:F$105)+'2e) Realisierte Werte (Anlage)'!F$116</f>
        <v>0</v>
      </c>
      <c r="G28" s="1249">
        <f>'2e) Realisierte Werte (Anlage)'!G$97+'2e) Realisierte Werte (Anlage)'!G$99+SUMIF('2e) Realisierte Werte (Anlage)'!$D$100:$D$105,"fest",'2e) Realisierte Werte (Anlage)'!G$100:G$105)+SUMIF('2e) Realisierte Werte (Anlage)'!$D$100:$D$105,"flüssig",'2e) Realisierte Werte (Anlage)'!G$100:G$105)+'2e) Realisierte Werte (Anlage)'!G$116</f>
        <v>0</v>
      </c>
      <c r="H28" s="1249">
        <f>'2e) Realisierte Werte (Anlage)'!H$97+'2e) Realisierte Werte (Anlage)'!H$99+SUMIF('2e) Realisierte Werte (Anlage)'!$D$100:$D$105,"fest",'2e) Realisierte Werte (Anlage)'!H$100:H$105)+SUMIF('2e) Realisierte Werte (Anlage)'!$D$100:$D$105,"flüssig",'2e) Realisierte Werte (Anlage)'!H$100:H$105)+'2e) Realisierte Werte (Anlage)'!H$116</f>
        <v>0</v>
      </c>
      <c r="I28" s="1249">
        <f>'2e) Realisierte Werte (Anlage)'!I$97+'2e) Realisierte Werte (Anlage)'!I$99+SUMIF('2e) Realisierte Werte (Anlage)'!$D$100:$D$105,"fest",'2e) Realisierte Werte (Anlage)'!I$100:I$105)+SUMIF('2e) Realisierte Werte (Anlage)'!$D$100:$D$105,"flüssig",'2e) Realisierte Werte (Anlage)'!I$100:I$105)+'2e) Realisierte Werte (Anlage)'!I$116</f>
        <v>0</v>
      </c>
      <c r="J28" s="1249">
        <f>'2e) Realisierte Werte (Anlage)'!J$97+'2e) Realisierte Werte (Anlage)'!J$99+SUMIF('2e) Realisierte Werte (Anlage)'!$D$100:$D$105,"fest",'2e) Realisierte Werte (Anlage)'!J$100:J$105)+SUMIF('2e) Realisierte Werte (Anlage)'!$D$100:$D$105,"flüssig",'2e) Realisierte Werte (Anlage)'!J$100:J$105)+'2e) Realisierte Werte (Anlage)'!J$116</f>
        <v>0</v>
      </c>
      <c r="K28" s="1249">
        <f>'2e) Realisierte Werte (Anlage)'!K$97+'2e) Realisierte Werte (Anlage)'!K$99+SUMIF('2e) Realisierte Werte (Anlage)'!$D$100:$D$105,"fest",'2e) Realisierte Werte (Anlage)'!K$100:K$105)+SUMIF('2e) Realisierte Werte (Anlage)'!$D$100:$D$105,"flüssig",'2e) Realisierte Werte (Anlage)'!K$100:K$105)+'2e) Realisierte Werte (Anlage)'!K$116</f>
        <v>0</v>
      </c>
      <c r="L28" s="1249">
        <f>'2e) Realisierte Werte (Anlage)'!L$97+'2e) Realisierte Werte (Anlage)'!L$99+SUMIF('2e) Realisierte Werte (Anlage)'!$D$100:$D$105,"fest",'2e) Realisierte Werte (Anlage)'!L$100:L$105)+SUMIF('2e) Realisierte Werte (Anlage)'!$D$100:$D$105,"flüssig",'2e) Realisierte Werte (Anlage)'!L$100:L$105)+'2e) Realisierte Werte (Anlage)'!L$116</f>
        <v>0</v>
      </c>
      <c r="M28" s="1249">
        <f>'2e) Realisierte Werte (Anlage)'!M$97+'2e) Realisierte Werte (Anlage)'!M$99+SUMIF('2e) Realisierte Werte (Anlage)'!$D$100:$D$105,"fest",'2e) Realisierte Werte (Anlage)'!M$100:M$105)+SUMIF('2e) Realisierte Werte (Anlage)'!$D$100:$D$105,"flüssig",'2e) Realisierte Werte (Anlage)'!M$100:M$105)+'2e) Realisierte Werte (Anlage)'!M$116</f>
        <v>0</v>
      </c>
      <c r="N28" s="1249">
        <f>'2e) Realisierte Werte (Anlage)'!N$97+'2e) Realisierte Werte (Anlage)'!N$99+SUMIF('2e) Realisierte Werte (Anlage)'!$D$100:$D$105,"fest",'2e) Realisierte Werte (Anlage)'!N$100:N$105)+SUMIF('2e) Realisierte Werte (Anlage)'!$D$100:$D$105,"flüssig",'2e) Realisierte Werte (Anlage)'!N$100:N$105)+'2e) Realisierte Werte (Anlage)'!N$116</f>
        <v>0</v>
      </c>
      <c r="O28" s="1249">
        <f>'2e) Realisierte Werte (Anlage)'!O$97+'2e) Realisierte Werte (Anlage)'!O$99+SUMIF('2e) Realisierte Werte (Anlage)'!$D$100:$D$105,"fest",'2e) Realisierte Werte (Anlage)'!O$100:O$105)+SUMIF('2e) Realisierte Werte (Anlage)'!$D$100:$D$105,"flüssig",'2e) Realisierte Werte (Anlage)'!O$100:O$105)+'2e) Realisierte Werte (Anlage)'!O$116</f>
        <v>0</v>
      </c>
      <c r="P28" s="1249">
        <f>'2e) Realisierte Werte (Anlage)'!P$97+'2e) Realisierte Werte (Anlage)'!P$99+SUMIF('2e) Realisierte Werte (Anlage)'!$D$100:$D$105,"fest",'2e) Realisierte Werte (Anlage)'!P$100:P$105)+SUMIF('2e) Realisierte Werte (Anlage)'!$D$100:$D$105,"flüssig",'2e) Realisierte Werte (Anlage)'!P$100:P$105)+'2e) Realisierte Werte (Anlage)'!P$116</f>
        <v>0</v>
      </c>
      <c r="Q28" s="1249">
        <f>'2e) Realisierte Werte (Anlage)'!Q$97+'2e) Realisierte Werte (Anlage)'!Q$99+SUMIF('2e) Realisierte Werte (Anlage)'!$D$100:$D$105,"fest",'2e) Realisierte Werte (Anlage)'!Q$100:Q$105)+SUMIF('2e) Realisierte Werte (Anlage)'!$D$100:$D$105,"flüssig",'2e) Realisierte Werte (Anlage)'!Q$100:Q$105)+'2e) Realisierte Werte (Anlage)'!Q$116</f>
        <v>0</v>
      </c>
      <c r="R28" s="1249">
        <f>'2e) Realisierte Werte (Anlage)'!R$97+'2e) Realisierte Werte (Anlage)'!R$99+SUMIF('2e) Realisierte Werte (Anlage)'!$D$100:$D$105,"fest",'2e) Realisierte Werte (Anlage)'!R$100:R$105)+SUMIF('2e) Realisierte Werte (Anlage)'!$D$100:$D$105,"flüssig",'2e) Realisierte Werte (Anlage)'!R$100:R$105)+'2e) Realisierte Werte (Anlage)'!R$116</f>
        <v>0</v>
      </c>
      <c r="S28" s="1249">
        <f>'2e) Realisierte Werte (Anlage)'!S$97+'2e) Realisierte Werte (Anlage)'!S$99+SUMIF('2e) Realisierte Werte (Anlage)'!$D$100:$D$105,"fest",'2e) Realisierte Werte (Anlage)'!S$100:S$105)+SUMIF('2e) Realisierte Werte (Anlage)'!$D$100:$D$105,"flüssig",'2e) Realisierte Werte (Anlage)'!S$100:S$105)+'2e) Realisierte Werte (Anlage)'!S$116</f>
        <v>0</v>
      </c>
      <c r="T28" s="1249">
        <f>'2e) Realisierte Werte (Anlage)'!T$97+'2e) Realisierte Werte (Anlage)'!T$99+SUMIF('2e) Realisierte Werte (Anlage)'!$D$100:$D$105,"fest",'2e) Realisierte Werte (Anlage)'!T$100:T$105)+SUMIF('2e) Realisierte Werte (Anlage)'!$D$100:$D$105,"flüssig",'2e) Realisierte Werte (Anlage)'!T$100:T$105)+'2e) Realisierte Werte (Anlage)'!T$116</f>
        <v>0</v>
      </c>
      <c r="U28" s="1251">
        <f>'2e) Realisierte Werte (Anlage)'!U$97+'2e) Realisierte Werte (Anlage)'!U$99+SUMIF('2e) Realisierte Werte (Anlage)'!$D$100:$D$105,"fest",'2e) Realisierte Werte (Anlage)'!U$100:U$105)+SUMIF('2e) Realisierte Werte (Anlage)'!$D$100:$D$105,"flüssig",'2e) Realisierte Werte (Anlage)'!U$100:U$105)+'2e) Realisierte Werte (Anlage)'!U$116</f>
        <v>0</v>
      </c>
    </row>
    <row r="29" spans="1:21" s="70" customFormat="1" ht="21.75" customHeight="1" x14ac:dyDescent="0.35">
      <c r="A29" s="1150"/>
      <c r="B29" s="1252" t="s">
        <v>325</v>
      </c>
      <c r="C29" s="1253" t="s">
        <v>220</v>
      </c>
      <c r="D29" s="1254" t="s">
        <v>51</v>
      </c>
      <c r="E29" s="1255">
        <f>IFERROR(SUM(E23:E28),0)</f>
        <v>0</v>
      </c>
      <c r="F29" s="1256">
        <f t="shared" ref="F29:U29" si="5">IFERROR(SUM(F23:F28),0)</f>
        <v>0</v>
      </c>
      <c r="G29" s="1256">
        <f t="shared" si="5"/>
        <v>0</v>
      </c>
      <c r="H29" s="1256">
        <f t="shared" si="5"/>
        <v>0</v>
      </c>
      <c r="I29" s="1256">
        <f t="shared" si="5"/>
        <v>0</v>
      </c>
      <c r="J29" s="1256">
        <f t="shared" si="5"/>
        <v>0</v>
      </c>
      <c r="K29" s="1256">
        <f t="shared" si="5"/>
        <v>0</v>
      </c>
      <c r="L29" s="1256">
        <f t="shared" si="5"/>
        <v>0</v>
      </c>
      <c r="M29" s="1256">
        <f t="shared" si="5"/>
        <v>0</v>
      </c>
      <c r="N29" s="1256">
        <f t="shared" si="5"/>
        <v>0</v>
      </c>
      <c r="O29" s="1256">
        <f t="shared" si="5"/>
        <v>0</v>
      </c>
      <c r="P29" s="1256">
        <f t="shared" si="5"/>
        <v>0</v>
      </c>
      <c r="Q29" s="1256">
        <f t="shared" si="5"/>
        <v>0</v>
      </c>
      <c r="R29" s="1257">
        <f t="shared" si="5"/>
        <v>0</v>
      </c>
      <c r="S29" s="1257">
        <f t="shared" si="5"/>
        <v>0</v>
      </c>
      <c r="T29" s="1257">
        <f t="shared" si="5"/>
        <v>0</v>
      </c>
      <c r="U29" s="1259">
        <f t="shared" si="5"/>
        <v>0</v>
      </c>
    </row>
    <row r="30" spans="1:21" s="70" customFormat="1" x14ac:dyDescent="0.35">
      <c r="A30" s="1150"/>
      <c r="D30" s="1284"/>
      <c r="E30" s="57"/>
      <c r="F30" s="57"/>
      <c r="G30" s="57"/>
      <c r="H30" s="57"/>
      <c r="I30" s="57"/>
      <c r="J30" s="57"/>
      <c r="K30" s="57"/>
      <c r="L30" s="57"/>
      <c r="M30" s="57"/>
      <c r="N30" s="57"/>
      <c r="O30" s="57"/>
      <c r="P30" s="57"/>
      <c r="Q30" s="57"/>
      <c r="R30" s="57"/>
      <c r="S30" s="57"/>
      <c r="T30" s="57"/>
      <c r="U30" s="57"/>
    </row>
    <row r="31" spans="1:21" s="70" customFormat="1" x14ac:dyDescent="0.35">
      <c r="A31" s="1150"/>
      <c r="D31" s="1284"/>
      <c r="E31" s="57"/>
      <c r="F31" s="57"/>
      <c r="G31" s="57"/>
      <c r="H31" s="57"/>
      <c r="I31" s="57"/>
      <c r="J31" s="57"/>
      <c r="K31" s="57"/>
      <c r="L31" s="57"/>
      <c r="M31" s="57"/>
      <c r="N31" s="57"/>
      <c r="O31" s="57"/>
      <c r="P31" s="57"/>
      <c r="Q31" s="57"/>
    </row>
    <row r="32" spans="1:21" s="70" customFormat="1" ht="18.5" x14ac:dyDescent="0.35">
      <c r="A32" s="1150"/>
      <c r="B32" s="1510" t="s">
        <v>326</v>
      </c>
      <c r="C32" s="1523"/>
    </row>
    <row r="33" spans="1:21" s="70" customFormat="1" x14ac:dyDescent="0.35">
      <c r="A33" s="1150"/>
      <c r="B33" s="1097" t="s">
        <v>322</v>
      </c>
      <c r="C33" s="1128" t="s">
        <v>50</v>
      </c>
      <c r="D33" s="1160"/>
      <c r="E33" s="1237">
        <f>YEAR('2b) Allg. Inputs'!$C$7)</f>
        <v>1900</v>
      </c>
      <c r="F33" s="1238">
        <f>E33+1</f>
        <v>1901</v>
      </c>
      <c r="G33" s="1238">
        <f t="shared" ref="G33:R33" si="6">F33+1</f>
        <v>1902</v>
      </c>
      <c r="H33" s="1238">
        <f t="shared" si="6"/>
        <v>1903</v>
      </c>
      <c r="I33" s="1238">
        <f t="shared" si="6"/>
        <v>1904</v>
      </c>
      <c r="J33" s="1238">
        <f t="shared" si="6"/>
        <v>1905</v>
      </c>
      <c r="K33" s="1238">
        <f t="shared" si="6"/>
        <v>1906</v>
      </c>
      <c r="L33" s="1238">
        <f t="shared" si="6"/>
        <v>1907</v>
      </c>
      <c r="M33" s="1238">
        <f t="shared" si="6"/>
        <v>1908</v>
      </c>
      <c r="N33" s="1238">
        <f t="shared" si="6"/>
        <v>1909</v>
      </c>
      <c r="O33" s="1238">
        <f t="shared" si="6"/>
        <v>1910</v>
      </c>
      <c r="P33" s="1238">
        <f t="shared" si="6"/>
        <v>1911</v>
      </c>
      <c r="Q33" s="1238">
        <f t="shared" si="6"/>
        <v>1912</v>
      </c>
      <c r="R33" s="1238">
        <f t="shared" si="6"/>
        <v>1913</v>
      </c>
      <c r="S33" s="1238">
        <f>IF('4c) Berechnungen_MFS'!E114 = "Nein",R33+1, R33+1&amp;" 1. Teil-KJ")</f>
        <v>1914</v>
      </c>
      <c r="T33" s="1238" t="str">
        <f>IF('4c) Berechnungen_MFS'!E114 = "Nein","", R33+1&amp;" 2. Teil-KJ")</f>
        <v/>
      </c>
      <c r="U33" s="1239" t="str">
        <f>IF('4c) Berechnungen_MFS'!E114="Ja",R33+2,"")</f>
        <v/>
      </c>
    </row>
    <row r="34" spans="1:21" s="70" customFormat="1" x14ac:dyDescent="0.35">
      <c r="A34" s="1150"/>
      <c r="B34" s="111" t="s">
        <v>101</v>
      </c>
      <c r="C34" s="251" t="s">
        <v>220</v>
      </c>
      <c r="D34" s="1134" t="s">
        <v>51</v>
      </c>
      <c r="E34" s="1240">
        <f>'2e) Realisierte Werte (Anlage)'!E$92+'2e) Realisierte Werte (Anlage)'!E$111</f>
        <v>0</v>
      </c>
      <c r="F34" s="1240">
        <f>'2e) Realisierte Werte (Anlage)'!F$92+'2e) Realisierte Werte (Anlage)'!F$111</f>
        <v>0</v>
      </c>
      <c r="G34" s="1240">
        <f>'2e) Realisierte Werte (Anlage)'!G$92+'2e) Realisierte Werte (Anlage)'!G$111</f>
        <v>0</v>
      </c>
      <c r="H34" s="1240">
        <f>'2e) Realisierte Werte (Anlage)'!H$92+'2e) Realisierte Werte (Anlage)'!H$111</f>
        <v>0</v>
      </c>
      <c r="I34" s="1240">
        <f>'2e) Realisierte Werte (Anlage)'!I$92+'2e) Realisierte Werte (Anlage)'!I$111</f>
        <v>0</v>
      </c>
      <c r="J34" s="1240">
        <f>'2e) Realisierte Werte (Anlage)'!J$92+'2e) Realisierte Werte (Anlage)'!J$111</f>
        <v>0</v>
      </c>
      <c r="K34" s="1240">
        <f>'2e) Realisierte Werte (Anlage)'!K$92+'2e) Realisierte Werte (Anlage)'!K$111</f>
        <v>0</v>
      </c>
      <c r="L34" s="1240">
        <f>'2e) Realisierte Werte (Anlage)'!L$92+'2e) Realisierte Werte (Anlage)'!L$111</f>
        <v>0</v>
      </c>
      <c r="M34" s="1240">
        <f>'2e) Realisierte Werte (Anlage)'!M$92+'2e) Realisierte Werte (Anlage)'!M$111</f>
        <v>0</v>
      </c>
      <c r="N34" s="1240">
        <f>'2e) Realisierte Werte (Anlage)'!N$92+'2e) Realisierte Werte (Anlage)'!N$111</f>
        <v>0</v>
      </c>
      <c r="O34" s="1240">
        <f>'2e) Realisierte Werte (Anlage)'!O$92+'2e) Realisierte Werte (Anlage)'!O$111</f>
        <v>0</v>
      </c>
      <c r="P34" s="1240">
        <f>'2e) Realisierte Werte (Anlage)'!P$92+'2e) Realisierte Werte (Anlage)'!P$111</f>
        <v>0</v>
      </c>
      <c r="Q34" s="1240">
        <f>'2e) Realisierte Werte (Anlage)'!Q$92+'2e) Realisierte Werte (Anlage)'!Q$111</f>
        <v>0</v>
      </c>
      <c r="R34" s="1240">
        <f>'2e) Realisierte Werte (Anlage)'!R$92+'2e) Realisierte Werte (Anlage)'!R$111</f>
        <v>0</v>
      </c>
      <c r="S34" s="1240">
        <f>'2e) Realisierte Werte (Anlage)'!S$92+'2e) Realisierte Werte (Anlage)'!S$111</f>
        <v>0</v>
      </c>
      <c r="T34" s="1240">
        <f>'2e) Realisierte Werte (Anlage)'!T$92+'2e) Realisierte Werte (Anlage)'!T$111</f>
        <v>0</v>
      </c>
      <c r="U34" s="1242">
        <f>'2e) Realisierte Werte (Anlage)'!U$92+'2e) Realisierte Werte (Anlage)'!U$111</f>
        <v>0</v>
      </c>
    </row>
    <row r="35" spans="1:21" s="70" customFormat="1" x14ac:dyDescent="0.35">
      <c r="A35" s="1150"/>
      <c r="B35" s="63" t="s">
        <v>103</v>
      </c>
      <c r="C35" s="1217" t="s">
        <v>220</v>
      </c>
      <c r="D35" s="1135" t="s">
        <v>51</v>
      </c>
      <c r="E35" s="1243">
        <f>'2e) Realisierte Werte (Anlage)'!E$93+'2e) Realisierte Werte (Anlage)'!E$112</f>
        <v>0</v>
      </c>
      <c r="F35" s="1243">
        <f>'2e) Realisierte Werte (Anlage)'!F$93+'2e) Realisierte Werte (Anlage)'!F$112</f>
        <v>0</v>
      </c>
      <c r="G35" s="1243">
        <f>'2e) Realisierte Werte (Anlage)'!G$93+'2e) Realisierte Werte (Anlage)'!G$112</f>
        <v>0</v>
      </c>
      <c r="H35" s="1243">
        <f>'2e) Realisierte Werte (Anlage)'!H$93+'2e) Realisierte Werte (Anlage)'!H$112</f>
        <v>0</v>
      </c>
      <c r="I35" s="1243">
        <f>'2e) Realisierte Werte (Anlage)'!I$93+'2e) Realisierte Werte (Anlage)'!I$112</f>
        <v>0</v>
      </c>
      <c r="J35" s="1243">
        <f>'2e) Realisierte Werte (Anlage)'!J$93+'2e) Realisierte Werte (Anlage)'!J$112</f>
        <v>0</v>
      </c>
      <c r="K35" s="1243">
        <f>'2e) Realisierte Werte (Anlage)'!K$93+'2e) Realisierte Werte (Anlage)'!K$112</f>
        <v>0</v>
      </c>
      <c r="L35" s="1243">
        <f>'2e) Realisierte Werte (Anlage)'!L$93+'2e) Realisierte Werte (Anlage)'!L$112</f>
        <v>0</v>
      </c>
      <c r="M35" s="1243">
        <f>'2e) Realisierte Werte (Anlage)'!M$93+'2e) Realisierte Werte (Anlage)'!M$112</f>
        <v>0</v>
      </c>
      <c r="N35" s="1243">
        <f>'2e) Realisierte Werte (Anlage)'!N$93+'2e) Realisierte Werte (Anlage)'!N$112</f>
        <v>0</v>
      </c>
      <c r="O35" s="1243">
        <f>'2e) Realisierte Werte (Anlage)'!O$93+'2e) Realisierte Werte (Anlage)'!O$112</f>
        <v>0</v>
      </c>
      <c r="P35" s="1243">
        <f>'2e) Realisierte Werte (Anlage)'!P$93+'2e) Realisierte Werte (Anlage)'!P$112</f>
        <v>0</v>
      </c>
      <c r="Q35" s="1243">
        <f>'2e) Realisierte Werte (Anlage)'!Q$93+'2e) Realisierte Werte (Anlage)'!Q$112</f>
        <v>0</v>
      </c>
      <c r="R35" s="1243">
        <f>'2e) Realisierte Werte (Anlage)'!R$93+'2e) Realisierte Werte (Anlage)'!R$112</f>
        <v>0</v>
      </c>
      <c r="S35" s="1243">
        <f>'2e) Realisierte Werte (Anlage)'!S$93+'2e) Realisierte Werte (Anlage)'!S$112</f>
        <v>0</v>
      </c>
      <c r="T35" s="1243">
        <f>'2e) Realisierte Werte (Anlage)'!T$93+'2e) Realisierte Werte (Anlage)'!T$112</f>
        <v>0</v>
      </c>
      <c r="U35" s="1245">
        <f>'2e) Realisierte Werte (Anlage)'!U$93+'2e) Realisierte Werte (Anlage)'!U$112</f>
        <v>0</v>
      </c>
    </row>
    <row r="36" spans="1:21" s="70" customFormat="1" ht="16.5" x14ac:dyDescent="0.45">
      <c r="A36" s="1150"/>
      <c r="B36" s="149" t="s">
        <v>222</v>
      </c>
      <c r="C36" s="252" t="s">
        <v>220</v>
      </c>
      <c r="D36" s="1137" t="s">
        <v>51</v>
      </c>
      <c r="E36" s="1246">
        <f>'2e) Realisierte Werte (Anlage)'!E$94+'2e) Realisierte Werte (Anlage)'!E$113</f>
        <v>0</v>
      </c>
      <c r="F36" s="1246">
        <f>'2e) Realisierte Werte (Anlage)'!F$94+'2e) Realisierte Werte (Anlage)'!F$113</f>
        <v>0</v>
      </c>
      <c r="G36" s="1246">
        <f>'2e) Realisierte Werte (Anlage)'!G$94+'2e) Realisierte Werte (Anlage)'!G$113</f>
        <v>0</v>
      </c>
      <c r="H36" s="1246">
        <f>'2e) Realisierte Werte (Anlage)'!H$94+'2e) Realisierte Werte (Anlage)'!H$113</f>
        <v>0</v>
      </c>
      <c r="I36" s="1246">
        <f>'2e) Realisierte Werte (Anlage)'!I$94+'2e) Realisierte Werte (Anlage)'!I$113</f>
        <v>0</v>
      </c>
      <c r="J36" s="1246">
        <f>'2e) Realisierte Werte (Anlage)'!J$94+'2e) Realisierte Werte (Anlage)'!J$113</f>
        <v>0</v>
      </c>
      <c r="K36" s="1246">
        <f>'2e) Realisierte Werte (Anlage)'!K$94+'2e) Realisierte Werte (Anlage)'!K$113</f>
        <v>0</v>
      </c>
      <c r="L36" s="1246">
        <f>'2e) Realisierte Werte (Anlage)'!L$94+'2e) Realisierte Werte (Anlage)'!L$113</f>
        <v>0</v>
      </c>
      <c r="M36" s="1246">
        <f>'2e) Realisierte Werte (Anlage)'!M$94+'2e) Realisierte Werte (Anlage)'!M$113</f>
        <v>0</v>
      </c>
      <c r="N36" s="1246">
        <f>'2e) Realisierte Werte (Anlage)'!N$94+'2e) Realisierte Werte (Anlage)'!N$113</f>
        <v>0</v>
      </c>
      <c r="O36" s="1246">
        <f>'2e) Realisierte Werte (Anlage)'!O$94+'2e) Realisierte Werte (Anlage)'!O$113</f>
        <v>0</v>
      </c>
      <c r="P36" s="1246">
        <f>'2e) Realisierte Werte (Anlage)'!P$94+'2e) Realisierte Werte (Anlage)'!P$113</f>
        <v>0</v>
      </c>
      <c r="Q36" s="1246">
        <f>'2e) Realisierte Werte (Anlage)'!Q$94+'2e) Realisierte Werte (Anlage)'!Q$113</f>
        <v>0</v>
      </c>
      <c r="R36" s="1246">
        <f>'2e) Realisierte Werte (Anlage)'!R$94+'2e) Realisierte Werte (Anlage)'!R$113</f>
        <v>0</v>
      </c>
      <c r="S36" s="1246">
        <f>'2e) Realisierte Werte (Anlage)'!S$94+'2e) Realisierte Werte (Anlage)'!S$113</f>
        <v>0</v>
      </c>
      <c r="T36" s="1246">
        <f>'2e) Realisierte Werte (Anlage)'!T$94+'2e) Realisierte Werte (Anlage)'!T$113</f>
        <v>0</v>
      </c>
      <c r="U36" s="1248">
        <f>'2e) Realisierte Werte (Anlage)'!U$94+'2e) Realisierte Werte (Anlage)'!U$113</f>
        <v>0</v>
      </c>
    </row>
    <row r="37" spans="1:21" s="70" customFormat="1" x14ac:dyDescent="0.35">
      <c r="A37" s="1150"/>
      <c r="B37" s="63" t="s">
        <v>105</v>
      </c>
      <c r="C37" s="1217" t="s">
        <v>220</v>
      </c>
      <c r="D37" s="1135" t="s">
        <v>51</v>
      </c>
      <c r="E37" s="1243">
        <f>'2e) Realisierte Werte (Anlage)'!E$95+'2e) Realisierte Werte (Anlage)'!E$114</f>
        <v>0</v>
      </c>
      <c r="F37" s="1243">
        <f>'2e) Realisierte Werte (Anlage)'!F$95+'2e) Realisierte Werte (Anlage)'!F$114</f>
        <v>0</v>
      </c>
      <c r="G37" s="1243">
        <f>'2e) Realisierte Werte (Anlage)'!G$95+'2e) Realisierte Werte (Anlage)'!G$114</f>
        <v>0</v>
      </c>
      <c r="H37" s="1243">
        <f>'2e) Realisierte Werte (Anlage)'!H$95+'2e) Realisierte Werte (Anlage)'!H$114</f>
        <v>0</v>
      </c>
      <c r="I37" s="1243">
        <f>'2e) Realisierte Werte (Anlage)'!I$95+'2e) Realisierte Werte (Anlage)'!I$114</f>
        <v>0</v>
      </c>
      <c r="J37" s="1243">
        <f>'2e) Realisierte Werte (Anlage)'!J$95+'2e) Realisierte Werte (Anlage)'!J$114</f>
        <v>0</v>
      </c>
      <c r="K37" s="1243">
        <f>'2e) Realisierte Werte (Anlage)'!K$95+'2e) Realisierte Werte (Anlage)'!K$114</f>
        <v>0</v>
      </c>
      <c r="L37" s="1243">
        <f>'2e) Realisierte Werte (Anlage)'!L$95+'2e) Realisierte Werte (Anlage)'!L$114</f>
        <v>0</v>
      </c>
      <c r="M37" s="1243">
        <f>'2e) Realisierte Werte (Anlage)'!M$95+'2e) Realisierte Werte (Anlage)'!M$114</f>
        <v>0</v>
      </c>
      <c r="N37" s="1243">
        <f>'2e) Realisierte Werte (Anlage)'!N$95+'2e) Realisierte Werte (Anlage)'!N$114</f>
        <v>0</v>
      </c>
      <c r="O37" s="1243">
        <f>'2e) Realisierte Werte (Anlage)'!O$95+'2e) Realisierte Werte (Anlage)'!O$114</f>
        <v>0</v>
      </c>
      <c r="P37" s="1243">
        <f>'2e) Realisierte Werte (Anlage)'!P$95+'2e) Realisierte Werte (Anlage)'!P$114</f>
        <v>0</v>
      </c>
      <c r="Q37" s="1243">
        <f>'2e) Realisierte Werte (Anlage)'!Q$95+'2e) Realisierte Werte (Anlage)'!Q$114</f>
        <v>0</v>
      </c>
      <c r="R37" s="1243">
        <f>'2e) Realisierte Werte (Anlage)'!R$95+'2e) Realisierte Werte (Anlage)'!R$114</f>
        <v>0</v>
      </c>
      <c r="S37" s="1243">
        <f>'2e) Realisierte Werte (Anlage)'!S$95+'2e) Realisierte Werte (Anlage)'!S$114</f>
        <v>0</v>
      </c>
      <c r="T37" s="1243">
        <f>'2e) Realisierte Werte (Anlage)'!T$95+'2e) Realisierte Werte (Anlage)'!T$114</f>
        <v>0</v>
      </c>
      <c r="U37" s="1245">
        <f>'2e) Realisierte Werte (Anlage)'!U$95+'2e) Realisierte Werte (Anlage)'!U$114</f>
        <v>0</v>
      </c>
    </row>
    <row r="38" spans="1:21" s="70" customFormat="1" x14ac:dyDescent="0.35">
      <c r="A38" s="1150"/>
      <c r="B38" s="149" t="s">
        <v>106</v>
      </c>
      <c r="C38" s="254" t="s">
        <v>220</v>
      </c>
      <c r="D38" s="1137" t="s">
        <v>51</v>
      </c>
      <c r="E38" s="1246">
        <f>'2e) Realisierte Werte (Anlage)'!E$96</f>
        <v>0</v>
      </c>
      <c r="F38" s="1246">
        <f>'2e) Realisierte Werte (Anlage)'!F$96</f>
        <v>0</v>
      </c>
      <c r="G38" s="1246">
        <f>'2e) Realisierte Werte (Anlage)'!G$96</f>
        <v>0</v>
      </c>
      <c r="H38" s="1246">
        <f>'2e) Realisierte Werte (Anlage)'!H$96</f>
        <v>0</v>
      </c>
      <c r="I38" s="1246">
        <f>'2e) Realisierte Werte (Anlage)'!I$96</f>
        <v>0</v>
      </c>
      <c r="J38" s="1246">
        <f>'2e) Realisierte Werte (Anlage)'!J$96</f>
        <v>0</v>
      </c>
      <c r="K38" s="1246">
        <f>'2e) Realisierte Werte (Anlage)'!K$96</f>
        <v>0</v>
      </c>
      <c r="L38" s="1246">
        <f>'2e) Realisierte Werte (Anlage)'!L$96</f>
        <v>0</v>
      </c>
      <c r="M38" s="1246">
        <f>'2e) Realisierte Werte (Anlage)'!M$96</f>
        <v>0</v>
      </c>
      <c r="N38" s="1246">
        <f>'2e) Realisierte Werte (Anlage)'!N$96</f>
        <v>0</v>
      </c>
      <c r="O38" s="1246">
        <f>'2e) Realisierte Werte (Anlage)'!O$96</f>
        <v>0</v>
      </c>
      <c r="P38" s="1246">
        <f>'2e) Realisierte Werte (Anlage)'!P$96</f>
        <v>0</v>
      </c>
      <c r="Q38" s="1246">
        <f>'2e) Realisierte Werte (Anlage)'!Q$96</f>
        <v>0</v>
      </c>
      <c r="R38" s="1246">
        <f>'2e) Realisierte Werte (Anlage)'!R$96</f>
        <v>0</v>
      </c>
      <c r="S38" s="1246">
        <f>'2e) Realisierte Werte (Anlage)'!S$96</f>
        <v>0</v>
      </c>
      <c r="T38" s="1246">
        <f>'2e) Realisierte Werte (Anlage)'!T$96</f>
        <v>0</v>
      </c>
      <c r="U38" s="1248">
        <f>'2e) Realisierte Werte (Anlage)'!U$96</f>
        <v>0</v>
      </c>
    </row>
    <row r="39" spans="1:21" s="70" customFormat="1" x14ac:dyDescent="0.35">
      <c r="A39" s="1150"/>
      <c r="B39" s="63" t="s">
        <v>107</v>
      </c>
      <c r="C39" s="1217" t="s">
        <v>220</v>
      </c>
      <c r="D39" s="1135" t="s">
        <v>51</v>
      </c>
      <c r="E39" s="1243">
        <f>'2e) Realisierte Werte (Anlage)'!E$97</f>
        <v>0</v>
      </c>
      <c r="F39" s="1243">
        <f>'2e) Realisierte Werte (Anlage)'!F$97</f>
        <v>0</v>
      </c>
      <c r="G39" s="1243">
        <f>'2e) Realisierte Werte (Anlage)'!G$97</f>
        <v>0</v>
      </c>
      <c r="H39" s="1243">
        <f>'2e) Realisierte Werte (Anlage)'!H$97</f>
        <v>0</v>
      </c>
      <c r="I39" s="1243">
        <f>'2e) Realisierte Werte (Anlage)'!I$97</f>
        <v>0</v>
      </c>
      <c r="J39" s="1243">
        <f>'2e) Realisierte Werte (Anlage)'!J$97</f>
        <v>0</v>
      </c>
      <c r="K39" s="1243">
        <f>'2e) Realisierte Werte (Anlage)'!K$97</f>
        <v>0</v>
      </c>
      <c r="L39" s="1243">
        <f>'2e) Realisierte Werte (Anlage)'!L$97</f>
        <v>0</v>
      </c>
      <c r="M39" s="1243">
        <f>'2e) Realisierte Werte (Anlage)'!M$97</f>
        <v>0</v>
      </c>
      <c r="N39" s="1243">
        <f>'2e) Realisierte Werte (Anlage)'!N$97</f>
        <v>0</v>
      </c>
      <c r="O39" s="1243">
        <f>'2e) Realisierte Werte (Anlage)'!O$97</f>
        <v>0</v>
      </c>
      <c r="P39" s="1243">
        <f>'2e) Realisierte Werte (Anlage)'!P$97</f>
        <v>0</v>
      </c>
      <c r="Q39" s="1243">
        <f>'2e) Realisierte Werte (Anlage)'!Q$97</f>
        <v>0</v>
      </c>
      <c r="R39" s="1243">
        <f>'2e) Realisierte Werte (Anlage)'!R$97</f>
        <v>0</v>
      </c>
      <c r="S39" s="1243">
        <f>'2e) Realisierte Werte (Anlage)'!S$97</f>
        <v>0</v>
      </c>
      <c r="T39" s="1243">
        <f>'2e) Realisierte Werte (Anlage)'!T$97</f>
        <v>0</v>
      </c>
      <c r="U39" s="1245">
        <f>'2e) Realisierte Werte (Anlage)'!U$97</f>
        <v>0</v>
      </c>
    </row>
    <row r="40" spans="1:21" s="70" customFormat="1" x14ac:dyDescent="0.35">
      <c r="A40" s="1150"/>
      <c r="B40" s="149" t="s">
        <v>223</v>
      </c>
      <c r="C40" s="254" t="s">
        <v>220</v>
      </c>
      <c r="D40" s="1137" t="s">
        <v>51</v>
      </c>
      <c r="E40" s="1246">
        <f>'2e) Realisierte Werte (Anlage)'!E$98+'2e) Realisierte Werte (Anlage)'!E$115</f>
        <v>0</v>
      </c>
      <c r="F40" s="1246">
        <f>'2e) Realisierte Werte (Anlage)'!F$98+'2e) Realisierte Werte (Anlage)'!F$115</f>
        <v>0</v>
      </c>
      <c r="G40" s="1246">
        <f>'2e) Realisierte Werte (Anlage)'!G$98+'2e) Realisierte Werte (Anlage)'!G$115</f>
        <v>0</v>
      </c>
      <c r="H40" s="1246">
        <f>'2e) Realisierte Werte (Anlage)'!H$98+'2e) Realisierte Werte (Anlage)'!H$115</f>
        <v>0</v>
      </c>
      <c r="I40" s="1246">
        <f>'2e) Realisierte Werte (Anlage)'!I$98+'2e) Realisierte Werte (Anlage)'!I$115</f>
        <v>0</v>
      </c>
      <c r="J40" s="1246">
        <f>'2e) Realisierte Werte (Anlage)'!J$98+'2e) Realisierte Werte (Anlage)'!J$115</f>
        <v>0</v>
      </c>
      <c r="K40" s="1246">
        <f>'2e) Realisierte Werte (Anlage)'!K$98+'2e) Realisierte Werte (Anlage)'!K$115</f>
        <v>0</v>
      </c>
      <c r="L40" s="1246">
        <f>'2e) Realisierte Werte (Anlage)'!L$98+'2e) Realisierte Werte (Anlage)'!L$115</f>
        <v>0</v>
      </c>
      <c r="M40" s="1246">
        <f>'2e) Realisierte Werte (Anlage)'!M$98+'2e) Realisierte Werte (Anlage)'!M$115</f>
        <v>0</v>
      </c>
      <c r="N40" s="1246">
        <f>'2e) Realisierte Werte (Anlage)'!N$98+'2e) Realisierte Werte (Anlage)'!N$115</f>
        <v>0</v>
      </c>
      <c r="O40" s="1246">
        <f>'2e) Realisierte Werte (Anlage)'!O$98+'2e) Realisierte Werte (Anlage)'!O$115</f>
        <v>0</v>
      </c>
      <c r="P40" s="1246">
        <f>'2e) Realisierte Werte (Anlage)'!P$98+'2e) Realisierte Werte (Anlage)'!P$115</f>
        <v>0</v>
      </c>
      <c r="Q40" s="1246">
        <f>'2e) Realisierte Werte (Anlage)'!Q$98+'2e) Realisierte Werte (Anlage)'!Q$115</f>
        <v>0</v>
      </c>
      <c r="R40" s="1246">
        <f>'2e) Realisierte Werte (Anlage)'!R$98+'2e) Realisierte Werte (Anlage)'!R$115</f>
        <v>0</v>
      </c>
      <c r="S40" s="1246">
        <f>'2e) Realisierte Werte (Anlage)'!S$98+'2e) Realisierte Werte (Anlage)'!S$115</f>
        <v>0</v>
      </c>
      <c r="T40" s="1246">
        <f>'2e) Realisierte Werte (Anlage)'!T$98+'2e) Realisierte Werte (Anlage)'!T$115</f>
        <v>0</v>
      </c>
      <c r="U40" s="1248">
        <f>'2e) Realisierte Werte (Anlage)'!U$98+'2e) Realisierte Werte (Anlage)'!U$115</f>
        <v>0</v>
      </c>
    </row>
    <row r="41" spans="1:21" s="70" customFormat="1" x14ac:dyDescent="0.35">
      <c r="A41" s="1150"/>
      <c r="B41" s="144" t="s">
        <v>224</v>
      </c>
      <c r="C41" s="174" t="s">
        <v>220</v>
      </c>
      <c r="D41" s="1205" t="s">
        <v>51</v>
      </c>
      <c r="E41" s="1249">
        <f>'2e) Realisierte Werte (Anlage)'!E$99+'2e) Realisierte Werte (Anlage)'!E$116</f>
        <v>0</v>
      </c>
      <c r="F41" s="1249">
        <f>'2e) Realisierte Werte (Anlage)'!F$99+'2e) Realisierte Werte (Anlage)'!F$116</f>
        <v>0</v>
      </c>
      <c r="G41" s="1249">
        <f>'2e) Realisierte Werte (Anlage)'!G$99+'2e) Realisierte Werte (Anlage)'!G$116</f>
        <v>0</v>
      </c>
      <c r="H41" s="1249">
        <f>'2e) Realisierte Werte (Anlage)'!H$99+'2e) Realisierte Werte (Anlage)'!H$116</f>
        <v>0</v>
      </c>
      <c r="I41" s="1249">
        <f>'2e) Realisierte Werte (Anlage)'!I$99+'2e) Realisierte Werte (Anlage)'!I$116</f>
        <v>0</v>
      </c>
      <c r="J41" s="1249">
        <f>'2e) Realisierte Werte (Anlage)'!J$99+'2e) Realisierte Werte (Anlage)'!J$116</f>
        <v>0</v>
      </c>
      <c r="K41" s="1249">
        <f>'2e) Realisierte Werte (Anlage)'!K$99+'2e) Realisierte Werte (Anlage)'!K$116</f>
        <v>0</v>
      </c>
      <c r="L41" s="1249">
        <f>'2e) Realisierte Werte (Anlage)'!L$99+'2e) Realisierte Werte (Anlage)'!L$116</f>
        <v>0</v>
      </c>
      <c r="M41" s="1249">
        <f>'2e) Realisierte Werte (Anlage)'!M$99+'2e) Realisierte Werte (Anlage)'!M$116</f>
        <v>0</v>
      </c>
      <c r="N41" s="1249">
        <f>'2e) Realisierte Werte (Anlage)'!N$99+'2e) Realisierte Werte (Anlage)'!N$116</f>
        <v>0</v>
      </c>
      <c r="O41" s="1249">
        <f>'2e) Realisierte Werte (Anlage)'!O$99+'2e) Realisierte Werte (Anlage)'!O$116</f>
        <v>0</v>
      </c>
      <c r="P41" s="1249">
        <f>'2e) Realisierte Werte (Anlage)'!P$99+'2e) Realisierte Werte (Anlage)'!P$116</f>
        <v>0</v>
      </c>
      <c r="Q41" s="1249">
        <f>'2e) Realisierte Werte (Anlage)'!Q$99+'2e) Realisierte Werte (Anlage)'!Q$116</f>
        <v>0</v>
      </c>
      <c r="R41" s="1249">
        <f>'2e) Realisierte Werte (Anlage)'!R$99+'2e) Realisierte Werte (Anlage)'!R$116</f>
        <v>0</v>
      </c>
      <c r="S41" s="1249">
        <f>'2e) Realisierte Werte (Anlage)'!S$99+'2e) Realisierte Werte (Anlage)'!S$116</f>
        <v>0</v>
      </c>
      <c r="T41" s="1249">
        <f>'2e) Realisierte Werte (Anlage)'!T$99+'2e) Realisierte Werte (Anlage)'!T$116</f>
        <v>0</v>
      </c>
      <c r="U41" s="1251">
        <f>'2e) Realisierte Werte (Anlage)'!U$99+'2e) Realisierte Werte (Anlage)'!U$116</f>
        <v>0</v>
      </c>
    </row>
    <row r="42" spans="1:21" s="70" customFormat="1" x14ac:dyDescent="0.35">
      <c r="A42" s="1150"/>
      <c r="B42" s="133" t="str">
        <f>IF(ISBLANK('2e) Realisierte Werte (Anlage)'!B100),"",'2e) Realisierte Werte (Anlage)'!B100)</f>
        <v/>
      </c>
      <c r="C42" s="254" t="str">
        <f>IF(ISBLANK('2e) Realisierte Werte (Anlage)'!B100),"","MWh/Jahr")</f>
        <v/>
      </c>
      <c r="D42" s="1222" t="s">
        <v>51</v>
      </c>
      <c r="E42" s="1261">
        <f>'2e) Realisierte Werte (Anlage)'!E$100</f>
        <v>0</v>
      </c>
      <c r="F42" s="1261">
        <f>'2e) Realisierte Werte (Anlage)'!F$100</f>
        <v>0</v>
      </c>
      <c r="G42" s="1261">
        <f>'2e) Realisierte Werte (Anlage)'!G$100</f>
        <v>0</v>
      </c>
      <c r="H42" s="1261">
        <f>'2e) Realisierte Werte (Anlage)'!H$100</f>
        <v>0</v>
      </c>
      <c r="I42" s="1261">
        <f>'2e) Realisierte Werte (Anlage)'!I$100</f>
        <v>0</v>
      </c>
      <c r="J42" s="1261">
        <f>'2e) Realisierte Werte (Anlage)'!J$100</f>
        <v>0</v>
      </c>
      <c r="K42" s="1261">
        <f>'2e) Realisierte Werte (Anlage)'!K$100</f>
        <v>0</v>
      </c>
      <c r="L42" s="1261">
        <f>'2e) Realisierte Werte (Anlage)'!L$100</f>
        <v>0</v>
      </c>
      <c r="M42" s="1261">
        <f>'2e) Realisierte Werte (Anlage)'!M$100</f>
        <v>0</v>
      </c>
      <c r="N42" s="1261">
        <f>'2e) Realisierte Werte (Anlage)'!N$100</f>
        <v>0</v>
      </c>
      <c r="O42" s="1261">
        <f>'2e) Realisierte Werte (Anlage)'!O$100</f>
        <v>0</v>
      </c>
      <c r="P42" s="1261">
        <f>'2e) Realisierte Werte (Anlage)'!P$100</f>
        <v>0</v>
      </c>
      <c r="Q42" s="1261">
        <f>'2e) Realisierte Werte (Anlage)'!Q$100</f>
        <v>0</v>
      </c>
      <c r="R42" s="1261">
        <f>'2e) Realisierte Werte (Anlage)'!R$100</f>
        <v>0</v>
      </c>
      <c r="S42" s="1261">
        <f>'2e) Realisierte Werte (Anlage)'!S$100</f>
        <v>0</v>
      </c>
      <c r="T42" s="1261">
        <f>'2e) Realisierte Werte (Anlage)'!T$100</f>
        <v>0</v>
      </c>
      <c r="U42" s="1262">
        <f>'2e) Realisierte Werte (Anlage)'!U$100</f>
        <v>0</v>
      </c>
    </row>
    <row r="43" spans="1:21" s="70" customFormat="1" x14ac:dyDescent="0.35">
      <c r="A43" s="1150"/>
      <c r="B43" s="63" t="str">
        <f>IF(ISBLANK('2e) Realisierte Werte (Anlage)'!B101),"",'2e) Realisierte Werte (Anlage)'!B101)</f>
        <v/>
      </c>
      <c r="C43" s="1217" t="str">
        <f>IF(ISBLANK('2e) Realisierte Werte (Anlage)'!B101),"","MWh/Jahr")</f>
        <v/>
      </c>
      <c r="D43" s="1135" t="s">
        <v>51</v>
      </c>
      <c r="E43" s="1243">
        <f>'2e) Realisierte Werte (Anlage)'!E$101</f>
        <v>0</v>
      </c>
      <c r="F43" s="1243">
        <f>'2e) Realisierte Werte (Anlage)'!F$101</f>
        <v>0</v>
      </c>
      <c r="G43" s="1243">
        <f>'2e) Realisierte Werte (Anlage)'!G$101</f>
        <v>0</v>
      </c>
      <c r="H43" s="1243">
        <f>'2e) Realisierte Werte (Anlage)'!H$101</f>
        <v>0</v>
      </c>
      <c r="I43" s="1243">
        <f>'2e) Realisierte Werte (Anlage)'!I$101</f>
        <v>0</v>
      </c>
      <c r="J43" s="1243">
        <f>'2e) Realisierte Werte (Anlage)'!J$101</f>
        <v>0</v>
      </c>
      <c r="K43" s="1243">
        <f>'2e) Realisierte Werte (Anlage)'!K$101</f>
        <v>0</v>
      </c>
      <c r="L43" s="1243">
        <f>'2e) Realisierte Werte (Anlage)'!L$101</f>
        <v>0</v>
      </c>
      <c r="M43" s="1243">
        <f>'2e) Realisierte Werte (Anlage)'!M$101</f>
        <v>0</v>
      </c>
      <c r="N43" s="1243">
        <f>'2e) Realisierte Werte (Anlage)'!N$101</f>
        <v>0</v>
      </c>
      <c r="O43" s="1243">
        <f>'2e) Realisierte Werte (Anlage)'!O$101</f>
        <v>0</v>
      </c>
      <c r="P43" s="1243">
        <f>'2e) Realisierte Werte (Anlage)'!P$101</f>
        <v>0</v>
      </c>
      <c r="Q43" s="1243">
        <f>'2e) Realisierte Werte (Anlage)'!Q$101</f>
        <v>0</v>
      </c>
      <c r="R43" s="1243">
        <f>'2e) Realisierte Werte (Anlage)'!R$101</f>
        <v>0</v>
      </c>
      <c r="S43" s="1243">
        <f>'2e) Realisierte Werte (Anlage)'!S$101</f>
        <v>0</v>
      </c>
      <c r="T43" s="1243">
        <f>'2e) Realisierte Werte (Anlage)'!T$101</f>
        <v>0</v>
      </c>
      <c r="U43" s="1245">
        <f>'2e) Realisierte Werte (Anlage)'!U$101</f>
        <v>0</v>
      </c>
    </row>
    <row r="44" spans="1:21" s="70" customFormat="1" x14ac:dyDescent="0.35">
      <c r="A44" s="1150"/>
      <c r="B44" s="149" t="str">
        <f>IF(ISBLANK('2e) Realisierte Werte (Anlage)'!B102),"",'2e) Realisierte Werte (Anlage)'!B102)</f>
        <v/>
      </c>
      <c r="C44" s="254" t="str">
        <f>IF(ISBLANK('2e) Realisierte Werte (Anlage)'!B102),"","MWh/Jahr")</f>
        <v/>
      </c>
      <c r="D44" s="1137" t="s">
        <v>51</v>
      </c>
      <c r="E44" s="1246">
        <f>'2e) Realisierte Werte (Anlage)'!E$102</f>
        <v>0</v>
      </c>
      <c r="F44" s="1246">
        <f>'2e) Realisierte Werte (Anlage)'!F$102</f>
        <v>0</v>
      </c>
      <c r="G44" s="1246">
        <f>'2e) Realisierte Werte (Anlage)'!G$102</f>
        <v>0</v>
      </c>
      <c r="H44" s="1246">
        <f>'2e) Realisierte Werte (Anlage)'!H$102</f>
        <v>0</v>
      </c>
      <c r="I44" s="1246">
        <f>'2e) Realisierte Werte (Anlage)'!I$102</f>
        <v>0</v>
      </c>
      <c r="J44" s="1246">
        <f>'2e) Realisierte Werte (Anlage)'!J$102</f>
        <v>0</v>
      </c>
      <c r="K44" s="1246">
        <f>'2e) Realisierte Werte (Anlage)'!K$102</f>
        <v>0</v>
      </c>
      <c r="L44" s="1246">
        <f>'2e) Realisierte Werte (Anlage)'!L$102</f>
        <v>0</v>
      </c>
      <c r="M44" s="1246">
        <f>'2e) Realisierte Werte (Anlage)'!M$102</f>
        <v>0</v>
      </c>
      <c r="N44" s="1246">
        <f>'2e) Realisierte Werte (Anlage)'!N$102</f>
        <v>0</v>
      </c>
      <c r="O44" s="1246">
        <f>'2e) Realisierte Werte (Anlage)'!O$102</f>
        <v>0</v>
      </c>
      <c r="P44" s="1246">
        <f>'2e) Realisierte Werte (Anlage)'!P$102</f>
        <v>0</v>
      </c>
      <c r="Q44" s="1246">
        <f>'2e) Realisierte Werte (Anlage)'!Q$102</f>
        <v>0</v>
      </c>
      <c r="R44" s="1246">
        <f>'2e) Realisierte Werte (Anlage)'!R$102</f>
        <v>0</v>
      </c>
      <c r="S44" s="1246">
        <f>'2e) Realisierte Werte (Anlage)'!S$102</f>
        <v>0</v>
      </c>
      <c r="T44" s="1246">
        <f>'2e) Realisierte Werte (Anlage)'!T$102</f>
        <v>0</v>
      </c>
      <c r="U44" s="1248">
        <f>'2e) Realisierte Werte (Anlage)'!U$102</f>
        <v>0</v>
      </c>
    </row>
    <row r="45" spans="1:21" s="70" customFormat="1" x14ac:dyDescent="0.35">
      <c r="A45" s="1150"/>
      <c r="B45" s="63" t="str">
        <f>IF(ISBLANK('2e) Realisierte Werte (Anlage)'!B103),"",'2e) Realisierte Werte (Anlage)'!B103)</f>
        <v/>
      </c>
      <c r="C45" s="1217" t="str">
        <f>IF(ISBLANK('2e) Realisierte Werte (Anlage)'!B103),"","MWh/Jahr")</f>
        <v/>
      </c>
      <c r="D45" s="1135" t="s">
        <v>51</v>
      </c>
      <c r="E45" s="1243">
        <f>'2e) Realisierte Werte (Anlage)'!E$103</f>
        <v>0</v>
      </c>
      <c r="F45" s="1243">
        <f>'2e) Realisierte Werte (Anlage)'!F$103</f>
        <v>0</v>
      </c>
      <c r="G45" s="1243">
        <f>'2e) Realisierte Werte (Anlage)'!G$103</f>
        <v>0</v>
      </c>
      <c r="H45" s="1243">
        <f>'2e) Realisierte Werte (Anlage)'!H$103</f>
        <v>0</v>
      </c>
      <c r="I45" s="1243">
        <f>'2e) Realisierte Werte (Anlage)'!I$103</f>
        <v>0</v>
      </c>
      <c r="J45" s="1243">
        <f>'2e) Realisierte Werte (Anlage)'!J$103</f>
        <v>0</v>
      </c>
      <c r="K45" s="1243">
        <f>'2e) Realisierte Werte (Anlage)'!K$103</f>
        <v>0</v>
      </c>
      <c r="L45" s="1243">
        <f>'2e) Realisierte Werte (Anlage)'!L$103</f>
        <v>0</v>
      </c>
      <c r="M45" s="1243">
        <f>'2e) Realisierte Werte (Anlage)'!M$103</f>
        <v>0</v>
      </c>
      <c r="N45" s="1243">
        <f>'2e) Realisierte Werte (Anlage)'!N$103</f>
        <v>0</v>
      </c>
      <c r="O45" s="1243">
        <f>'2e) Realisierte Werte (Anlage)'!O$103</f>
        <v>0</v>
      </c>
      <c r="P45" s="1243">
        <f>'2e) Realisierte Werte (Anlage)'!P$103</f>
        <v>0</v>
      </c>
      <c r="Q45" s="1243">
        <f>'2e) Realisierte Werte (Anlage)'!Q$103</f>
        <v>0</v>
      </c>
      <c r="R45" s="1243">
        <f>'2e) Realisierte Werte (Anlage)'!R$103</f>
        <v>0</v>
      </c>
      <c r="S45" s="1243">
        <f>'2e) Realisierte Werte (Anlage)'!S$103</f>
        <v>0</v>
      </c>
      <c r="T45" s="1243">
        <f>'2e) Realisierte Werte (Anlage)'!T$103</f>
        <v>0</v>
      </c>
      <c r="U45" s="1245">
        <f>'2e) Realisierte Werte (Anlage)'!U$103</f>
        <v>0</v>
      </c>
    </row>
    <row r="46" spans="1:21" s="70" customFormat="1" x14ac:dyDescent="0.35">
      <c r="A46" s="1150"/>
      <c r="B46" s="149" t="str">
        <f>IF(ISBLANK('2e) Realisierte Werte (Anlage)'!B104),"",'2e) Realisierte Werte (Anlage)'!B104)</f>
        <v/>
      </c>
      <c r="C46" s="254" t="str">
        <f>IF(ISBLANK('2e) Realisierte Werte (Anlage)'!B104),"","MWh/Jahr")</f>
        <v/>
      </c>
      <c r="D46" s="1137" t="s">
        <v>51</v>
      </c>
      <c r="E46" s="1246">
        <f>'2e) Realisierte Werte (Anlage)'!E$104</f>
        <v>0</v>
      </c>
      <c r="F46" s="1246">
        <f>'2e) Realisierte Werte (Anlage)'!F$104</f>
        <v>0</v>
      </c>
      <c r="G46" s="1246">
        <f>'2e) Realisierte Werte (Anlage)'!G$104</f>
        <v>0</v>
      </c>
      <c r="H46" s="1246">
        <f>'2e) Realisierte Werte (Anlage)'!H$104</f>
        <v>0</v>
      </c>
      <c r="I46" s="1246">
        <f>'2e) Realisierte Werte (Anlage)'!I$104</f>
        <v>0</v>
      </c>
      <c r="J46" s="1246">
        <f>'2e) Realisierte Werte (Anlage)'!J$104</f>
        <v>0</v>
      </c>
      <c r="K46" s="1246">
        <f>'2e) Realisierte Werte (Anlage)'!K$104</f>
        <v>0</v>
      </c>
      <c r="L46" s="1246">
        <f>'2e) Realisierte Werte (Anlage)'!L$104</f>
        <v>0</v>
      </c>
      <c r="M46" s="1246">
        <f>'2e) Realisierte Werte (Anlage)'!M$104</f>
        <v>0</v>
      </c>
      <c r="N46" s="1246">
        <f>'2e) Realisierte Werte (Anlage)'!N$104</f>
        <v>0</v>
      </c>
      <c r="O46" s="1246">
        <f>'2e) Realisierte Werte (Anlage)'!O$104</f>
        <v>0</v>
      </c>
      <c r="P46" s="1246">
        <f>'2e) Realisierte Werte (Anlage)'!P$104</f>
        <v>0</v>
      </c>
      <c r="Q46" s="1246">
        <f>'2e) Realisierte Werte (Anlage)'!Q$104</f>
        <v>0</v>
      </c>
      <c r="R46" s="1246">
        <f>'2e) Realisierte Werte (Anlage)'!R$104</f>
        <v>0</v>
      </c>
      <c r="S46" s="1246">
        <f>'2e) Realisierte Werte (Anlage)'!S$104</f>
        <v>0</v>
      </c>
      <c r="T46" s="1246">
        <f>'2e) Realisierte Werte (Anlage)'!T$104</f>
        <v>0</v>
      </c>
      <c r="U46" s="1248">
        <f>'2e) Realisierte Werte (Anlage)'!U$104</f>
        <v>0</v>
      </c>
    </row>
    <row r="47" spans="1:21" s="70" customFormat="1" x14ac:dyDescent="0.35">
      <c r="A47" s="1150"/>
      <c r="B47" s="144" t="str">
        <f>IF(ISBLANK('2e) Realisierte Werte (Anlage)'!B105),"",'2e) Realisierte Werte (Anlage)'!B105)</f>
        <v/>
      </c>
      <c r="C47" s="174" t="str">
        <f>IF(ISBLANK('2e) Realisierte Werte (Anlage)'!B105),"","MWh/Jahr")</f>
        <v/>
      </c>
      <c r="D47" s="1205" t="s">
        <v>51</v>
      </c>
      <c r="E47" s="1249">
        <f>'2e) Realisierte Werte (Anlage)'!E$105</f>
        <v>0</v>
      </c>
      <c r="F47" s="1249">
        <f>'2e) Realisierte Werte (Anlage)'!F$105</f>
        <v>0</v>
      </c>
      <c r="G47" s="1249">
        <f>'2e) Realisierte Werte (Anlage)'!G$105</f>
        <v>0</v>
      </c>
      <c r="H47" s="1249">
        <f>'2e) Realisierte Werte (Anlage)'!H$105</f>
        <v>0</v>
      </c>
      <c r="I47" s="1249">
        <f>'2e) Realisierte Werte (Anlage)'!I$105</f>
        <v>0</v>
      </c>
      <c r="J47" s="1249">
        <f>'2e) Realisierte Werte (Anlage)'!J$105</f>
        <v>0</v>
      </c>
      <c r="K47" s="1249">
        <f>'2e) Realisierte Werte (Anlage)'!K$105</f>
        <v>0</v>
      </c>
      <c r="L47" s="1249">
        <f>'2e) Realisierte Werte (Anlage)'!L$105</f>
        <v>0</v>
      </c>
      <c r="M47" s="1249">
        <f>'2e) Realisierte Werte (Anlage)'!M$105</f>
        <v>0</v>
      </c>
      <c r="N47" s="1249">
        <f>'2e) Realisierte Werte (Anlage)'!N$105</f>
        <v>0</v>
      </c>
      <c r="O47" s="1249">
        <f>'2e) Realisierte Werte (Anlage)'!O$105</f>
        <v>0</v>
      </c>
      <c r="P47" s="1249">
        <f>'2e) Realisierte Werte (Anlage)'!P$105</f>
        <v>0</v>
      </c>
      <c r="Q47" s="1249">
        <f>'2e) Realisierte Werte (Anlage)'!Q$105</f>
        <v>0</v>
      </c>
      <c r="R47" s="1249">
        <f>'2e) Realisierte Werte (Anlage)'!R$105</f>
        <v>0</v>
      </c>
      <c r="S47" s="1249">
        <f>'2e) Realisierte Werte (Anlage)'!S$105</f>
        <v>0</v>
      </c>
      <c r="T47" s="1249">
        <f>'2e) Realisierte Werte (Anlage)'!T$105</f>
        <v>0</v>
      </c>
      <c r="U47" s="1251">
        <f>'2e) Realisierte Werte (Anlage)'!U$105</f>
        <v>0</v>
      </c>
    </row>
    <row r="48" spans="1:21" s="70" customFormat="1" x14ac:dyDescent="0.35">
      <c r="A48" s="1150"/>
      <c r="B48" s="61" t="str">
        <f>IF(ISBLANK('2e) Realisierte Werte (Anlage)'!B106),"",IF('2e) Realisierte Werte (Anlage)'!D106="energetische Nutzung",'2e) Realisierte Werte (Anlage)'!B106,""))</f>
        <v/>
      </c>
      <c r="C48" s="251" t="str">
        <f>IF(AND(NOT(ISBLANK('2e) Realisierte Werte (Anlage)'!B106)),'2e) Realisierte Werte (Anlage)'!D106="energetische Nutzung"),"MWh/Jahr","")</f>
        <v/>
      </c>
      <c r="D48" s="1134" t="s">
        <v>51</v>
      </c>
      <c r="E48" s="1240">
        <f>IF('2e) Realisierte Werte (Anlage)'!$D$106="energetische Nutzung",'2e) Realisierte Werte (Anlage)'!E$106,0)</f>
        <v>0</v>
      </c>
      <c r="F48" s="1240">
        <f>IF('2e) Realisierte Werte (Anlage)'!$D$106="energetische Nutzung",'2e) Realisierte Werte (Anlage)'!F$106,0)</f>
        <v>0</v>
      </c>
      <c r="G48" s="1240">
        <f>IF('2e) Realisierte Werte (Anlage)'!$D$106="energetische Nutzung",'2e) Realisierte Werte (Anlage)'!G$106,0)</f>
        <v>0</v>
      </c>
      <c r="H48" s="1240">
        <f>IF('2e) Realisierte Werte (Anlage)'!$D$106="energetische Nutzung",'2e) Realisierte Werte (Anlage)'!H$106,0)</f>
        <v>0</v>
      </c>
      <c r="I48" s="1240">
        <f>IF('2e) Realisierte Werte (Anlage)'!$D$106="energetische Nutzung",'2e) Realisierte Werte (Anlage)'!I$106,0)</f>
        <v>0</v>
      </c>
      <c r="J48" s="1240">
        <f>IF('2e) Realisierte Werte (Anlage)'!$D$106="energetische Nutzung",'2e) Realisierte Werte (Anlage)'!J$106,0)</f>
        <v>0</v>
      </c>
      <c r="K48" s="1240">
        <f>IF('2e) Realisierte Werte (Anlage)'!$D$106="energetische Nutzung",'2e) Realisierte Werte (Anlage)'!K$106,0)</f>
        <v>0</v>
      </c>
      <c r="L48" s="1240">
        <f>IF('2e) Realisierte Werte (Anlage)'!$D$106="energetische Nutzung",'2e) Realisierte Werte (Anlage)'!L$106,0)</f>
        <v>0</v>
      </c>
      <c r="M48" s="1240">
        <f>IF('2e) Realisierte Werte (Anlage)'!$D$106="energetische Nutzung",'2e) Realisierte Werte (Anlage)'!M$106,0)</f>
        <v>0</v>
      </c>
      <c r="N48" s="1240">
        <f>IF('2e) Realisierte Werte (Anlage)'!$D$106="energetische Nutzung",'2e) Realisierte Werte (Anlage)'!N$106,0)</f>
        <v>0</v>
      </c>
      <c r="O48" s="1240">
        <f>IF('2e) Realisierte Werte (Anlage)'!$D$106="energetische Nutzung",'2e) Realisierte Werte (Anlage)'!O$106,0)</f>
        <v>0</v>
      </c>
      <c r="P48" s="1240">
        <f>IF('2e) Realisierte Werte (Anlage)'!$D$106="energetische Nutzung",'2e) Realisierte Werte (Anlage)'!P$106,0)</f>
        <v>0</v>
      </c>
      <c r="Q48" s="1240">
        <f>IF('2e) Realisierte Werte (Anlage)'!$D$106="energetische Nutzung",'2e) Realisierte Werte (Anlage)'!Q$106,0)</f>
        <v>0</v>
      </c>
      <c r="R48" s="1240">
        <f>IF('2e) Realisierte Werte (Anlage)'!$D$106="energetische Nutzung",'2e) Realisierte Werte (Anlage)'!R$106,0)</f>
        <v>0</v>
      </c>
      <c r="S48" s="1240">
        <f>IF('2e) Realisierte Werte (Anlage)'!$D$106="energetische Nutzung",'2e) Realisierte Werte (Anlage)'!S$106,0)</f>
        <v>0</v>
      </c>
      <c r="T48" s="1240">
        <f>IF('2e) Realisierte Werte (Anlage)'!$D$106="energetische Nutzung",'2e) Realisierte Werte (Anlage)'!T$106,0)</f>
        <v>0</v>
      </c>
      <c r="U48" s="1242">
        <f>IF('2e) Realisierte Werte (Anlage)'!$D$106="energetische Nutzung",'2e) Realisierte Werte (Anlage)'!U$106,0)</f>
        <v>0</v>
      </c>
    </row>
    <row r="49" spans="1:21" s="70" customFormat="1" x14ac:dyDescent="0.35">
      <c r="A49" s="1150"/>
      <c r="B49" s="144" t="str">
        <f>IF(ISBLANK('2e) Realisierte Werte (Anlage)'!B107),"",IF('2e) Realisierte Werte (Anlage)'!D107="energetische Nutzung",'2e) Realisierte Werte (Anlage)'!B107,""))</f>
        <v/>
      </c>
      <c r="C49" s="1263" t="str">
        <f>IF(AND(NOT(ISBLANK('2e) Realisierte Werte (Anlage)'!B107)),'2e) Realisierte Werte (Anlage)'!D107="energetische Nutzung"),"MWh/Jahr","")</f>
        <v/>
      </c>
      <c r="D49" s="1205" t="s">
        <v>51</v>
      </c>
      <c r="E49" s="1249">
        <f>IF('2e) Realisierte Werte (Anlage)'!$D$107="energetische Nutzung",'2e) Realisierte Werte (Anlage)'!E$107,0)</f>
        <v>0</v>
      </c>
      <c r="F49" s="1249">
        <f>IF('2e) Realisierte Werte (Anlage)'!$D$107="energetische Nutzung",'2e) Realisierte Werte (Anlage)'!F$107,0)</f>
        <v>0</v>
      </c>
      <c r="G49" s="1249">
        <f>IF('2e) Realisierte Werte (Anlage)'!$D$107="energetische Nutzung",'2e) Realisierte Werte (Anlage)'!G$107,0)</f>
        <v>0</v>
      </c>
      <c r="H49" s="1249">
        <f>IF('2e) Realisierte Werte (Anlage)'!$D$107="energetische Nutzung",'2e) Realisierte Werte (Anlage)'!H$107,0)</f>
        <v>0</v>
      </c>
      <c r="I49" s="1249">
        <f>IF('2e) Realisierte Werte (Anlage)'!$D$107="energetische Nutzung",'2e) Realisierte Werte (Anlage)'!I$107,0)</f>
        <v>0</v>
      </c>
      <c r="J49" s="1249">
        <f>IF('2e) Realisierte Werte (Anlage)'!$D$107="energetische Nutzung",'2e) Realisierte Werte (Anlage)'!J$107,0)</f>
        <v>0</v>
      </c>
      <c r="K49" s="1249">
        <f>IF('2e) Realisierte Werte (Anlage)'!$D$107="energetische Nutzung",'2e) Realisierte Werte (Anlage)'!K$107,0)</f>
        <v>0</v>
      </c>
      <c r="L49" s="1249">
        <f>IF('2e) Realisierte Werte (Anlage)'!$D$107="energetische Nutzung",'2e) Realisierte Werte (Anlage)'!L$107,0)</f>
        <v>0</v>
      </c>
      <c r="M49" s="1249">
        <f>IF('2e) Realisierte Werte (Anlage)'!$D$107="energetische Nutzung",'2e) Realisierte Werte (Anlage)'!M$107,0)</f>
        <v>0</v>
      </c>
      <c r="N49" s="1249">
        <f>IF('2e) Realisierte Werte (Anlage)'!$D$107="energetische Nutzung",'2e) Realisierte Werte (Anlage)'!N$107,0)</f>
        <v>0</v>
      </c>
      <c r="O49" s="1249">
        <f>IF('2e) Realisierte Werte (Anlage)'!$D$107="energetische Nutzung",'2e) Realisierte Werte (Anlage)'!O$107,0)</f>
        <v>0</v>
      </c>
      <c r="P49" s="1249">
        <f>IF('2e) Realisierte Werte (Anlage)'!$D$107="energetische Nutzung",'2e) Realisierte Werte (Anlage)'!P$107,0)</f>
        <v>0</v>
      </c>
      <c r="Q49" s="1249">
        <f>IF('2e) Realisierte Werte (Anlage)'!$D$107="energetische Nutzung",'2e) Realisierte Werte (Anlage)'!Q$107,0)</f>
        <v>0</v>
      </c>
      <c r="R49" s="1249">
        <f>IF('2e) Realisierte Werte (Anlage)'!$D$107="energetische Nutzung",'2e) Realisierte Werte (Anlage)'!R$107,0)</f>
        <v>0</v>
      </c>
      <c r="S49" s="1249">
        <f>IF('2e) Realisierte Werte (Anlage)'!$D$107="energetische Nutzung",'2e) Realisierte Werte (Anlage)'!S$107,0)</f>
        <v>0</v>
      </c>
      <c r="T49" s="1249">
        <f>IF('2e) Realisierte Werte (Anlage)'!$D$107="energetische Nutzung",'2e) Realisierte Werte (Anlage)'!T$107,0)</f>
        <v>0</v>
      </c>
      <c r="U49" s="1251">
        <f>IF('2e) Realisierte Werte (Anlage)'!$D$107="energetische Nutzung",'2e) Realisierte Werte (Anlage)'!U$107,0)</f>
        <v>0</v>
      </c>
    </row>
    <row r="50" spans="1:21" s="70" customFormat="1" x14ac:dyDescent="0.35">
      <c r="A50" s="1150"/>
      <c r="B50" s="133" t="str">
        <f>IF(ISBLANK('2e) Realisierte Werte (Anlage)'!B108),"",IF('2e) Realisierte Werte (Anlage)'!D108="energetische Nutzung",'2e) Realisierte Werte (Anlage)'!B108,""))</f>
        <v/>
      </c>
      <c r="C50" s="254" t="str">
        <f>IF(AND(NOT(ISBLANK('2e) Realisierte Werte (Anlage)'!B108)),'2e) Realisierte Werte (Anlage)'!D108="energetische Nutzung"),"MWh/Jahr","")</f>
        <v/>
      </c>
      <c r="D50" s="1222" t="s">
        <v>51</v>
      </c>
      <c r="E50" s="1261">
        <f>IF('2e) Realisierte Werte (Anlage)'!$D$108="energetische Nutzung",'2e) Realisierte Werte (Anlage)'!E$108,0)</f>
        <v>0</v>
      </c>
      <c r="F50" s="1261">
        <f>IF('2e) Realisierte Werte (Anlage)'!$D$108="energetische Nutzung",'2e) Realisierte Werte (Anlage)'!F$108,0)</f>
        <v>0</v>
      </c>
      <c r="G50" s="1261">
        <f>IF('2e) Realisierte Werte (Anlage)'!$D$108="energetische Nutzung",'2e) Realisierte Werte (Anlage)'!G$108,0)</f>
        <v>0</v>
      </c>
      <c r="H50" s="1261">
        <f>IF('2e) Realisierte Werte (Anlage)'!$D$108="energetische Nutzung",'2e) Realisierte Werte (Anlage)'!H$108,0)</f>
        <v>0</v>
      </c>
      <c r="I50" s="1261">
        <f>IF('2e) Realisierte Werte (Anlage)'!$D$108="energetische Nutzung",'2e) Realisierte Werte (Anlage)'!I$108,0)</f>
        <v>0</v>
      </c>
      <c r="J50" s="1261">
        <f>IF('2e) Realisierte Werte (Anlage)'!$D$108="energetische Nutzung",'2e) Realisierte Werte (Anlage)'!J$108,0)</f>
        <v>0</v>
      </c>
      <c r="K50" s="1261">
        <f>IF('2e) Realisierte Werte (Anlage)'!$D$108="energetische Nutzung",'2e) Realisierte Werte (Anlage)'!K$108,0)</f>
        <v>0</v>
      </c>
      <c r="L50" s="1261">
        <f>IF('2e) Realisierte Werte (Anlage)'!$D$108="energetische Nutzung",'2e) Realisierte Werte (Anlage)'!L$108,0)</f>
        <v>0</v>
      </c>
      <c r="M50" s="1261">
        <f>IF('2e) Realisierte Werte (Anlage)'!$D$108="energetische Nutzung",'2e) Realisierte Werte (Anlage)'!M$108,0)</f>
        <v>0</v>
      </c>
      <c r="N50" s="1261">
        <f>IF('2e) Realisierte Werte (Anlage)'!$D$108="energetische Nutzung",'2e) Realisierte Werte (Anlage)'!N$108,0)</f>
        <v>0</v>
      </c>
      <c r="O50" s="1261">
        <f>IF('2e) Realisierte Werte (Anlage)'!$D$108="energetische Nutzung",'2e) Realisierte Werte (Anlage)'!O$108,0)</f>
        <v>0</v>
      </c>
      <c r="P50" s="1261">
        <f>IF('2e) Realisierte Werte (Anlage)'!$D$108="energetische Nutzung",'2e) Realisierte Werte (Anlage)'!P$108,0)</f>
        <v>0</v>
      </c>
      <c r="Q50" s="1261">
        <f>IF('2e) Realisierte Werte (Anlage)'!$D$108="energetische Nutzung",'2e) Realisierte Werte (Anlage)'!Q$108,0)</f>
        <v>0</v>
      </c>
      <c r="R50" s="1261">
        <f>IF('2e) Realisierte Werte (Anlage)'!$D$108="energetische Nutzung",'2e) Realisierte Werte (Anlage)'!R$108,0)</f>
        <v>0</v>
      </c>
      <c r="S50" s="1261">
        <f>IF('2e) Realisierte Werte (Anlage)'!$D$108="energetische Nutzung",'2e) Realisierte Werte (Anlage)'!S$108,0)</f>
        <v>0</v>
      </c>
      <c r="T50" s="1261">
        <f>IF('2e) Realisierte Werte (Anlage)'!$D$108="energetische Nutzung",'2e) Realisierte Werte (Anlage)'!T$108,0)</f>
        <v>0</v>
      </c>
      <c r="U50" s="1262">
        <f>IF('2e) Realisierte Werte (Anlage)'!$D$108="energetische Nutzung",'2e) Realisierte Werte (Anlage)'!U$108,0)</f>
        <v>0</v>
      </c>
    </row>
    <row r="51" spans="1:21" s="70" customFormat="1" x14ac:dyDescent="0.35">
      <c r="A51" s="1150"/>
      <c r="B51" s="63" t="str">
        <f>IF(ISBLANK('2e) Realisierte Werte (Anlage)'!B109),"",IF('2e) Realisierte Werte (Anlage)'!D109="energetische Nutzung",'2e) Realisierte Werte (Anlage)'!B109,""))</f>
        <v/>
      </c>
      <c r="C51" s="1217" t="str">
        <f>IF(AND(NOT(ISBLANK('2e) Realisierte Werte (Anlage)'!B109)),'2e) Realisierte Werte (Anlage)'!D109="energetische Nutzung"),"MWh/Jahr","")</f>
        <v/>
      </c>
      <c r="D51" s="1135" t="s">
        <v>51</v>
      </c>
      <c r="E51" s="1243">
        <f>IF('2e) Realisierte Werte (Anlage)'!$D$109="energetische Nutzung",'2e) Realisierte Werte (Anlage)'!E$109,0)</f>
        <v>0</v>
      </c>
      <c r="F51" s="1243">
        <f>IF('2e) Realisierte Werte (Anlage)'!$D$109="energetische Nutzung",'2e) Realisierte Werte (Anlage)'!F$109,0)</f>
        <v>0</v>
      </c>
      <c r="G51" s="1243">
        <f>IF('2e) Realisierte Werte (Anlage)'!$D$109="energetische Nutzung",'2e) Realisierte Werte (Anlage)'!G$109,0)</f>
        <v>0</v>
      </c>
      <c r="H51" s="1243">
        <f>IF('2e) Realisierte Werte (Anlage)'!$D$109="energetische Nutzung",'2e) Realisierte Werte (Anlage)'!H$109,0)</f>
        <v>0</v>
      </c>
      <c r="I51" s="1243">
        <f>IF('2e) Realisierte Werte (Anlage)'!$D$109="energetische Nutzung",'2e) Realisierte Werte (Anlage)'!I$109,0)</f>
        <v>0</v>
      </c>
      <c r="J51" s="1243">
        <f>IF('2e) Realisierte Werte (Anlage)'!$D$109="energetische Nutzung",'2e) Realisierte Werte (Anlage)'!J$109,0)</f>
        <v>0</v>
      </c>
      <c r="K51" s="1243">
        <f>IF('2e) Realisierte Werte (Anlage)'!$D$109="energetische Nutzung",'2e) Realisierte Werte (Anlage)'!K$109,0)</f>
        <v>0</v>
      </c>
      <c r="L51" s="1243">
        <f>IF('2e) Realisierte Werte (Anlage)'!$D$109="energetische Nutzung",'2e) Realisierte Werte (Anlage)'!L$109,0)</f>
        <v>0</v>
      </c>
      <c r="M51" s="1243">
        <f>IF('2e) Realisierte Werte (Anlage)'!$D$109="energetische Nutzung",'2e) Realisierte Werte (Anlage)'!M$109,0)</f>
        <v>0</v>
      </c>
      <c r="N51" s="1243">
        <f>IF('2e) Realisierte Werte (Anlage)'!$D$109="energetische Nutzung",'2e) Realisierte Werte (Anlage)'!N$109,0)</f>
        <v>0</v>
      </c>
      <c r="O51" s="1243">
        <f>IF('2e) Realisierte Werte (Anlage)'!$D$109="energetische Nutzung",'2e) Realisierte Werte (Anlage)'!O$109,0)</f>
        <v>0</v>
      </c>
      <c r="P51" s="1243">
        <f>IF('2e) Realisierte Werte (Anlage)'!$D$109="energetische Nutzung",'2e) Realisierte Werte (Anlage)'!P$109,0)</f>
        <v>0</v>
      </c>
      <c r="Q51" s="1243">
        <f>IF('2e) Realisierte Werte (Anlage)'!$D$109="energetische Nutzung",'2e) Realisierte Werte (Anlage)'!Q$109,0)</f>
        <v>0</v>
      </c>
      <c r="R51" s="1243">
        <f>IF('2e) Realisierte Werte (Anlage)'!$D$109="energetische Nutzung",'2e) Realisierte Werte (Anlage)'!R$109,0)</f>
        <v>0</v>
      </c>
      <c r="S51" s="1243">
        <f>IF('2e) Realisierte Werte (Anlage)'!$D$109="energetische Nutzung",'2e) Realisierte Werte (Anlage)'!S$109,0)</f>
        <v>0</v>
      </c>
      <c r="T51" s="1243">
        <f>IF('2e) Realisierte Werte (Anlage)'!$D$109="energetische Nutzung",'2e) Realisierte Werte (Anlage)'!T$109,0)</f>
        <v>0</v>
      </c>
      <c r="U51" s="1245">
        <f>IF('2e) Realisierte Werte (Anlage)'!$D$109="energetische Nutzung",'2e) Realisierte Werte (Anlage)'!U$109,0)</f>
        <v>0</v>
      </c>
    </row>
    <row r="52" spans="1:21" s="70" customFormat="1" ht="15" thickBot="1" x14ac:dyDescent="0.4">
      <c r="A52" s="1150"/>
      <c r="B52" s="1252" t="s">
        <v>325</v>
      </c>
      <c r="C52" s="1253" t="s">
        <v>220</v>
      </c>
      <c r="D52" s="1254" t="s">
        <v>51</v>
      </c>
      <c r="E52" s="1255">
        <f t="shared" ref="E52:U52" si="7">IFERROR(SUM(E34:E51),0)</f>
        <v>0</v>
      </c>
      <c r="F52" s="1256">
        <f t="shared" si="7"/>
        <v>0</v>
      </c>
      <c r="G52" s="1256">
        <f t="shared" si="7"/>
        <v>0</v>
      </c>
      <c r="H52" s="1257">
        <f t="shared" si="7"/>
        <v>0</v>
      </c>
      <c r="I52" s="1257">
        <f t="shared" si="7"/>
        <v>0</v>
      </c>
      <c r="J52" s="1257">
        <f t="shared" si="7"/>
        <v>0</v>
      </c>
      <c r="K52" s="1258">
        <f t="shared" si="7"/>
        <v>0</v>
      </c>
      <c r="L52" s="1256">
        <f t="shared" si="7"/>
        <v>0</v>
      </c>
      <c r="M52" s="1256">
        <f t="shared" si="7"/>
        <v>0</v>
      </c>
      <c r="N52" s="1257">
        <f t="shared" si="7"/>
        <v>0</v>
      </c>
      <c r="O52" s="1258">
        <f t="shared" si="7"/>
        <v>0</v>
      </c>
      <c r="P52" s="1256">
        <f t="shared" si="7"/>
        <v>0</v>
      </c>
      <c r="Q52" s="1257">
        <f t="shared" si="7"/>
        <v>0</v>
      </c>
      <c r="R52" s="1258">
        <f t="shared" si="7"/>
        <v>0</v>
      </c>
      <c r="S52" s="1256">
        <f t="shared" si="7"/>
        <v>0</v>
      </c>
      <c r="T52" s="1257">
        <f t="shared" si="7"/>
        <v>0</v>
      </c>
      <c r="U52" s="1259">
        <f t="shared" si="7"/>
        <v>0</v>
      </c>
    </row>
    <row r="53" spans="1:21" s="70" customFormat="1" x14ac:dyDescent="0.35">
      <c r="A53" s="1260"/>
      <c r="B53"/>
      <c r="C53" s="11"/>
      <c r="D53" s="1165"/>
    </row>
    <row r="54" spans="1:21" s="70" customFormat="1" ht="15" thickBot="1" x14ac:dyDescent="0.4">
      <c r="A54" s="1260"/>
      <c r="B54" s="57"/>
      <c r="D54" s="1284"/>
      <c r="E54" s="57"/>
      <c r="F54" s="57"/>
      <c r="G54" s="57"/>
      <c r="H54" s="57"/>
      <c r="I54" s="57"/>
      <c r="J54" s="57"/>
      <c r="K54" s="57"/>
      <c r="L54" s="57"/>
      <c r="M54" s="57"/>
      <c r="N54" s="57"/>
      <c r="O54" s="57"/>
      <c r="P54" s="57"/>
      <c r="Q54" s="57"/>
      <c r="R54" s="57"/>
      <c r="S54" s="57"/>
      <c r="T54" s="57"/>
      <c r="U54" s="57"/>
    </row>
    <row r="55" spans="1:21" s="70" customFormat="1" ht="19" thickBot="1" x14ac:dyDescent="0.4">
      <c r="A55" s="1260"/>
      <c r="B55" s="1510" t="s">
        <v>327</v>
      </c>
      <c r="C55" s="1523"/>
    </row>
    <row r="56" spans="1:21" s="70" customFormat="1" ht="15" thickBot="1" x14ac:dyDescent="0.4">
      <c r="A56" s="1260"/>
      <c r="B56" s="1097" t="s">
        <v>328</v>
      </c>
      <c r="C56" s="1128" t="s">
        <v>50</v>
      </c>
      <c r="D56" s="1160"/>
      <c r="E56" s="1237">
        <f>YEAR('2b) Allg. Inputs'!$C$7)</f>
        <v>1900</v>
      </c>
      <c r="F56" s="1238">
        <f>E56+1</f>
        <v>1901</v>
      </c>
      <c r="G56" s="1238">
        <f t="shared" ref="G56" si="8">F56+1</f>
        <v>1902</v>
      </c>
      <c r="H56" s="1238">
        <f t="shared" ref="H56" si="9">G56+1</f>
        <v>1903</v>
      </c>
      <c r="I56" s="1238">
        <f t="shared" ref="I56" si="10">H56+1</f>
        <v>1904</v>
      </c>
      <c r="J56" s="1238">
        <f t="shared" ref="J56" si="11">I56+1</f>
        <v>1905</v>
      </c>
      <c r="K56" s="1238">
        <f t="shared" ref="K56" si="12">J56+1</f>
        <v>1906</v>
      </c>
      <c r="L56" s="1238">
        <f t="shared" ref="L56" si="13">K56+1</f>
        <v>1907</v>
      </c>
      <c r="M56" s="1238">
        <f t="shared" ref="M56" si="14">L56+1</f>
        <v>1908</v>
      </c>
      <c r="N56" s="1238">
        <f t="shared" ref="N56" si="15">M56+1</f>
        <v>1909</v>
      </c>
      <c r="O56" s="1238">
        <f t="shared" ref="O56" si="16">N56+1</f>
        <v>1910</v>
      </c>
      <c r="P56" s="1238">
        <f t="shared" ref="P56" si="17">O56+1</f>
        <v>1911</v>
      </c>
      <c r="Q56" s="1238">
        <f t="shared" ref="Q56" si="18">P56+1</f>
        <v>1912</v>
      </c>
      <c r="R56" s="1238">
        <f t="shared" ref="R56" si="19">Q56+1</f>
        <v>1913</v>
      </c>
      <c r="S56" s="1238">
        <f>IF('4c) Berechnungen_MFS'!E114 = "Nein",R56+1, R56+1&amp;" 1. Teil-KJ")</f>
        <v>1914</v>
      </c>
      <c r="T56" s="1238" t="str">
        <f>IF('4c) Berechnungen_MFS'!E114 = "Nein","", R56+1&amp;" 2. Teil-KJ")</f>
        <v/>
      </c>
      <c r="U56" s="1239" t="str">
        <f>IF('4c) Berechnungen_MFS'!E114="Ja",R56+2,"")</f>
        <v/>
      </c>
    </row>
    <row r="57" spans="1:21" s="57" customFormat="1" x14ac:dyDescent="0.35">
      <c r="B57" s="1457" t="s">
        <v>103</v>
      </c>
      <c r="C57" s="252" t="s">
        <v>220</v>
      </c>
      <c r="D57" s="1137" t="s">
        <v>51</v>
      </c>
      <c r="E57" s="1246">
        <f>'2e) Realisierte Werte (Anlage)'!E$93+'2e) Realisierte Werte (Anlage)'!E$112</f>
        <v>0</v>
      </c>
      <c r="F57" s="1246">
        <f>'2e) Realisierte Werte (Anlage)'!F$93+'2e) Realisierte Werte (Anlage)'!F$112</f>
        <v>0</v>
      </c>
      <c r="G57" s="1246">
        <f>'2e) Realisierte Werte (Anlage)'!G$93+'2e) Realisierte Werte (Anlage)'!G$112</f>
        <v>0</v>
      </c>
      <c r="H57" s="1246">
        <f>'2e) Realisierte Werte (Anlage)'!H$93+'2e) Realisierte Werte (Anlage)'!H$112</f>
        <v>0</v>
      </c>
      <c r="I57" s="1246">
        <f>'2e) Realisierte Werte (Anlage)'!I$93+'2e) Realisierte Werte (Anlage)'!I$112</f>
        <v>0</v>
      </c>
      <c r="J57" s="1246">
        <f>'2e) Realisierte Werte (Anlage)'!J$93+'2e) Realisierte Werte (Anlage)'!J$112</f>
        <v>0</v>
      </c>
      <c r="K57" s="1246">
        <f>'2e) Realisierte Werte (Anlage)'!K$93+'2e) Realisierte Werte (Anlage)'!K$112</f>
        <v>0</v>
      </c>
      <c r="L57" s="1246">
        <f>'2e) Realisierte Werte (Anlage)'!L$93+'2e) Realisierte Werte (Anlage)'!L$112</f>
        <v>0</v>
      </c>
      <c r="M57" s="1246">
        <f>'2e) Realisierte Werte (Anlage)'!M$93+'2e) Realisierte Werte (Anlage)'!M$112</f>
        <v>0</v>
      </c>
      <c r="N57" s="1246">
        <f>'2e) Realisierte Werte (Anlage)'!N$93+'2e) Realisierte Werte (Anlage)'!N$112</f>
        <v>0</v>
      </c>
      <c r="O57" s="1246">
        <f>'2e) Realisierte Werte (Anlage)'!O$93+'2e) Realisierte Werte (Anlage)'!O$112</f>
        <v>0</v>
      </c>
      <c r="P57" s="1246">
        <f>'2e) Realisierte Werte (Anlage)'!P$93+'2e) Realisierte Werte (Anlage)'!P$112</f>
        <v>0</v>
      </c>
      <c r="Q57" s="1246">
        <f>'2e) Realisierte Werte (Anlage)'!Q$93+'2e) Realisierte Werte (Anlage)'!Q$112</f>
        <v>0</v>
      </c>
      <c r="R57" s="1246">
        <f>'2e) Realisierte Werte (Anlage)'!R$93+'2e) Realisierte Werte (Anlage)'!R$112</f>
        <v>0</v>
      </c>
      <c r="S57" s="1246">
        <f>'2e) Realisierte Werte (Anlage)'!S$93+'2e) Realisierte Werte (Anlage)'!S$112</f>
        <v>0</v>
      </c>
      <c r="T57" s="1246">
        <f>'2e) Realisierte Werte (Anlage)'!T$93+'2e) Realisierte Werte (Anlage)'!T$112</f>
        <v>0</v>
      </c>
      <c r="U57" s="1248">
        <f>'2e) Realisierte Werte (Anlage)'!U$93+'2e) Realisierte Werte (Anlage)'!U$112</f>
        <v>0</v>
      </c>
    </row>
    <row r="58" spans="1:21" s="57" customFormat="1" ht="15" thickBot="1" x14ac:dyDescent="0.4">
      <c r="B58" s="1458" t="s">
        <v>329</v>
      </c>
      <c r="C58" s="1397" t="s">
        <v>220</v>
      </c>
      <c r="D58" s="1398" t="s">
        <v>51</v>
      </c>
      <c r="E58" s="1399">
        <f>SUMIFS('2e) Realisierte Werte (Anlage)'!E$106:E$107,'2e) Realisierte Werte (Anlage)'!$D$106:$D$107,"energetische Nutzung")</f>
        <v>0</v>
      </c>
      <c r="F58" s="1399">
        <f>SUMIFS('2e) Realisierte Werte (Anlage)'!F$106:F$107,'2e) Realisierte Werte (Anlage)'!$D$106:$D$107,"energetische Nutzung")</f>
        <v>0</v>
      </c>
      <c r="G58" s="1399">
        <f>SUMIFS('2e) Realisierte Werte (Anlage)'!G$106:G$107,'2e) Realisierte Werte (Anlage)'!$D$106:$D$107,"energetische Nutzung")</f>
        <v>0</v>
      </c>
      <c r="H58" s="1399">
        <f>SUMIFS('2e) Realisierte Werte (Anlage)'!H$106:H$107,'2e) Realisierte Werte (Anlage)'!$D$106:$D$107,"energetische Nutzung")</f>
        <v>0</v>
      </c>
      <c r="I58" s="1399">
        <f>SUMIFS('2e) Realisierte Werte (Anlage)'!I$106:I$107,'2e) Realisierte Werte (Anlage)'!$D$106:$D$107,"energetische Nutzung")</f>
        <v>0</v>
      </c>
      <c r="J58" s="1399">
        <f>SUMIFS('2e) Realisierte Werte (Anlage)'!J$106:J$107,'2e) Realisierte Werte (Anlage)'!$D$106:$D$107,"energetische Nutzung")</f>
        <v>0</v>
      </c>
      <c r="K58" s="1399">
        <f>SUMIFS('2e) Realisierte Werte (Anlage)'!K$106:K$107,'2e) Realisierte Werte (Anlage)'!$D$106:$D$107,"energetische Nutzung")</f>
        <v>0</v>
      </c>
      <c r="L58" s="1399">
        <f>SUMIFS('2e) Realisierte Werte (Anlage)'!L$106:L$107,'2e) Realisierte Werte (Anlage)'!$D$106:$D$107,"energetische Nutzung")</f>
        <v>0</v>
      </c>
      <c r="M58" s="1399">
        <f>SUMIFS('2e) Realisierte Werte (Anlage)'!M$106:M$107,'2e) Realisierte Werte (Anlage)'!$D$106:$D$107,"energetische Nutzung")</f>
        <v>0</v>
      </c>
      <c r="N58" s="1399">
        <f>SUMIFS('2e) Realisierte Werte (Anlage)'!N$106:N$107,'2e) Realisierte Werte (Anlage)'!$D$106:$D$107,"energetische Nutzung")</f>
        <v>0</v>
      </c>
      <c r="O58" s="1399">
        <f>SUMIFS('2e) Realisierte Werte (Anlage)'!O$106:O$107,'2e) Realisierte Werte (Anlage)'!$D$106:$D$107,"energetische Nutzung")</f>
        <v>0</v>
      </c>
      <c r="P58" s="1399">
        <f>SUMIFS('2e) Realisierte Werte (Anlage)'!P$106:P$107,'2e) Realisierte Werte (Anlage)'!$D$106:$D$107,"energetische Nutzung")</f>
        <v>0</v>
      </c>
      <c r="Q58" s="1399">
        <f>SUMIFS('2e) Realisierte Werte (Anlage)'!Q$106:Q$107,'2e) Realisierte Werte (Anlage)'!$D$106:$D$107,"energetische Nutzung")</f>
        <v>0</v>
      </c>
      <c r="R58" s="1399">
        <f>SUMIFS('2e) Realisierte Werte (Anlage)'!R$106:R$107,'2e) Realisierte Werte (Anlage)'!$D$106:$D$107,"energetische Nutzung")</f>
        <v>0</v>
      </c>
      <c r="S58" s="1399">
        <f>SUMIFS('2e) Realisierte Werte (Anlage)'!S$106:S$107,'2e) Realisierte Werte (Anlage)'!$D$106:$D$107,"energetische Nutzung")</f>
        <v>0</v>
      </c>
      <c r="T58" s="1399">
        <f>SUMIFS('2e) Realisierte Werte (Anlage)'!T$106:T$107,'2e) Realisierte Werte (Anlage)'!$D$106:$D$107,"energetische Nutzung")</f>
        <v>0</v>
      </c>
      <c r="U58" s="1400">
        <f>SUMIFS('2e) Realisierte Werte (Anlage)'!U$106:U$107,'2e) Realisierte Werte (Anlage)'!$D$106:$D$107,"energetische Nutzung")</f>
        <v>0</v>
      </c>
    </row>
    <row r="59" spans="1:21" s="70" customFormat="1" x14ac:dyDescent="0.35">
      <c r="A59" s="1260"/>
      <c r="D59" s="1284"/>
      <c r="E59" s="57"/>
      <c r="F59" s="57"/>
      <c r="G59" s="57"/>
      <c r="H59" s="57"/>
      <c r="I59" s="57"/>
      <c r="J59" s="57"/>
      <c r="K59" s="57"/>
      <c r="L59" s="57"/>
      <c r="M59" s="57"/>
      <c r="N59" s="57"/>
      <c r="O59" s="57"/>
      <c r="P59" s="57"/>
      <c r="Q59" s="57"/>
      <c r="R59" s="57"/>
      <c r="S59" s="57"/>
      <c r="T59" s="57"/>
      <c r="U59" s="57"/>
    </row>
    <row r="60" spans="1:21" s="70" customFormat="1" ht="15" thickBot="1" x14ac:dyDescent="0.4">
      <c r="A60" s="57"/>
    </row>
    <row r="61" spans="1:21" s="70" customFormat="1" ht="18.5" x14ac:dyDescent="0.35">
      <c r="A61"/>
      <c r="B61" s="1063" t="s">
        <v>330</v>
      </c>
      <c r="C61" s="11"/>
      <c r="D61" s="257"/>
      <c r="E61" s="257"/>
      <c r="F61" s="11"/>
      <c r="G61" s="11"/>
      <c r="H61" s="11"/>
      <c r="I61" s="11"/>
      <c r="J61" s="11"/>
      <c r="K61" s="11"/>
      <c r="L61" s="11"/>
      <c r="M61" s="11"/>
      <c r="N61" s="11"/>
      <c r="O61" s="11"/>
      <c r="P61" s="11"/>
      <c r="Q61" s="11"/>
      <c r="R61" s="11"/>
    </row>
    <row r="62" spans="1:21" s="70" customFormat="1" ht="30" customHeight="1" x14ac:dyDescent="0.35">
      <c r="B62" s="1265" t="s">
        <v>382</v>
      </c>
      <c r="C62" s="1128" t="s">
        <v>50</v>
      </c>
      <c r="D62" s="1266"/>
      <c r="E62" s="1098">
        <f>YEAR('2b) Allg. Inputs'!$C$7)</f>
        <v>1900</v>
      </c>
      <c r="F62" s="1099">
        <f>E62+1</f>
        <v>1901</v>
      </c>
      <c r="G62" s="1099">
        <f t="shared" ref="G62:R62" si="20">F62+1</f>
        <v>1902</v>
      </c>
      <c r="H62" s="1099">
        <f t="shared" si="20"/>
        <v>1903</v>
      </c>
      <c r="I62" s="1099">
        <f t="shared" si="20"/>
        <v>1904</v>
      </c>
      <c r="J62" s="1099">
        <f t="shared" si="20"/>
        <v>1905</v>
      </c>
      <c r="K62" s="1099">
        <f t="shared" si="20"/>
        <v>1906</v>
      </c>
      <c r="L62" s="1099">
        <f t="shared" si="20"/>
        <v>1907</v>
      </c>
      <c r="M62" s="1099">
        <f t="shared" si="20"/>
        <v>1908</v>
      </c>
      <c r="N62" s="1099">
        <f t="shared" si="20"/>
        <v>1909</v>
      </c>
      <c r="O62" s="1099">
        <f t="shared" si="20"/>
        <v>1910</v>
      </c>
      <c r="P62" s="1099">
        <f t="shared" si="20"/>
        <v>1911</v>
      </c>
      <c r="Q62" s="1099">
        <f t="shared" si="20"/>
        <v>1912</v>
      </c>
      <c r="R62" s="1099">
        <f t="shared" si="20"/>
        <v>1913</v>
      </c>
      <c r="S62" s="1099">
        <f>IF('4c) Berechnungen_MFS'!E114 = "Nein",R62+1, R62+1&amp;" 1. Teil-KJ")</f>
        <v>1914</v>
      </c>
      <c r="T62" s="1100" t="str">
        <f>IF('4c) Berechnungen_MFS'!E114 = "Nein","", R62+1&amp;" 2. Teil-KJ")</f>
        <v/>
      </c>
      <c r="U62" s="1101" t="str">
        <f>IF('4c) Berechnungen_MFS'!E114="Ja",R62+2,"")</f>
        <v/>
      </c>
    </row>
    <row r="63" spans="1:21" s="70" customFormat="1" ht="16.5" x14ac:dyDescent="0.45">
      <c r="B63" s="258" t="s">
        <v>338</v>
      </c>
      <c r="C63" s="1279" t="s">
        <v>318</v>
      </c>
      <c r="D63" s="1280" t="s">
        <v>51</v>
      </c>
      <c r="E63" s="1281">
        <f t="shared" ref="E63:U63" si="21">E69+E72+E75+E78+E81+E84+E87</f>
        <v>0</v>
      </c>
      <c r="F63" s="1300">
        <f t="shared" si="21"/>
        <v>0</v>
      </c>
      <c r="G63" s="1300">
        <f t="shared" si="21"/>
        <v>0</v>
      </c>
      <c r="H63" s="1300">
        <f t="shared" si="21"/>
        <v>0</v>
      </c>
      <c r="I63" s="1300">
        <f t="shared" si="21"/>
        <v>0</v>
      </c>
      <c r="J63" s="1300">
        <f t="shared" si="21"/>
        <v>0</v>
      </c>
      <c r="K63" s="1300">
        <f t="shared" si="21"/>
        <v>0</v>
      </c>
      <c r="L63" s="1300">
        <f t="shared" si="21"/>
        <v>0</v>
      </c>
      <c r="M63" s="1300">
        <f t="shared" si="21"/>
        <v>0</v>
      </c>
      <c r="N63" s="1300">
        <f t="shared" si="21"/>
        <v>0</v>
      </c>
      <c r="O63" s="1300">
        <f t="shared" si="21"/>
        <v>0</v>
      </c>
      <c r="P63" s="1300">
        <f t="shared" si="21"/>
        <v>0</v>
      </c>
      <c r="Q63" s="1300">
        <f t="shared" si="21"/>
        <v>0</v>
      </c>
      <c r="R63" s="1300">
        <f t="shared" si="21"/>
        <v>0</v>
      </c>
      <c r="S63" s="1300">
        <f t="shared" si="21"/>
        <v>0</v>
      </c>
      <c r="T63" s="1301">
        <f t="shared" si="21"/>
        <v>0</v>
      </c>
      <c r="U63" s="1283">
        <f t="shared" si="21"/>
        <v>0</v>
      </c>
    </row>
    <row r="64" spans="1:21" s="70" customFormat="1" x14ac:dyDescent="0.35">
      <c r="B64" s="222"/>
      <c r="C64" s="222"/>
      <c r="D64" s="57"/>
    </row>
    <row r="65" spans="2:21" s="70" customFormat="1" x14ac:dyDescent="0.35"/>
    <row r="66" spans="2:21" s="70" customFormat="1" ht="22" customHeight="1" x14ac:dyDescent="0.35">
      <c r="B66" s="1510" t="s">
        <v>383</v>
      </c>
      <c r="C66" s="1523"/>
    </row>
    <row r="67" spans="2:21" s="70" customFormat="1" ht="18.5" x14ac:dyDescent="0.35">
      <c r="B67" s="1040" t="s">
        <v>171</v>
      </c>
      <c r="C67" s="1041"/>
    </row>
    <row r="68" spans="2:21" s="70" customFormat="1" ht="29.9" customHeight="1" x14ac:dyDescent="0.35">
      <c r="B68" s="1265" t="s">
        <v>382</v>
      </c>
      <c r="C68" s="1303" t="s">
        <v>50</v>
      </c>
      <c r="D68" s="1266"/>
      <c r="E68" s="1186">
        <f>YEAR('2b) Allg. Inputs'!$C$7)</f>
        <v>1900</v>
      </c>
      <c r="F68" s="1187">
        <f>E68+1</f>
        <v>1901</v>
      </c>
      <c r="G68" s="1187">
        <f t="shared" ref="G68:R68" si="22">F68+1</f>
        <v>1902</v>
      </c>
      <c r="H68" s="1187">
        <f t="shared" si="22"/>
        <v>1903</v>
      </c>
      <c r="I68" s="1187">
        <f t="shared" si="22"/>
        <v>1904</v>
      </c>
      <c r="J68" s="1187">
        <f t="shared" si="22"/>
        <v>1905</v>
      </c>
      <c r="K68" s="1187">
        <f t="shared" si="22"/>
        <v>1906</v>
      </c>
      <c r="L68" s="1187">
        <f t="shared" si="22"/>
        <v>1907</v>
      </c>
      <c r="M68" s="1187">
        <f t="shared" si="22"/>
        <v>1908</v>
      </c>
      <c r="N68" s="1187">
        <f t="shared" si="22"/>
        <v>1909</v>
      </c>
      <c r="O68" s="1187">
        <f t="shared" si="22"/>
        <v>1910</v>
      </c>
      <c r="P68" s="1187">
        <f t="shared" si="22"/>
        <v>1911</v>
      </c>
      <c r="Q68" s="1187">
        <f t="shared" si="22"/>
        <v>1912</v>
      </c>
      <c r="R68" s="1187">
        <f t="shared" si="22"/>
        <v>1913</v>
      </c>
      <c r="S68" s="1187">
        <f>IF('4c) Berechnungen_MFS'!E114 = "Nein",R68+1, R68+1&amp;" 1. Teil-KJ")</f>
        <v>1914</v>
      </c>
      <c r="T68" s="1187" t="str">
        <f>IF('4c) Berechnungen_MFS'!E114 = "Nein","", R68+1&amp;" 2. Teil-KJ")</f>
        <v/>
      </c>
      <c r="U68" s="1313" t="str">
        <f>IF('4c) Berechnungen_MFS'!E114="Ja",R68+2,"")</f>
        <v/>
      </c>
    </row>
    <row r="69" spans="2:21" s="70" customFormat="1" ht="16.5" x14ac:dyDescent="0.45">
      <c r="B69" s="258" t="s">
        <v>338</v>
      </c>
      <c r="C69" s="1279" t="s">
        <v>318</v>
      </c>
      <c r="D69" s="1309">
        <f>VLOOKUP('2e) Realisierte Werte (Anlage)'!$C$11,'3b) Referenzsysteme'!$B$5:$K$37,9)</f>
        <v>0</v>
      </c>
      <c r="E69" s="1281">
        <f>IF('2e) Realisierte Werte (Anlage)'!$C$11="50: Wasserstoff", E106, IF('2e) Realisierte Werte (Anlage)'!$C$11="51: Synthesegas",E123, IF('2e) Realisierte Werte (Anlage)'!$C$11="Brennstoffeinsatz", E140, IF('2e) Realisierte Werte (Anlage)'!$C$11="Wärmebereitstellung", E157, VLOOKUP('2e) Realisierte Werte (Anlage)'!$C$11,'3b) Referenzsysteme'!$B$5:$K$37,9)))))*'2e) Realisierte Werte (Anlage)'!E17</f>
        <v>0</v>
      </c>
      <c r="F69" s="1281">
        <f>IF('2e) Realisierte Werte (Anlage)'!$C$11="50: Wasserstoff", F106, IF('2e) Realisierte Werte (Anlage)'!$C$11="51: Synthesegas",F123, IF('2e) Realisierte Werte (Anlage)'!$C$11="Brennstoffeinsatz", F140, IF('2e) Realisierte Werte (Anlage)'!$C$11="Wärmebereitstellung", F157, VLOOKUP('2e) Realisierte Werte (Anlage)'!$C$11,'3b) Referenzsysteme'!$B$5:$K$37,9)))))*'2e) Realisierte Werte (Anlage)'!F17</f>
        <v>0</v>
      </c>
      <c r="G69" s="1281">
        <f>IF('2e) Realisierte Werte (Anlage)'!$C$11="50: Wasserstoff", G106, IF('2e) Realisierte Werte (Anlage)'!$C$11="51: Synthesegas",G123, IF('2e) Realisierte Werte (Anlage)'!$C$11="Brennstoffeinsatz", G140, IF('2e) Realisierte Werte (Anlage)'!$C$11="Wärmebereitstellung", G157, VLOOKUP('2e) Realisierte Werte (Anlage)'!$C$11,'3b) Referenzsysteme'!$B$5:$K$37,9)))))*'2e) Realisierte Werte (Anlage)'!G17</f>
        <v>0</v>
      </c>
      <c r="H69" s="1281">
        <f>IF('2e) Realisierte Werte (Anlage)'!$C$11="50: Wasserstoff", H106, IF('2e) Realisierte Werte (Anlage)'!$C$11="51: Synthesegas",H123, IF('2e) Realisierte Werte (Anlage)'!$C$11="Brennstoffeinsatz", H140, IF('2e) Realisierte Werte (Anlage)'!$C$11="Wärmebereitstellung", H157, VLOOKUP('2e) Realisierte Werte (Anlage)'!$C$11,'3b) Referenzsysteme'!$B$5:$K$37,9)))))*'2e) Realisierte Werte (Anlage)'!H17</f>
        <v>0</v>
      </c>
      <c r="I69" s="1281">
        <f>IF('2e) Realisierte Werte (Anlage)'!$C$11="50: Wasserstoff", I106, IF('2e) Realisierte Werte (Anlage)'!$C$11="51: Synthesegas",I123, IF('2e) Realisierte Werte (Anlage)'!$C$11="Brennstoffeinsatz", I140, IF('2e) Realisierte Werte (Anlage)'!$C$11="Wärmebereitstellung", I157, VLOOKUP('2e) Realisierte Werte (Anlage)'!$C$11,'3b) Referenzsysteme'!$B$5:$K$37,9)))))*'2e) Realisierte Werte (Anlage)'!I17</f>
        <v>0</v>
      </c>
      <c r="J69" s="1281">
        <f>IF('2e) Realisierte Werte (Anlage)'!$C$11="50: Wasserstoff", J106, IF('2e) Realisierte Werte (Anlage)'!$C$11="51: Synthesegas",J123, IF('2e) Realisierte Werte (Anlage)'!$C$11="Brennstoffeinsatz", J140, IF('2e) Realisierte Werte (Anlage)'!$C$11="Wärmebereitstellung", J157, VLOOKUP('2e) Realisierte Werte (Anlage)'!$C$11,'3b) Referenzsysteme'!$B$5:$K$37,9)))))*'2e) Realisierte Werte (Anlage)'!J17</f>
        <v>0</v>
      </c>
      <c r="K69" s="1281">
        <f>IF('2e) Realisierte Werte (Anlage)'!$C$11="50: Wasserstoff", K106, IF('2e) Realisierte Werte (Anlage)'!$C$11="51: Synthesegas",K123, IF('2e) Realisierte Werte (Anlage)'!$C$11="Brennstoffeinsatz", K140, IF('2e) Realisierte Werte (Anlage)'!$C$11="Wärmebereitstellung", K157, VLOOKUP('2e) Realisierte Werte (Anlage)'!$C$11,'3b) Referenzsysteme'!$B$5:$K$37,9)))))*'2e) Realisierte Werte (Anlage)'!K17</f>
        <v>0</v>
      </c>
      <c r="L69" s="1281">
        <f>IF('2e) Realisierte Werte (Anlage)'!$C$11="50: Wasserstoff", L106, IF('2e) Realisierte Werte (Anlage)'!$C$11="51: Synthesegas",L123, IF('2e) Realisierte Werte (Anlage)'!$C$11="Brennstoffeinsatz", L140, IF('2e) Realisierte Werte (Anlage)'!$C$11="Wärmebereitstellung", L157, VLOOKUP('2e) Realisierte Werte (Anlage)'!$C$11,'3b) Referenzsysteme'!$B$5:$K$37,9)))))*'2e) Realisierte Werte (Anlage)'!L17</f>
        <v>0</v>
      </c>
      <c r="M69" s="1281">
        <f>IF('2e) Realisierte Werte (Anlage)'!$C$11="50: Wasserstoff", M106, IF('2e) Realisierte Werte (Anlage)'!$C$11="51: Synthesegas",M123, IF('2e) Realisierte Werte (Anlage)'!$C$11="Brennstoffeinsatz", M140, IF('2e) Realisierte Werte (Anlage)'!$C$11="Wärmebereitstellung", M157, VLOOKUP('2e) Realisierte Werte (Anlage)'!$C$11,'3b) Referenzsysteme'!$B$5:$K$37,9)))))*'2e) Realisierte Werte (Anlage)'!M17</f>
        <v>0</v>
      </c>
      <c r="N69" s="1281">
        <f>IF('2e) Realisierte Werte (Anlage)'!$C$11="50: Wasserstoff", N106, IF('2e) Realisierte Werte (Anlage)'!$C$11="51: Synthesegas",N123, IF('2e) Realisierte Werte (Anlage)'!$C$11="Brennstoffeinsatz", N140, IF('2e) Realisierte Werte (Anlage)'!$C$11="Wärmebereitstellung", N157, VLOOKUP('2e) Realisierte Werte (Anlage)'!$C$11,'3b) Referenzsysteme'!$B$5:$K$37,9)))))*'2e) Realisierte Werte (Anlage)'!N17</f>
        <v>0</v>
      </c>
      <c r="O69" s="1281">
        <f>IF('2e) Realisierte Werte (Anlage)'!$C$11="50: Wasserstoff", O106, IF('2e) Realisierte Werte (Anlage)'!$C$11="51: Synthesegas",O123, IF('2e) Realisierte Werte (Anlage)'!$C$11="Brennstoffeinsatz", O140, IF('2e) Realisierte Werte (Anlage)'!$C$11="Wärmebereitstellung", O157, VLOOKUP('2e) Realisierte Werte (Anlage)'!$C$11,'3b) Referenzsysteme'!$B$5:$K$37,9)))))*'2e) Realisierte Werte (Anlage)'!O17</f>
        <v>0</v>
      </c>
      <c r="P69" s="1281">
        <f>IF('2e) Realisierte Werte (Anlage)'!$C$11="50: Wasserstoff", P106, IF('2e) Realisierte Werte (Anlage)'!$C$11="51: Synthesegas",P123, IF('2e) Realisierte Werte (Anlage)'!$C$11="Brennstoffeinsatz", P140, IF('2e) Realisierte Werte (Anlage)'!$C$11="Wärmebereitstellung", P157, VLOOKUP('2e) Realisierte Werte (Anlage)'!$C$11,'3b) Referenzsysteme'!$B$5:$K$37,9)))))*'2e) Realisierte Werte (Anlage)'!P17</f>
        <v>0</v>
      </c>
      <c r="Q69" s="1281">
        <f>IF('2e) Realisierte Werte (Anlage)'!$C$11="50: Wasserstoff", Q106, IF('2e) Realisierte Werte (Anlage)'!$C$11="51: Synthesegas",Q123, IF('2e) Realisierte Werte (Anlage)'!$C$11="Brennstoffeinsatz", Q140, IF('2e) Realisierte Werte (Anlage)'!$C$11="Wärmebereitstellung", Q157, VLOOKUP('2e) Realisierte Werte (Anlage)'!$C$11,'3b) Referenzsysteme'!$B$5:$K$37,9)))))*'2e) Realisierte Werte (Anlage)'!Q17</f>
        <v>0</v>
      </c>
      <c r="R69" s="1281">
        <f>IF('2e) Realisierte Werte (Anlage)'!$C$11="50: Wasserstoff", R106, IF('2e) Realisierte Werte (Anlage)'!$C$11="51: Synthesegas",R123, IF('2e) Realisierte Werte (Anlage)'!$C$11="Brennstoffeinsatz", R140, IF('2e) Realisierte Werte (Anlage)'!$C$11="Wärmebereitstellung", R157, VLOOKUP('2e) Realisierte Werte (Anlage)'!$C$11,'3b) Referenzsysteme'!$B$5:$K$37,9)))))*'2e) Realisierte Werte (Anlage)'!R17</f>
        <v>0</v>
      </c>
      <c r="S69" s="1281">
        <f>IF('2e) Realisierte Werte (Anlage)'!$C$11="50: Wasserstoff", S106, IF('2e) Realisierte Werte (Anlage)'!$C$11="51: Synthesegas",S123, IF('2e) Realisierte Werte (Anlage)'!$C$11="Brennstoffeinsatz", S140, IF('2e) Realisierte Werte (Anlage)'!$C$11="Wärmebereitstellung", S157, VLOOKUP('2e) Realisierte Werte (Anlage)'!$C$11,'3b) Referenzsysteme'!$B$5:$K$37,9)))))*'2e) Realisierte Werte (Anlage)'!S17</f>
        <v>0</v>
      </c>
      <c r="T69" s="1300">
        <f>IF('2e) Realisierte Werte (Anlage)'!$C$11="50: Wasserstoff", T106, IF('2e) Realisierte Werte (Anlage)'!$C$11="51: Synthesegas",T123, IF('2e) Realisierte Werte (Anlage)'!$C$11="Brennstoffeinsatz", T140, IF('2e) Realisierte Werte (Anlage)'!$C$11="Wärmebereitstellung", T157, VLOOKUP('2e) Realisierte Werte (Anlage)'!$C$11,'3b) Referenzsysteme'!$B$5:$K$37,9)))))*'2e) Realisierte Werte (Anlage)'!T17</f>
        <v>0</v>
      </c>
      <c r="U69" s="1310">
        <f>IF('2e) Realisierte Werte (Anlage)'!$C$11="50: Wasserstoff", U106, IF('2e) Realisierte Werte (Anlage)'!$C$11="51: Synthesegas",U123, IF('2e) Realisierte Werte (Anlage)'!$C$11="Brennstoffeinsatz", U140, IF('2e) Realisierte Werte (Anlage)'!$C$11="Wärmebereitstellung", U157, VLOOKUP('2e) Realisierte Werte (Anlage)'!$C$11,'3b) Referenzsysteme'!$B$5:$K$37,9)))))*'2e) Realisierte Werte (Anlage)'!U17</f>
        <v>0</v>
      </c>
    </row>
    <row r="70" spans="2:21" s="70" customFormat="1" ht="18.5" x14ac:dyDescent="0.35">
      <c r="B70" s="1311" t="s">
        <v>345</v>
      </c>
      <c r="C70" s="1312"/>
    </row>
    <row r="71" spans="2:21" s="70" customFormat="1" ht="29.9" customHeight="1" x14ac:dyDescent="0.35">
      <c r="B71" s="1265" t="s">
        <v>382</v>
      </c>
      <c r="C71" s="1128" t="s">
        <v>50</v>
      </c>
      <c r="D71" s="1266"/>
      <c r="E71" s="1186">
        <f>YEAR('2b) Allg. Inputs'!$C$7)</f>
        <v>1900</v>
      </c>
      <c r="F71" s="1187">
        <f>E71+1</f>
        <v>1901</v>
      </c>
      <c r="G71" s="1187">
        <f t="shared" ref="G71:R71" si="23">F71+1</f>
        <v>1902</v>
      </c>
      <c r="H71" s="1187">
        <f t="shared" si="23"/>
        <v>1903</v>
      </c>
      <c r="I71" s="1187">
        <f t="shared" si="23"/>
        <v>1904</v>
      </c>
      <c r="J71" s="1187">
        <f t="shared" si="23"/>
        <v>1905</v>
      </c>
      <c r="K71" s="1187">
        <f t="shared" si="23"/>
        <v>1906</v>
      </c>
      <c r="L71" s="1187">
        <f t="shared" si="23"/>
        <v>1907</v>
      </c>
      <c r="M71" s="1187">
        <f t="shared" si="23"/>
        <v>1908</v>
      </c>
      <c r="N71" s="1187">
        <f t="shared" si="23"/>
        <v>1909</v>
      </c>
      <c r="O71" s="1187">
        <f t="shared" si="23"/>
        <v>1910</v>
      </c>
      <c r="P71" s="1187">
        <f t="shared" si="23"/>
        <v>1911</v>
      </c>
      <c r="Q71" s="1187">
        <f t="shared" si="23"/>
        <v>1912</v>
      </c>
      <c r="R71" s="1187">
        <f t="shared" si="23"/>
        <v>1913</v>
      </c>
      <c r="S71" s="1187">
        <f>IF('4c) Berechnungen_MFS'!E114 = "Nein",R71+1, R71+1&amp;" 1. Teil-KJ")</f>
        <v>1914</v>
      </c>
      <c r="T71" s="1187" t="str">
        <f>IF('4c) Berechnungen_MFS'!E114 = "Nein","", R71+1&amp;" 2. Teil-KJ")</f>
        <v/>
      </c>
      <c r="U71" s="1313" t="str">
        <f>IF('4c) Berechnungen_MFS'!E114="Ja",R71+2,"")</f>
        <v/>
      </c>
    </row>
    <row r="72" spans="2:21" s="70" customFormat="1" ht="16.5" x14ac:dyDescent="0.45">
      <c r="B72" s="258" t="s">
        <v>338</v>
      </c>
      <c r="C72" s="1279" t="s">
        <v>318</v>
      </c>
      <c r="D72" s="1309">
        <f>VLOOKUP('2e) Realisierte Werte (Anlage)'!$D$11,'3b) Referenzsysteme'!$B$5:$K$37,9)</f>
        <v>0</v>
      </c>
      <c r="E72" s="1281">
        <f>IF('2e) Realisierte Werte (Anlage)'!$D$11="50: Wasserstoff", E106, IF('2e) Realisierte Werte (Anlage)'!$D$11="51: Synthesegas",E123, IF('2e) Realisierte Werte (Anlage)'!$D$11="Brennstoffeinsatz", E140, IF('2e) Realisierte Werte (Anlage)'!$D$11="Wärmebereitstellung", E157, VLOOKUP('2e) Realisierte Werte (Anlage)'!$D$11,'3b) Referenzsysteme'!$B$5:$K$37,9)))))*'2e) Realisierte Werte (Anlage)'!E$18</f>
        <v>0</v>
      </c>
      <c r="F72" s="1281">
        <f>IF('2e) Realisierte Werte (Anlage)'!$D$11="50: Wasserstoff", F106, IF('2e) Realisierte Werte (Anlage)'!$D$11="51: Synthesegas",F123, IF('2e) Realisierte Werte (Anlage)'!$D$11="Brennstoffeinsatz", F140, IF('2e) Realisierte Werte (Anlage)'!$D$11="Wärmebereitstellung", F157, VLOOKUP('2e) Realisierte Werte (Anlage)'!$D$11,'3b) Referenzsysteme'!$B$5:$K$37,9)))))*'2e) Realisierte Werte (Anlage)'!F$18</f>
        <v>0</v>
      </c>
      <c r="G72" s="1281">
        <f>IF('2e) Realisierte Werte (Anlage)'!$D$11="50: Wasserstoff", G106, IF('2e) Realisierte Werte (Anlage)'!$D$11="51: Synthesegas",G123, IF('2e) Realisierte Werte (Anlage)'!$D$11="Brennstoffeinsatz", G140, IF('2e) Realisierte Werte (Anlage)'!$D$11="Wärmebereitstellung", G157, VLOOKUP('2e) Realisierte Werte (Anlage)'!$D$11,'3b) Referenzsysteme'!$B$5:$K$37,9)))))*'2e) Realisierte Werte (Anlage)'!G$18</f>
        <v>0</v>
      </c>
      <c r="H72" s="1281">
        <f>IF('2e) Realisierte Werte (Anlage)'!$D$11="50: Wasserstoff", H106, IF('2e) Realisierte Werte (Anlage)'!$D$11="51: Synthesegas",H123, IF('2e) Realisierte Werte (Anlage)'!$D$11="Brennstoffeinsatz", H140, IF('2e) Realisierte Werte (Anlage)'!$D$11="Wärmebereitstellung", H157, VLOOKUP('2e) Realisierte Werte (Anlage)'!$D$11,'3b) Referenzsysteme'!$B$5:$K$37,9)))))*'2e) Realisierte Werte (Anlage)'!H$18</f>
        <v>0</v>
      </c>
      <c r="I72" s="1281">
        <f>IF('2e) Realisierte Werte (Anlage)'!$D$11="50: Wasserstoff", I106, IF('2e) Realisierte Werte (Anlage)'!$D$11="51: Synthesegas",I123, IF('2e) Realisierte Werte (Anlage)'!$D$11="Brennstoffeinsatz", I140, IF('2e) Realisierte Werte (Anlage)'!$D$11="Wärmebereitstellung", I157, VLOOKUP('2e) Realisierte Werte (Anlage)'!$D$11,'3b) Referenzsysteme'!$B$5:$K$37,9)))))*'2e) Realisierte Werte (Anlage)'!I$18</f>
        <v>0</v>
      </c>
      <c r="J72" s="1281">
        <f>IF('2e) Realisierte Werte (Anlage)'!$D$11="50: Wasserstoff", J106, IF('2e) Realisierte Werte (Anlage)'!$D$11="51: Synthesegas",J123, IF('2e) Realisierte Werte (Anlage)'!$D$11="Brennstoffeinsatz", J140, IF('2e) Realisierte Werte (Anlage)'!$D$11="Wärmebereitstellung", J157, VLOOKUP('2e) Realisierte Werte (Anlage)'!$D$11,'3b) Referenzsysteme'!$B$5:$K$37,9)))))*'2e) Realisierte Werte (Anlage)'!J$18</f>
        <v>0</v>
      </c>
      <c r="K72" s="1281">
        <f>IF('2e) Realisierte Werte (Anlage)'!$D$11="50: Wasserstoff", K106, IF('2e) Realisierte Werte (Anlage)'!$D$11="51: Synthesegas",K123, IF('2e) Realisierte Werte (Anlage)'!$D$11="Brennstoffeinsatz", K140, IF('2e) Realisierte Werte (Anlage)'!$D$11="Wärmebereitstellung", K157, VLOOKUP('2e) Realisierte Werte (Anlage)'!$D$11,'3b) Referenzsysteme'!$B$5:$K$37,9)))))*'2e) Realisierte Werte (Anlage)'!K$18</f>
        <v>0</v>
      </c>
      <c r="L72" s="1281">
        <f>IF('2e) Realisierte Werte (Anlage)'!$D$11="50: Wasserstoff", L106, IF('2e) Realisierte Werte (Anlage)'!$D$11="51: Synthesegas",L123, IF('2e) Realisierte Werte (Anlage)'!$D$11="Brennstoffeinsatz", L140, IF('2e) Realisierte Werte (Anlage)'!$D$11="Wärmebereitstellung", L157, VLOOKUP('2e) Realisierte Werte (Anlage)'!$D$11,'3b) Referenzsysteme'!$B$5:$K$37,9)))))*'2e) Realisierte Werte (Anlage)'!L$18</f>
        <v>0</v>
      </c>
      <c r="M72" s="1281">
        <f>IF('2e) Realisierte Werte (Anlage)'!$D$11="50: Wasserstoff", M106, IF('2e) Realisierte Werte (Anlage)'!$D$11="51: Synthesegas",M123, IF('2e) Realisierte Werte (Anlage)'!$D$11="Brennstoffeinsatz", M140, IF('2e) Realisierte Werte (Anlage)'!$D$11="Wärmebereitstellung", M157, VLOOKUP('2e) Realisierte Werte (Anlage)'!$D$11,'3b) Referenzsysteme'!$B$5:$K$37,9)))))*'2e) Realisierte Werte (Anlage)'!M$18</f>
        <v>0</v>
      </c>
      <c r="N72" s="1281">
        <f>IF('2e) Realisierte Werte (Anlage)'!$D$11="50: Wasserstoff", N106, IF('2e) Realisierte Werte (Anlage)'!$D$11="51: Synthesegas",N123, IF('2e) Realisierte Werte (Anlage)'!$D$11="Brennstoffeinsatz", N140, IF('2e) Realisierte Werte (Anlage)'!$D$11="Wärmebereitstellung", N157, VLOOKUP('2e) Realisierte Werte (Anlage)'!$D$11,'3b) Referenzsysteme'!$B$5:$K$37,9)))))*'2e) Realisierte Werte (Anlage)'!N$18</f>
        <v>0</v>
      </c>
      <c r="O72" s="1281">
        <f>IF('2e) Realisierte Werte (Anlage)'!$D$11="50: Wasserstoff", O106, IF('2e) Realisierte Werte (Anlage)'!$D$11="51: Synthesegas",O123, IF('2e) Realisierte Werte (Anlage)'!$D$11="Brennstoffeinsatz", O140, IF('2e) Realisierte Werte (Anlage)'!$D$11="Wärmebereitstellung", O157, VLOOKUP('2e) Realisierte Werte (Anlage)'!$D$11,'3b) Referenzsysteme'!$B$5:$K$37,9)))))*'2e) Realisierte Werte (Anlage)'!O$18</f>
        <v>0</v>
      </c>
      <c r="P72" s="1281">
        <f>IF('2e) Realisierte Werte (Anlage)'!$D$11="50: Wasserstoff", P106, IF('2e) Realisierte Werte (Anlage)'!$D$11="51: Synthesegas",P123, IF('2e) Realisierte Werte (Anlage)'!$D$11="Brennstoffeinsatz", P140, IF('2e) Realisierte Werte (Anlage)'!$D$11="Wärmebereitstellung", P157, VLOOKUP('2e) Realisierte Werte (Anlage)'!$D$11,'3b) Referenzsysteme'!$B$5:$K$37,9)))))*'2e) Realisierte Werte (Anlage)'!P$18</f>
        <v>0</v>
      </c>
      <c r="Q72" s="1281">
        <f>IF('2e) Realisierte Werte (Anlage)'!$D$11="50: Wasserstoff", Q106, IF('2e) Realisierte Werte (Anlage)'!$D$11="51: Synthesegas",Q123, IF('2e) Realisierte Werte (Anlage)'!$D$11="Brennstoffeinsatz", Q140, IF('2e) Realisierte Werte (Anlage)'!$D$11="Wärmebereitstellung", Q157, VLOOKUP('2e) Realisierte Werte (Anlage)'!$D$11,'3b) Referenzsysteme'!$B$5:$K$37,9)))))*'2e) Realisierte Werte (Anlage)'!Q$18</f>
        <v>0</v>
      </c>
      <c r="R72" s="1281">
        <f>IF('2e) Realisierte Werte (Anlage)'!$D$11="50: Wasserstoff", R106, IF('2e) Realisierte Werte (Anlage)'!$D$11="51: Synthesegas",R123, IF('2e) Realisierte Werte (Anlage)'!$D$11="Brennstoffeinsatz", R140, IF('2e) Realisierte Werte (Anlage)'!$D$11="Wärmebereitstellung", R157, VLOOKUP('2e) Realisierte Werte (Anlage)'!$D$11,'3b) Referenzsysteme'!$B$5:$K$37,9)))))*'2e) Realisierte Werte (Anlage)'!R$18</f>
        <v>0</v>
      </c>
      <c r="S72" s="1281">
        <f>IF('2e) Realisierte Werte (Anlage)'!$D$11="50: Wasserstoff", S106, IF('2e) Realisierte Werte (Anlage)'!$D$11="51: Synthesegas",S123, IF('2e) Realisierte Werte (Anlage)'!$D$11="Brennstoffeinsatz", S140, IF('2e) Realisierte Werte (Anlage)'!$D$11="Wärmebereitstellung", S157, VLOOKUP('2e) Realisierte Werte (Anlage)'!$D$11,'3b) Referenzsysteme'!$B$5:$K$37,9)))))*'2e) Realisierte Werte (Anlage)'!S$18</f>
        <v>0</v>
      </c>
      <c r="T72" s="1300">
        <f>IF('2e) Realisierte Werte (Anlage)'!$D$11="50: Wasserstoff", T106, IF('2e) Realisierte Werte (Anlage)'!$D$11="51: Synthesegas",T123, IF('2e) Realisierte Werte (Anlage)'!$D$11="Brennstoffeinsatz", T140, IF('2e) Realisierte Werte (Anlage)'!$D$11="Wärmebereitstellung", T157, VLOOKUP('2e) Realisierte Werte (Anlage)'!$D$11,'3b) Referenzsysteme'!$B$5:$K$37,9)))))*'2e) Realisierte Werte (Anlage)'!T$18</f>
        <v>0</v>
      </c>
      <c r="U72" s="1310">
        <f>IF('2e) Realisierte Werte (Anlage)'!$D$11="50: Wasserstoff", U106, IF('2e) Realisierte Werte (Anlage)'!$D$11="51: Synthesegas",U123, IF('2e) Realisierte Werte (Anlage)'!$D$11="Brennstoffeinsatz", U140, IF('2e) Realisierte Werte (Anlage)'!$D$11="Wärmebereitstellung", U157, VLOOKUP('2e) Realisierte Werte (Anlage)'!$D$11,'3b) Referenzsysteme'!$B$5:$K$37,9)))))*'2e) Realisierte Werte (Anlage)'!U$18</f>
        <v>0</v>
      </c>
    </row>
    <row r="73" spans="2:21" s="70" customFormat="1" ht="18.5" x14ac:dyDescent="0.35">
      <c r="B73" s="1311" t="s">
        <v>346</v>
      </c>
      <c r="C73" s="1312"/>
    </row>
    <row r="74" spans="2:21" s="70" customFormat="1" ht="29.9" customHeight="1" x14ac:dyDescent="0.35">
      <c r="B74" s="1265" t="s">
        <v>382</v>
      </c>
      <c r="C74" s="1128" t="s">
        <v>50</v>
      </c>
      <c r="D74" s="1266"/>
      <c r="E74" s="1186">
        <f>YEAR('2b) Allg. Inputs'!$C$7)</f>
        <v>1900</v>
      </c>
      <c r="F74" s="1187">
        <f>E74+1</f>
        <v>1901</v>
      </c>
      <c r="G74" s="1187">
        <f t="shared" ref="G74:R74" si="24">F74+1</f>
        <v>1902</v>
      </c>
      <c r="H74" s="1187">
        <f t="shared" si="24"/>
        <v>1903</v>
      </c>
      <c r="I74" s="1187">
        <f t="shared" si="24"/>
        <v>1904</v>
      </c>
      <c r="J74" s="1187">
        <f t="shared" si="24"/>
        <v>1905</v>
      </c>
      <c r="K74" s="1187">
        <f t="shared" si="24"/>
        <v>1906</v>
      </c>
      <c r="L74" s="1187">
        <f t="shared" si="24"/>
        <v>1907</v>
      </c>
      <c r="M74" s="1187">
        <f t="shared" si="24"/>
        <v>1908</v>
      </c>
      <c r="N74" s="1187">
        <f t="shared" si="24"/>
        <v>1909</v>
      </c>
      <c r="O74" s="1187">
        <f t="shared" si="24"/>
        <v>1910</v>
      </c>
      <c r="P74" s="1187">
        <f t="shared" si="24"/>
        <v>1911</v>
      </c>
      <c r="Q74" s="1187">
        <f t="shared" si="24"/>
        <v>1912</v>
      </c>
      <c r="R74" s="1187">
        <f t="shared" si="24"/>
        <v>1913</v>
      </c>
      <c r="S74" s="1187">
        <f>IF('4c) Berechnungen_MFS'!E114 = "Nein",R74+1, R74+1&amp;" 1. Teil-KJ")</f>
        <v>1914</v>
      </c>
      <c r="T74" s="1187" t="str">
        <f>IF('4c) Berechnungen_MFS'!E114 = "Nein","", R74+1&amp;" 2. Teil-KJ")</f>
        <v/>
      </c>
      <c r="U74" s="1313" t="str">
        <f>IF('4c) Berechnungen_MFS'!E114="Ja",R74+2,"")</f>
        <v/>
      </c>
    </row>
    <row r="75" spans="2:21" s="70" customFormat="1" ht="16.5" x14ac:dyDescent="0.45">
      <c r="B75" s="258" t="s">
        <v>338</v>
      </c>
      <c r="C75" s="1279" t="s">
        <v>318</v>
      </c>
      <c r="D75" s="1309">
        <f>VLOOKUP('2e) Realisierte Werte (Anlage)'!$E$11,'3b) Referenzsysteme'!$B$5:$K$37,9)</f>
        <v>0</v>
      </c>
      <c r="E75" s="1281">
        <f>IF('2e) Realisierte Werte (Anlage)'!$E$11="50: Wasserstoff", E106, IF('2e) Realisierte Werte (Anlage)'!$E$11="51: Synthesegas",E123, IF('2e) Realisierte Werte (Anlage)'!$E$11="Brennstoffeinsatz", E140, IF('2e) Realisierte Werte (Anlage)'!$E$11="Wärmebereitstellung", E157, VLOOKUP('2e) Realisierte Werte (Anlage)'!$E$11,'3b) Referenzsysteme'!$B$5:$K$37,9)))))*'2e) Realisierte Werte (Anlage)'!E$19</f>
        <v>0</v>
      </c>
      <c r="F75" s="1281">
        <f>IF('2e) Realisierte Werte (Anlage)'!$E$11="50: Wasserstoff", F106, IF('2e) Realisierte Werte (Anlage)'!$E$11="51: Synthesegas",F123, IF('2e) Realisierte Werte (Anlage)'!$E$11="Brennstoffeinsatz", F140, IF('2e) Realisierte Werte (Anlage)'!$E$11="Wärmebereitstellung", F157, VLOOKUP('2e) Realisierte Werte (Anlage)'!$E$11,'3b) Referenzsysteme'!$B$5:$K$37,9)))))*'2e) Realisierte Werte (Anlage)'!F$19</f>
        <v>0</v>
      </c>
      <c r="G75" s="1281">
        <f>IF('2e) Realisierte Werte (Anlage)'!$E$11="50: Wasserstoff", G106, IF('2e) Realisierte Werte (Anlage)'!$E$11="51: Synthesegas",G123, IF('2e) Realisierte Werte (Anlage)'!$E$11="Brennstoffeinsatz", G140, IF('2e) Realisierte Werte (Anlage)'!$E$11="Wärmebereitstellung", G157, VLOOKUP('2e) Realisierte Werte (Anlage)'!$E$11,'3b) Referenzsysteme'!$B$5:$K$37,9)))))*'2e) Realisierte Werte (Anlage)'!G$19</f>
        <v>0</v>
      </c>
      <c r="H75" s="1281">
        <f>IF('2e) Realisierte Werte (Anlage)'!$E$11="50: Wasserstoff", H106, IF('2e) Realisierte Werte (Anlage)'!$E$11="51: Synthesegas",H123, IF('2e) Realisierte Werte (Anlage)'!$E$11="Brennstoffeinsatz", H140, IF('2e) Realisierte Werte (Anlage)'!$E$11="Wärmebereitstellung", H157, VLOOKUP('2e) Realisierte Werte (Anlage)'!$E$11,'3b) Referenzsysteme'!$B$5:$K$37,9)))))*'2e) Realisierte Werte (Anlage)'!H$19</f>
        <v>0</v>
      </c>
      <c r="I75" s="1281">
        <f>IF('2e) Realisierte Werte (Anlage)'!$E$11="50: Wasserstoff", I106, IF('2e) Realisierte Werte (Anlage)'!$E$11="51: Synthesegas",I123, IF('2e) Realisierte Werte (Anlage)'!$E$11="Brennstoffeinsatz", I140, IF('2e) Realisierte Werte (Anlage)'!$E$11="Wärmebereitstellung", I157, VLOOKUP('2e) Realisierte Werte (Anlage)'!$E$11,'3b) Referenzsysteme'!$B$5:$K$37,9)))))*'2e) Realisierte Werte (Anlage)'!I$19</f>
        <v>0</v>
      </c>
      <c r="J75" s="1281">
        <f>IF('2e) Realisierte Werte (Anlage)'!$E$11="50: Wasserstoff", J106, IF('2e) Realisierte Werte (Anlage)'!$E$11="51: Synthesegas",J123, IF('2e) Realisierte Werte (Anlage)'!$E$11="Brennstoffeinsatz", J140, IF('2e) Realisierte Werte (Anlage)'!$E$11="Wärmebereitstellung", J157, VLOOKUP('2e) Realisierte Werte (Anlage)'!$E$11,'3b) Referenzsysteme'!$B$5:$K$37,9)))))*'2e) Realisierte Werte (Anlage)'!J$19</f>
        <v>0</v>
      </c>
      <c r="K75" s="1281">
        <f>IF('2e) Realisierte Werte (Anlage)'!$E$11="50: Wasserstoff", K106, IF('2e) Realisierte Werte (Anlage)'!$E$11="51: Synthesegas",K123, IF('2e) Realisierte Werte (Anlage)'!$E$11="Brennstoffeinsatz", K140, IF('2e) Realisierte Werte (Anlage)'!$E$11="Wärmebereitstellung", K157, VLOOKUP('2e) Realisierte Werte (Anlage)'!$E$11,'3b) Referenzsysteme'!$B$5:$K$37,9)))))*'2e) Realisierte Werte (Anlage)'!K$19</f>
        <v>0</v>
      </c>
      <c r="L75" s="1281">
        <f>IF('2e) Realisierte Werte (Anlage)'!$E$11="50: Wasserstoff", L106, IF('2e) Realisierte Werte (Anlage)'!$E$11="51: Synthesegas",L123, IF('2e) Realisierte Werte (Anlage)'!$E$11="Brennstoffeinsatz", L140, IF('2e) Realisierte Werte (Anlage)'!$E$11="Wärmebereitstellung", L157, VLOOKUP('2e) Realisierte Werte (Anlage)'!$E$11,'3b) Referenzsysteme'!$B$5:$K$37,9)))))*'2e) Realisierte Werte (Anlage)'!L$19</f>
        <v>0</v>
      </c>
      <c r="M75" s="1281">
        <f>IF('2e) Realisierte Werte (Anlage)'!$E$11="50: Wasserstoff", M106, IF('2e) Realisierte Werte (Anlage)'!$E$11="51: Synthesegas",M123, IF('2e) Realisierte Werte (Anlage)'!$E$11="Brennstoffeinsatz", M140, IF('2e) Realisierte Werte (Anlage)'!$E$11="Wärmebereitstellung", M157, VLOOKUP('2e) Realisierte Werte (Anlage)'!$E$11,'3b) Referenzsysteme'!$B$5:$K$37,9)))))*'2e) Realisierte Werte (Anlage)'!M$19</f>
        <v>0</v>
      </c>
      <c r="N75" s="1281">
        <f>IF('2e) Realisierte Werte (Anlage)'!$E$11="50: Wasserstoff", N106, IF('2e) Realisierte Werte (Anlage)'!$E$11="51: Synthesegas",N123, IF('2e) Realisierte Werte (Anlage)'!$E$11="Brennstoffeinsatz", N140, IF('2e) Realisierte Werte (Anlage)'!$E$11="Wärmebereitstellung", N157, VLOOKUP('2e) Realisierte Werte (Anlage)'!$E$11,'3b) Referenzsysteme'!$B$5:$K$37,9)))))*'2e) Realisierte Werte (Anlage)'!N$19</f>
        <v>0</v>
      </c>
      <c r="O75" s="1281">
        <f>IF('2e) Realisierte Werte (Anlage)'!$E$11="50: Wasserstoff", O106, IF('2e) Realisierte Werte (Anlage)'!$E$11="51: Synthesegas",O123, IF('2e) Realisierte Werte (Anlage)'!$E$11="Brennstoffeinsatz", O140, IF('2e) Realisierte Werte (Anlage)'!$E$11="Wärmebereitstellung", O157, VLOOKUP('2e) Realisierte Werte (Anlage)'!$E$11,'3b) Referenzsysteme'!$B$5:$K$37,9)))))*'2e) Realisierte Werte (Anlage)'!O$19</f>
        <v>0</v>
      </c>
      <c r="P75" s="1281">
        <f>IF('2e) Realisierte Werte (Anlage)'!$E$11="50: Wasserstoff", P106, IF('2e) Realisierte Werte (Anlage)'!$E$11="51: Synthesegas",P123, IF('2e) Realisierte Werte (Anlage)'!$E$11="Brennstoffeinsatz", P140, IF('2e) Realisierte Werte (Anlage)'!$E$11="Wärmebereitstellung", P157, VLOOKUP('2e) Realisierte Werte (Anlage)'!$E$11,'3b) Referenzsysteme'!$B$5:$K$37,9)))))*'2e) Realisierte Werte (Anlage)'!P$19</f>
        <v>0</v>
      </c>
      <c r="Q75" s="1281">
        <f>IF('2e) Realisierte Werte (Anlage)'!$E$11="50: Wasserstoff", Q106, IF('2e) Realisierte Werte (Anlage)'!$E$11="51: Synthesegas",Q123, IF('2e) Realisierte Werte (Anlage)'!$E$11="Brennstoffeinsatz", Q140, IF('2e) Realisierte Werte (Anlage)'!$E$11="Wärmebereitstellung", Q157, VLOOKUP('2e) Realisierte Werte (Anlage)'!$E$11,'3b) Referenzsysteme'!$B$5:$K$37,9)))))*'2e) Realisierte Werte (Anlage)'!Q$19</f>
        <v>0</v>
      </c>
      <c r="R75" s="1281">
        <f>IF('2e) Realisierte Werte (Anlage)'!$E$11="50: Wasserstoff", R106, IF('2e) Realisierte Werte (Anlage)'!$E$11="51: Synthesegas",R123, IF('2e) Realisierte Werte (Anlage)'!$E$11="Brennstoffeinsatz", R140, IF('2e) Realisierte Werte (Anlage)'!$E$11="Wärmebereitstellung", R157, VLOOKUP('2e) Realisierte Werte (Anlage)'!$E$11,'3b) Referenzsysteme'!$B$5:$K$37,9)))))*'2e) Realisierte Werte (Anlage)'!R$19</f>
        <v>0</v>
      </c>
      <c r="S75" s="1281">
        <f>IF('2e) Realisierte Werte (Anlage)'!$E$11="50: Wasserstoff", S106, IF('2e) Realisierte Werte (Anlage)'!$E$11="51: Synthesegas",S123, IF('2e) Realisierte Werte (Anlage)'!$E$11="Brennstoffeinsatz", S140, IF('2e) Realisierte Werte (Anlage)'!$E$11="Wärmebereitstellung", S157, VLOOKUP('2e) Realisierte Werte (Anlage)'!$E$11,'3b) Referenzsysteme'!$B$5:$K$37,9)))))*'2e) Realisierte Werte (Anlage)'!S$19</f>
        <v>0</v>
      </c>
      <c r="T75" s="1300">
        <f>IF('2e) Realisierte Werte (Anlage)'!$E$11="50: Wasserstoff", T106, IF('2e) Realisierte Werte (Anlage)'!$E$11="51: Synthesegas",T123, IF('2e) Realisierte Werte (Anlage)'!$E$11="Brennstoffeinsatz", T140, IF('2e) Realisierte Werte (Anlage)'!$E$11="Wärmebereitstellung", T157, VLOOKUP('2e) Realisierte Werte (Anlage)'!$E$11,'3b) Referenzsysteme'!$B$5:$K$37,9)))))*'2e) Realisierte Werte (Anlage)'!T$19</f>
        <v>0</v>
      </c>
      <c r="U75" s="1310">
        <f>IF('2e) Realisierte Werte (Anlage)'!$E$11="50: Wasserstoff", U106, IF('2e) Realisierte Werte (Anlage)'!$E$11="51: Synthesegas",U123, IF('2e) Realisierte Werte (Anlage)'!$E$11="Brennstoffeinsatz", U140, IF('2e) Realisierte Werte (Anlage)'!$E$11="Wärmebereitstellung", U157, VLOOKUP('2e) Realisierte Werte (Anlage)'!$E$11,'3b) Referenzsysteme'!$B$5:$K$37,9)))))*'2e) Realisierte Werte (Anlage)'!U$19</f>
        <v>0</v>
      </c>
    </row>
    <row r="76" spans="2:21" s="70" customFormat="1" ht="18.5" x14ac:dyDescent="0.35">
      <c r="B76" s="1314" t="s">
        <v>347</v>
      </c>
      <c r="C76" s="1315"/>
    </row>
    <row r="77" spans="2:21" s="70" customFormat="1" ht="29.9" customHeight="1" x14ac:dyDescent="0.35">
      <c r="B77" s="1265" t="s">
        <v>382</v>
      </c>
      <c r="C77" s="1303" t="s">
        <v>50</v>
      </c>
      <c r="D77" s="1266"/>
      <c r="E77" s="1186">
        <f>YEAR('2b) Allg. Inputs'!$C$7)</f>
        <v>1900</v>
      </c>
      <c r="F77" s="1187">
        <f>E77+1</f>
        <v>1901</v>
      </c>
      <c r="G77" s="1187">
        <f t="shared" ref="G77:R77" si="25">F77+1</f>
        <v>1902</v>
      </c>
      <c r="H77" s="1187">
        <f t="shared" si="25"/>
        <v>1903</v>
      </c>
      <c r="I77" s="1187">
        <f t="shared" si="25"/>
        <v>1904</v>
      </c>
      <c r="J77" s="1187">
        <f t="shared" si="25"/>
        <v>1905</v>
      </c>
      <c r="K77" s="1187">
        <f t="shared" si="25"/>
        <v>1906</v>
      </c>
      <c r="L77" s="1187">
        <f t="shared" si="25"/>
        <v>1907</v>
      </c>
      <c r="M77" s="1187">
        <f t="shared" si="25"/>
        <v>1908</v>
      </c>
      <c r="N77" s="1187">
        <f t="shared" si="25"/>
        <v>1909</v>
      </c>
      <c r="O77" s="1187">
        <f t="shared" si="25"/>
        <v>1910</v>
      </c>
      <c r="P77" s="1187">
        <f t="shared" si="25"/>
        <v>1911</v>
      </c>
      <c r="Q77" s="1187">
        <f t="shared" si="25"/>
        <v>1912</v>
      </c>
      <c r="R77" s="1187">
        <f t="shared" si="25"/>
        <v>1913</v>
      </c>
      <c r="S77" s="1187">
        <f>IF('4c) Berechnungen_MFS'!E114 = "Nein",R77+1, R77+1&amp;" 1. Teil-KJ")</f>
        <v>1914</v>
      </c>
      <c r="T77" s="1188" t="str">
        <f>IF('4c) Berechnungen_MFS'!E114 = "Nein","", R77+1&amp;" 2. Teil-KJ")</f>
        <v/>
      </c>
      <c r="U77" s="1189" t="str">
        <f>IF('4c) Berechnungen_MFS'!E114="Ja",R77+2,"")</f>
        <v/>
      </c>
    </row>
    <row r="78" spans="2:21" s="70" customFormat="1" ht="16.5" x14ac:dyDescent="0.45">
      <c r="B78" s="258" t="s">
        <v>338</v>
      </c>
      <c r="C78" s="1279" t="s">
        <v>318</v>
      </c>
      <c r="D78" s="1309">
        <f>VLOOKUP('2e) Realisierte Werte (Anlage)'!$F$11,'3b) Referenzsysteme'!$B$5:$K$37,9)</f>
        <v>0</v>
      </c>
      <c r="E78" s="1281">
        <f>IF('2e) Realisierte Werte (Anlage)'!$F$11="50: Wasserstoff", E106, IF('2e) Realisierte Werte (Anlage)'!$F$11="51: Synthesegas",E123, IF('2e) Realisierte Werte (Anlage)'!$F$11="Brennstoffeinsatz", E140, IF('2e) Realisierte Werte (Anlage)'!$F$11="Wärmebereitstellung", E157, VLOOKUP('2e) Realisierte Werte (Anlage)'!$F$11,'3b) Referenzsysteme'!$B$5:$K$37,9)))))*'2e) Realisierte Werte (Anlage)'!E$20</f>
        <v>0</v>
      </c>
      <c r="F78" s="1281">
        <f>IF('2e) Realisierte Werte (Anlage)'!$F$11="50: Wasserstoff", F106, IF('2e) Realisierte Werte (Anlage)'!$F$11="51: Synthesegas",F123, IF('2e) Realisierte Werte (Anlage)'!$F$11="Brennstoffeinsatz", F140, IF('2e) Realisierte Werte (Anlage)'!$F$11="Wärmebereitstellung", F157, VLOOKUP('2e) Realisierte Werte (Anlage)'!$F$11,'3b) Referenzsysteme'!$B$5:$K$37,9)))))*'2e) Realisierte Werte (Anlage)'!F$20</f>
        <v>0</v>
      </c>
      <c r="G78" s="1281">
        <f>IF('2e) Realisierte Werte (Anlage)'!$F$11="50: Wasserstoff", G106, IF('2e) Realisierte Werte (Anlage)'!$F$11="51: Synthesegas",G123, IF('2e) Realisierte Werte (Anlage)'!$F$11="Brennstoffeinsatz", G140, IF('2e) Realisierte Werte (Anlage)'!$F$11="Wärmebereitstellung", G157, VLOOKUP('2e) Realisierte Werte (Anlage)'!$F$11,'3b) Referenzsysteme'!$B$5:$K$37,9)))))*'2e) Realisierte Werte (Anlage)'!G$20</f>
        <v>0</v>
      </c>
      <c r="H78" s="1281">
        <f>IF('2e) Realisierte Werte (Anlage)'!$F$11="50: Wasserstoff", H106, IF('2e) Realisierte Werte (Anlage)'!$F$11="51: Synthesegas",H123, IF('2e) Realisierte Werte (Anlage)'!$F$11="Brennstoffeinsatz", H140, IF('2e) Realisierte Werte (Anlage)'!$F$11="Wärmebereitstellung", H157, VLOOKUP('2e) Realisierte Werte (Anlage)'!$F$11,'3b) Referenzsysteme'!$B$5:$K$37,9)))))*'2e) Realisierte Werte (Anlage)'!H$20</f>
        <v>0</v>
      </c>
      <c r="I78" s="1281">
        <f>IF('2e) Realisierte Werte (Anlage)'!$F$11="50: Wasserstoff", I106, IF('2e) Realisierte Werte (Anlage)'!$F$11="51: Synthesegas",I123, IF('2e) Realisierte Werte (Anlage)'!$F$11="Brennstoffeinsatz", I140, IF('2e) Realisierte Werte (Anlage)'!$F$11="Wärmebereitstellung", I157, VLOOKUP('2e) Realisierte Werte (Anlage)'!$F$11,'3b) Referenzsysteme'!$B$5:$K$37,9)))))*'2e) Realisierte Werte (Anlage)'!I$20</f>
        <v>0</v>
      </c>
      <c r="J78" s="1281">
        <f>IF('2e) Realisierte Werte (Anlage)'!$F$11="50: Wasserstoff", J106, IF('2e) Realisierte Werte (Anlage)'!$F$11="51: Synthesegas",J123, IF('2e) Realisierte Werte (Anlage)'!$F$11="Brennstoffeinsatz", J140, IF('2e) Realisierte Werte (Anlage)'!$F$11="Wärmebereitstellung", J157, VLOOKUP('2e) Realisierte Werte (Anlage)'!$F$11,'3b) Referenzsysteme'!$B$5:$K$37,9)))))*'2e) Realisierte Werte (Anlage)'!J$20</f>
        <v>0</v>
      </c>
      <c r="K78" s="1281">
        <f>IF('2e) Realisierte Werte (Anlage)'!$F$11="50: Wasserstoff", K106, IF('2e) Realisierte Werte (Anlage)'!$F$11="51: Synthesegas",K123, IF('2e) Realisierte Werte (Anlage)'!$F$11="Brennstoffeinsatz", K140, IF('2e) Realisierte Werte (Anlage)'!$F$11="Wärmebereitstellung", K157, VLOOKUP('2e) Realisierte Werte (Anlage)'!$F$11,'3b) Referenzsysteme'!$B$5:$K$37,9)))))*'2e) Realisierte Werte (Anlage)'!K$20</f>
        <v>0</v>
      </c>
      <c r="L78" s="1281">
        <f>IF('2e) Realisierte Werte (Anlage)'!$F$11="50: Wasserstoff", L106, IF('2e) Realisierte Werte (Anlage)'!$F$11="51: Synthesegas",L123, IF('2e) Realisierte Werte (Anlage)'!$F$11="Brennstoffeinsatz", L140, IF('2e) Realisierte Werte (Anlage)'!$F$11="Wärmebereitstellung", L157, VLOOKUP('2e) Realisierte Werte (Anlage)'!$F$11,'3b) Referenzsysteme'!$B$5:$K$37,9)))))*'2e) Realisierte Werte (Anlage)'!L$20</f>
        <v>0</v>
      </c>
      <c r="M78" s="1281">
        <f>IF('2e) Realisierte Werte (Anlage)'!$F$11="50: Wasserstoff", M106, IF('2e) Realisierte Werte (Anlage)'!$F$11="51: Synthesegas",M123, IF('2e) Realisierte Werte (Anlage)'!$F$11="Brennstoffeinsatz", M140, IF('2e) Realisierte Werte (Anlage)'!$F$11="Wärmebereitstellung", M157, VLOOKUP('2e) Realisierte Werte (Anlage)'!$F$11,'3b) Referenzsysteme'!$B$5:$K$37,9)))))*'2e) Realisierte Werte (Anlage)'!M$20</f>
        <v>0</v>
      </c>
      <c r="N78" s="1281">
        <f>IF('2e) Realisierte Werte (Anlage)'!$F$11="50: Wasserstoff", N106, IF('2e) Realisierte Werte (Anlage)'!$F$11="51: Synthesegas",N123, IF('2e) Realisierte Werte (Anlage)'!$F$11="Brennstoffeinsatz", N140, IF('2e) Realisierte Werte (Anlage)'!$F$11="Wärmebereitstellung", N157, VLOOKUP('2e) Realisierte Werte (Anlage)'!$F$11,'3b) Referenzsysteme'!$B$5:$K$37,9)))))*'2e) Realisierte Werte (Anlage)'!N$20</f>
        <v>0</v>
      </c>
      <c r="O78" s="1281">
        <f>IF('2e) Realisierte Werte (Anlage)'!$F$11="50: Wasserstoff", O106, IF('2e) Realisierte Werte (Anlage)'!$F$11="51: Synthesegas",O123, IF('2e) Realisierte Werte (Anlage)'!$F$11="Brennstoffeinsatz", O140, IF('2e) Realisierte Werte (Anlage)'!$F$11="Wärmebereitstellung", O157, VLOOKUP('2e) Realisierte Werte (Anlage)'!$F$11,'3b) Referenzsysteme'!$B$5:$K$37,9)))))*'2e) Realisierte Werte (Anlage)'!O$20</f>
        <v>0</v>
      </c>
      <c r="P78" s="1281">
        <f>IF('2e) Realisierte Werte (Anlage)'!$F$11="50: Wasserstoff", P106, IF('2e) Realisierte Werte (Anlage)'!$F$11="51: Synthesegas",P123, IF('2e) Realisierte Werte (Anlage)'!$F$11="Brennstoffeinsatz", P140, IF('2e) Realisierte Werte (Anlage)'!$F$11="Wärmebereitstellung", P157, VLOOKUP('2e) Realisierte Werte (Anlage)'!$F$11,'3b) Referenzsysteme'!$B$5:$K$37,9)))))*'2e) Realisierte Werte (Anlage)'!P$20</f>
        <v>0</v>
      </c>
      <c r="Q78" s="1281">
        <f>IF('2e) Realisierte Werte (Anlage)'!$F$11="50: Wasserstoff", Q106, IF('2e) Realisierte Werte (Anlage)'!$F$11="51: Synthesegas",Q123, IF('2e) Realisierte Werte (Anlage)'!$F$11="Brennstoffeinsatz", Q140, IF('2e) Realisierte Werte (Anlage)'!$F$11="Wärmebereitstellung", Q157, VLOOKUP('2e) Realisierte Werte (Anlage)'!$F$11,'3b) Referenzsysteme'!$B$5:$K$37,9)))))*'2e) Realisierte Werte (Anlage)'!Q$20</f>
        <v>0</v>
      </c>
      <c r="R78" s="1281">
        <f>IF('2e) Realisierte Werte (Anlage)'!$F$11="50: Wasserstoff", R106, IF('2e) Realisierte Werte (Anlage)'!$F$11="51: Synthesegas",R123, IF('2e) Realisierte Werte (Anlage)'!$F$11="Brennstoffeinsatz", R140, IF('2e) Realisierte Werte (Anlage)'!$F$11="Wärmebereitstellung", R157, VLOOKUP('2e) Realisierte Werte (Anlage)'!$F$11,'3b) Referenzsysteme'!$B$5:$K$37,9)))))*'2e) Realisierte Werte (Anlage)'!R$20</f>
        <v>0</v>
      </c>
      <c r="S78" s="1281">
        <f>IF('2e) Realisierte Werte (Anlage)'!$F$11="50: Wasserstoff", S106, IF('2e) Realisierte Werte (Anlage)'!$F$11="51: Synthesegas",S123, IF('2e) Realisierte Werte (Anlage)'!$F$11="Brennstoffeinsatz", S140, IF('2e) Realisierte Werte (Anlage)'!$F$11="Wärmebereitstellung", S157, VLOOKUP('2e) Realisierte Werte (Anlage)'!$F$11,'3b) Referenzsysteme'!$B$5:$K$37,9)))))*'2e) Realisierte Werte (Anlage)'!S$20</f>
        <v>0</v>
      </c>
      <c r="T78" s="1282">
        <f>IF('2e) Realisierte Werte (Anlage)'!$F$11="50: Wasserstoff", T106, IF('2e) Realisierte Werte (Anlage)'!$F$11="51: Synthesegas",T123, IF('2e) Realisierte Werte (Anlage)'!$F$11="Brennstoffeinsatz", T140, IF('2e) Realisierte Werte (Anlage)'!$F$11="Wärmebereitstellung", T157, VLOOKUP('2e) Realisierte Werte (Anlage)'!$F$11,'3b) Referenzsysteme'!$B$5:$K$37,9)))))*'2e) Realisierte Werte (Anlage)'!T$20</f>
        <v>0</v>
      </c>
      <c r="U78" s="1283">
        <f>IF('2e) Realisierte Werte (Anlage)'!$F$11="50: Wasserstoff", U106, IF('2e) Realisierte Werte (Anlage)'!$F$11="51: Synthesegas",U123, IF('2e) Realisierte Werte (Anlage)'!$F$11="Brennstoffeinsatz", U140, IF('2e) Realisierte Werte (Anlage)'!$F$11="Wärmebereitstellung", U157, VLOOKUP('2e) Realisierte Werte (Anlage)'!$F$11,'3b) Referenzsysteme'!$B$5:$K$37,9)))))*'2e) Realisierte Werte (Anlage)'!U$20</f>
        <v>0</v>
      </c>
    </row>
    <row r="79" spans="2:21" s="70" customFormat="1" ht="18.5" x14ac:dyDescent="0.35">
      <c r="B79" s="1314" t="s">
        <v>348</v>
      </c>
      <c r="C79" s="1315"/>
    </row>
    <row r="80" spans="2:21" s="70" customFormat="1" ht="29.9" customHeight="1" x14ac:dyDescent="0.35">
      <c r="B80" s="1265" t="s">
        <v>382</v>
      </c>
      <c r="C80" s="1303" t="s">
        <v>50</v>
      </c>
      <c r="D80" s="1266"/>
      <c r="E80" s="1186">
        <f>YEAR('2b) Allg. Inputs'!$C$7)</f>
        <v>1900</v>
      </c>
      <c r="F80" s="1187">
        <f>E80+1</f>
        <v>1901</v>
      </c>
      <c r="G80" s="1187">
        <f t="shared" ref="G80:R80" si="26">F80+1</f>
        <v>1902</v>
      </c>
      <c r="H80" s="1187">
        <f t="shared" si="26"/>
        <v>1903</v>
      </c>
      <c r="I80" s="1187">
        <f t="shared" si="26"/>
        <v>1904</v>
      </c>
      <c r="J80" s="1187">
        <f t="shared" si="26"/>
        <v>1905</v>
      </c>
      <c r="K80" s="1187">
        <f t="shared" si="26"/>
        <v>1906</v>
      </c>
      <c r="L80" s="1187">
        <f t="shared" si="26"/>
        <v>1907</v>
      </c>
      <c r="M80" s="1187">
        <f t="shared" si="26"/>
        <v>1908</v>
      </c>
      <c r="N80" s="1187">
        <f t="shared" si="26"/>
        <v>1909</v>
      </c>
      <c r="O80" s="1187">
        <f t="shared" si="26"/>
        <v>1910</v>
      </c>
      <c r="P80" s="1187">
        <f t="shared" si="26"/>
        <v>1911</v>
      </c>
      <c r="Q80" s="1187">
        <f t="shared" si="26"/>
        <v>1912</v>
      </c>
      <c r="R80" s="1187">
        <f t="shared" si="26"/>
        <v>1913</v>
      </c>
      <c r="S80" s="1187">
        <f>IF('4c) Berechnungen_MFS'!E114 = "Nein",R80+1, R80+1&amp;" 1. Teil-KJ")</f>
        <v>1914</v>
      </c>
      <c r="T80" s="1188" t="str">
        <f>IF('4c) Berechnungen_MFS'!E114 = "Nein","", R80+1&amp;" 2. Teil-KJ")</f>
        <v/>
      </c>
      <c r="U80" s="1189" t="str">
        <f>IF('4c) Berechnungen_MFS'!E114="Ja",R80+2,"")</f>
        <v/>
      </c>
    </row>
    <row r="81" spans="2:21" s="70" customFormat="1" ht="16.5" x14ac:dyDescent="0.45">
      <c r="B81" s="258" t="s">
        <v>338</v>
      </c>
      <c r="C81" s="261" t="s">
        <v>318</v>
      </c>
      <c r="D81" s="1309">
        <f>VLOOKUP('2e) Realisierte Werte (Anlage)'!$G$11,'3b) Referenzsysteme'!$B$5:$K$37,9)</f>
        <v>0</v>
      </c>
      <c r="E81" s="1300">
        <f>IF('2e) Realisierte Werte (Anlage)'!$G$11="50: Wasserstoff", E106, IF('2e) Realisierte Werte (Anlage)'!$G$11="51: Synthesegas",E123, IF('2e) Realisierte Werte (Anlage)'!$G$11="Brennstoffeinsatz", E140, IF('2e) Realisierte Werte (Anlage)'!$G$11="Wärmebereitstellung", E157, VLOOKUP('2e) Realisierte Werte (Anlage)'!$G$11,'3b) Referenzsysteme'!$B$5:$K$37,9)))))*'2e) Realisierte Werte (Anlage)'!E$21</f>
        <v>0</v>
      </c>
      <c r="F81" s="1300">
        <f>IF('2e) Realisierte Werte (Anlage)'!$G$11="50: Wasserstoff", F106, IF('2e) Realisierte Werte (Anlage)'!$G$11="51: Synthesegas",F123, IF('2e) Realisierte Werte (Anlage)'!$G$11="Brennstoffeinsatz", F140, IF('2e) Realisierte Werte (Anlage)'!$G$11="Wärmebereitstellung", F157, VLOOKUP('2e) Realisierte Werte (Anlage)'!$G$11,'3b) Referenzsysteme'!$B$5:$K$37,9)))))*'2e) Realisierte Werte (Anlage)'!F$21</f>
        <v>0</v>
      </c>
      <c r="G81" s="1300">
        <f>IF('2e) Realisierte Werte (Anlage)'!$G$11="50: Wasserstoff", G106, IF('2e) Realisierte Werte (Anlage)'!$G$11="51: Synthesegas",G123, IF('2e) Realisierte Werte (Anlage)'!$G$11="Brennstoffeinsatz", G140, IF('2e) Realisierte Werte (Anlage)'!$G$11="Wärmebereitstellung", G157, VLOOKUP('2e) Realisierte Werte (Anlage)'!$G$11,'3b) Referenzsysteme'!$B$5:$K$37,9)))))*'2e) Realisierte Werte (Anlage)'!G$21</f>
        <v>0</v>
      </c>
      <c r="H81" s="1300">
        <f>IF('2e) Realisierte Werte (Anlage)'!$G$11="50: Wasserstoff", H106, IF('2e) Realisierte Werte (Anlage)'!$G$11="51: Synthesegas",H123, IF('2e) Realisierte Werte (Anlage)'!$G$11="Brennstoffeinsatz", H140, IF('2e) Realisierte Werte (Anlage)'!$G$11="Wärmebereitstellung", H157, VLOOKUP('2e) Realisierte Werte (Anlage)'!$G$11,'3b) Referenzsysteme'!$B$5:$K$37,9)))))*'2e) Realisierte Werte (Anlage)'!H$21</f>
        <v>0</v>
      </c>
      <c r="I81" s="1300">
        <f>IF('2e) Realisierte Werte (Anlage)'!$G$11="50: Wasserstoff", I106, IF('2e) Realisierte Werte (Anlage)'!$G$11="51: Synthesegas",I123, IF('2e) Realisierte Werte (Anlage)'!$G$11="Brennstoffeinsatz", I140, IF('2e) Realisierte Werte (Anlage)'!$G$11="Wärmebereitstellung", I157, VLOOKUP('2e) Realisierte Werte (Anlage)'!$G$11,'3b) Referenzsysteme'!$B$5:$K$37,9)))))*'2e) Realisierte Werte (Anlage)'!I$21</f>
        <v>0</v>
      </c>
      <c r="J81" s="1300">
        <f>IF('2e) Realisierte Werte (Anlage)'!$G$11="50: Wasserstoff", J106, IF('2e) Realisierte Werte (Anlage)'!$G$11="51: Synthesegas",J123, IF('2e) Realisierte Werte (Anlage)'!$G$11="Brennstoffeinsatz", J140, IF('2e) Realisierte Werte (Anlage)'!$G$11="Wärmebereitstellung", J157, VLOOKUP('2e) Realisierte Werte (Anlage)'!$G$11,'3b) Referenzsysteme'!$B$5:$K$37,9)))))*'2e) Realisierte Werte (Anlage)'!J$21</f>
        <v>0</v>
      </c>
      <c r="K81" s="1300">
        <f>IF('2e) Realisierte Werte (Anlage)'!$G$11="50: Wasserstoff", K106, IF('2e) Realisierte Werte (Anlage)'!$G$11="51: Synthesegas",K123, IF('2e) Realisierte Werte (Anlage)'!$G$11="Brennstoffeinsatz", K140, IF('2e) Realisierte Werte (Anlage)'!$G$11="Wärmebereitstellung", K157, VLOOKUP('2e) Realisierte Werte (Anlage)'!$G$11,'3b) Referenzsysteme'!$B$5:$K$37,9)))))*'2e) Realisierte Werte (Anlage)'!K$21</f>
        <v>0</v>
      </c>
      <c r="L81" s="1300">
        <f>IF('2e) Realisierte Werte (Anlage)'!$G$11="50: Wasserstoff", L106, IF('2e) Realisierte Werte (Anlage)'!$G$11="51: Synthesegas",L123, IF('2e) Realisierte Werte (Anlage)'!$G$11="Brennstoffeinsatz", L140, IF('2e) Realisierte Werte (Anlage)'!$G$11="Wärmebereitstellung", L157, VLOOKUP('2e) Realisierte Werte (Anlage)'!$G$11,'3b) Referenzsysteme'!$B$5:$K$37,9)))))*'2e) Realisierte Werte (Anlage)'!L$21</f>
        <v>0</v>
      </c>
      <c r="M81" s="1300">
        <f>IF('2e) Realisierte Werte (Anlage)'!$G$11="50: Wasserstoff", M106, IF('2e) Realisierte Werte (Anlage)'!$G$11="51: Synthesegas",M123, IF('2e) Realisierte Werte (Anlage)'!$G$11="Brennstoffeinsatz", M140, IF('2e) Realisierte Werte (Anlage)'!$G$11="Wärmebereitstellung", M157, VLOOKUP('2e) Realisierte Werte (Anlage)'!$G$11,'3b) Referenzsysteme'!$B$5:$K$37,9)))))*'2e) Realisierte Werte (Anlage)'!M$21</f>
        <v>0</v>
      </c>
      <c r="N81" s="1300">
        <f>IF('2e) Realisierte Werte (Anlage)'!$G$11="50: Wasserstoff", N106, IF('2e) Realisierte Werte (Anlage)'!$G$11="51: Synthesegas",N123, IF('2e) Realisierte Werte (Anlage)'!$G$11="Brennstoffeinsatz", N140, IF('2e) Realisierte Werte (Anlage)'!$G$11="Wärmebereitstellung", N157, VLOOKUP('2e) Realisierte Werte (Anlage)'!$G$11,'3b) Referenzsysteme'!$B$5:$K$37,9)))))*'2e) Realisierte Werte (Anlage)'!N$21</f>
        <v>0</v>
      </c>
      <c r="O81" s="1300">
        <f>IF('2e) Realisierte Werte (Anlage)'!$G$11="50: Wasserstoff", O106, IF('2e) Realisierte Werte (Anlage)'!$G$11="51: Synthesegas",O123, IF('2e) Realisierte Werte (Anlage)'!$G$11="Brennstoffeinsatz", O140, IF('2e) Realisierte Werte (Anlage)'!$G$11="Wärmebereitstellung", O157, VLOOKUP('2e) Realisierte Werte (Anlage)'!$G$11,'3b) Referenzsysteme'!$B$5:$K$37,9)))))*'2e) Realisierte Werte (Anlage)'!O$21</f>
        <v>0</v>
      </c>
      <c r="P81" s="1300">
        <f>IF('2e) Realisierte Werte (Anlage)'!$G$11="50: Wasserstoff", P106, IF('2e) Realisierte Werte (Anlage)'!$G$11="51: Synthesegas",P123, IF('2e) Realisierte Werte (Anlage)'!$G$11="Brennstoffeinsatz", P140, IF('2e) Realisierte Werte (Anlage)'!$G$11="Wärmebereitstellung", P157, VLOOKUP('2e) Realisierte Werte (Anlage)'!$G$11,'3b) Referenzsysteme'!$B$5:$K$37,9)))))*'2e) Realisierte Werte (Anlage)'!P$21</f>
        <v>0</v>
      </c>
      <c r="Q81" s="1300">
        <f>IF('2e) Realisierte Werte (Anlage)'!$G$11="50: Wasserstoff", Q106, IF('2e) Realisierte Werte (Anlage)'!$G$11="51: Synthesegas",Q123, IF('2e) Realisierte Werte (Anlage)'!$G$11="Brennstoffeinsatz", Q140, IF('2e) Realisierte Werte (Anlage)'!$G$11="Wärmebereitstellung", Q157, VLOOKUP('2e) Realisierte Werte (Anlage)'!$G$11,'3b) Referenzsysteme'!$B$5:$K$37,9)))))*'2e) Realisierte Werte (Anlage)'!Q$21</f>
        <v>0</v>
      </c>
      <c r="R81" s="1300">
        <f>IF('2e) Realisierte Werte (Anlage)'!$G$11="50: Wasserstoff", R106, IF('2e) Realisierte Werte (Anlage)'!$G$11="51: Synthesegas",R123, IF('2e) Realisierte Werte (Anlage)'!$G$11="Brennstoffeinsatz", R140, IF('2e) Realisierte Werte (Anlage)'!$G$11="Wärmebereitstellung", R157, VLOOKUP('2e) Realisierte Werte (Anlage)'!$G$11,'3b) Referenzsysteme'!$B$5:$K$37,9)))))*'2e) Realisierte Werte (Anlage)'!R$21</f>
        <v>0</v>
      </c>
      <c r="S81" s="1300">
        <f>IF('2e) Realisierte Werte (Anlage)'!$G$11="50: Wasserstoff", S106, IF('2e) Realisierte Werte (Anlage)'!$G$11="51: Synthesegas",S123, IF('2e) Realisierte Werte (Anlage)'!$G$11="Brennstoffeinsatz", S140, IF('2e) Realisierte Werte (Anlage)'!$G$11="Wärmebereitstellung", S157, VLOOKUP('2e) Realisierte Werte (Anlage)'!$G$11,'3b) Referenzsysteme'!$B$5:$K$37,9)))))*'2e) Realisierte Werte (Anlage)'!S$21</f>
        <v>0</v>
      </c>
      <c r="T81" s="1301">
        <f>IF('2e) Realisierte Werte (Anlage)'!$G$11="50: Wasserstoff", T106, IF('2e) Realisierte Werte (Anlage)'!$G$11="51: Synthesegas",T123, IF('2e) Realisierte Werte (Anlage)'!$G$11="Brennstoffeinsatz", T140, IF('2e) Realisierte Werte (Anlage)'!$G$11="Wärmebereitstellung", T157, VLOOKUP('2e) Realisierte Werte (Anlage)'!$G$11,'3b) Referenzsysteme'!$B$5:$K$37,9)))))*'2e) Realisierte Werte (Anlage)'!T$21</f>
        <v>0</v>
      </c>
      <c r="U81" s="1283">
        <f>IF('2e) Realisierte Werte (Anlage)'!$G$11="50: Wasserstoff", U106, IF('2e) Realisierte Werte (Anlage)'!$G$11="51: Synthesegas",U123, IF('2e) Realisierte Werte (Anlage)'!$G$11="Brennstoffeinsatz", U140, IF('2e) Realisierte Werte (Anlage)'!$G$11="Wärmebereitstellung", U157, VLOOKUP('2e) Realisierte Werte (Anlage)'!$G$11,'3b) Referenzsysteme'!$B$5:$K$37,9)))))*'2e) Realisierte Werte (Anlage)'!U$21</f>
        <v>0</v>
      </c>
    </row>
    <row r="82" spans="2:21" s="70" customFormat="1" ht="18.5" x14ac:dyDescent="0.35">
      <c r="B82" s="1311" t="s">
        <v>349</v>
      </c>
      <c r="C82" s="1312"/>
    </row>
    <row r="83" spans="2:21" s="70" customFormat="1" ht="29.9" customHeight="1" x14ac:dyDescent="0.35">
      <c r="B83" s="1265" t="s">
        <v>382</v>
      </c>
      <c r="C83" s="52" t="s">
        <v>50</v>
      </c>
      <c r="D83" s="1266"/>
      <c r="E83" s="1186">
        <f>YEAR('2b) Allg. Inputs'!$C$7)</f>
        <v>1900</v>
      </c>
      <c r="F83" s="1187">
        <f>E83+1</f>
        <v>1901</v>
      </c>
      <c r="G83" s="1187">
        <f t="shared" ref="G83:R83" si="27">F83+1</f>
        <v>1902</v>
      </c>
      <c r="H83" s="1187">
        <f t="shared" si="27"/>
        <v>1903</v>
      </c>
      <c r="I83" s="1187">
        <f t="shared" si="27"/>
        <v>1904</v>
      </c>
      <c r="J83" s="1187">
        <f t="shared" si="27"/>
        <v>1905</v>
      </c>
      <c r="K83" s="1187">
        <f t="shared" si="27"/>
        <v>1906</v>
      </c>
      <c r="L83" s="1187">
        <f t="shared" si="27"/>
        <v>1907</v>
      </c>
      <c r="M83" s="1187">
        <f t="shared" si="27"/>
        <v>1908</v>
      </c>
      <c r="N83" s="1187">
        <f t="shared" si="27"/>
        <v>1909</v>
      </c>
      <c r="O83" s="1187">
        <f t="shared" si="27"/>
        <v>1910</v>
      </c>
      <c r="P83" s="1187">
        <f t="shared" si="27"/>
        <v>1911</v>
      </c>
      <c r="Q83" s="1187">
        <f t="shared" si="27"/>
        <v>1912</v>
      </c>
      <c r="R83" s="1187">
        <f t="shared" si="27"/>
        <v>1913</v>
      </c>
      <c r="S83" s="1187">
        <f>IF('4c) Berechnungen_MFS'!E114 = "Nein",R83+1, R83+1&amp;" 1. Teil-KJ")</f>
        <v>1914</v>
      </c>
      <c r="T83" s="1188" t="str">
        <f>IF('4c) Berechnungen_MFS'!E114 = "Nein","", R83+1&amp;" 2. Teil-KJ")</f>
        <v/>
      </c>
      <c r="U83" s="1189" t="str">
        <f>IF('4c) Berechnungen_MFS'!E114="Ja",R83+2,"")</f>
        <v/>
      </c>
    </row>
    <row r="84" spans="2:21" s="70" customFormat="1" ht="16.5" x14ac:dyDescent="0.45">
      <c r="B84" s="258" t="s">
        <v>338</v>
      </c>
      <c r="C84" s="261" t="s">
        <v>318</v>
      </c>
      <c r="D84" s="1309">
        <f>VLOOKUP('2e) Realisierte Werte (Anlage)'!$H$11,'3b) Referenzsysteme'!$B$5:$K$37,9)</f>
        <v>0</v>
      </c>
      <c r="E84" s="1281">
        <f>IF('2e) Realisierte Werte (Anlage)'!$H$11="50: Wasserstoff", E106, IF('2e) Realisierte Werte (Anlage)'!$H$11="51: Synthesegas",E123, IF('2e) Realisierte Werte (Anlage)'!$H$11="Brennstoffeinsatz", E140, IF('2e) Realisierte Werte (Anlage)'!$H$11="Wärmebereitstellung", E157, VLOOKUP('2e) Realisierte Werte (Anlage)'!$H$11,'3b) Referenzsysteme'!$B$5:$K$37,9)))))*'2e) Realisierte Werte (Anlage)'!E$22</f>
        <v>0</v>
      </c>
      <c r="F84" s="1281">
        <f>IF('2e) Realisierte Werte (Anlage)'!$H$11="50: Wasserstoff", F106, IF('2e) Realisierte Werte (Anlage)'!$H$11="51: Synthesegas",F123, IF('2e) Realisierte Werte (Anlage)'!$H$11="Brennstoffeinsatz", F140, IF('2e) Realisierte Werte (Anlage)'!$H$11="Wärmebereitstellung", F157, VLOOKUP('2e) Realisierte Werte (Anlage)'!$H$11,'3b) Referenzsysteme'!$B$5:$K$37,9)))))*'2e) Realisierte Werte (Anlage)'!F$22</f>
        <v>0</v>
      </c>
      <c r="G84" s="1281">
        <f>IF('2e) Realisierte Werte (Anlage)'!$H$11="50: Wasserstoff", G106, IF('2e) Realisierte Werte (Anlage)'!$H$11="51: Synthesegas",G123, IF('2e) Realisierte Werte (Anlage)'!$H$11="Brennstoffeinsatz", G140, IF('2e) Realisierte Werte (Anlage)'!$H$11="Wärmebereitstellung", G157, VLOOKUP('2e) Realisierte Werte (Anlage)'!$H$11,'3b) Referenzsysteme'!$B$5:$K$37,9)))))*'2e) Realisierte Werte (Anlage)'!G$22</f>
        <v>0</v>
      </c>
      <c r="H84" s="1281">
        <f>IF('2e) Realisierte Werte (Anlage)'!$H$11="50: Wasserstoff", H106, IF('2e) Realisierte Werte (Anlage)'!$H$11="51: Synthesegas",H123, IF('2e) Realisierte Werte (Anlage)'!$H$11="Brennstoffeinsatz", H140, IF('2e) Realisierte Werte (Anlage)'!$H$11="Wärmebereitstellung", H157, VLOOKUP('2e) Realisierte Werte (Anlage)'!$H$11,'3b) Referenzsysteme'!$B$5:$K$37,9)))))*'2e) Realisierte Werte (Anlage)'!H$22</f>
        <v>0</v>
      </c>
      <c r="I84" s="1281">
        <f>IF('2e) Realisierte Werte (Anlage)'!$H$11="50: Wasserstoff", I106, IF('2e) Realisierte Werte (Anlage)'!$H$11="51: Synthesegas",I123, IF('2e) Realisierte Werte (Anlage)'!$H$11="Brennstoffeinsatz", I140, IF('2e) Realisierte Werte (Anlage)'!$H$11="Wärmebereitstellung", I157, VLOOKUP('2e) Realisierte Werte (Anlage)'!$H$11,'3b) Referenzsysteme'!$B$5:$K$37,9)))))*'2e) Realisierte Werte (Anlage)'!I$22</f>
        <v>0</v>
      </c>
      <c r="J84" s="1281">
        <f>IF('2e) Realisierte Werte (Anlage)'!$H$11="50: Wasserstoff", J106, IF('2e) Realisierte Werte (Anlage)'!$H$11="51: Synthesegas",J123, IF('2e) Realisierte Werte (Anlage)'!$H$11="Brennstoffeinsatz", J140, IF('2e) Realisierte Werte (Anlage)'!$H$11="Wärmebereitstellung", J157, VLOOKUP('2e) Realisierte Werte (Anlage)'!$H$11,'3b) Referenzsysteme'!$B$5:$K$37,9)))))*'2e) Realisierte Werte (Anlage)'!J$22</f>
        <v>0</v>
      </c>
      <c r="K84" s="1281">
        <f>IF('2e) Realisierte Werte (Anlage)'!$H$11="50: Wasserstoff", K106, IF('2e) Realisierte Werte (Anlage)'!$H$11="51: Synthesegas",K123, IF('2e) Realisierte Werte (Anlage)'!$H$11="Brennstoffeinsatz", K140, IF('2e) Realisierte Werte (Anlage)'!$H$11="Wärmebereitstellung", K157, VLOOKUP('2e) Realisierte Werte (Anlage)'!$H$11,'3b) Referenzsysteme'!$B$5:$K$37,9)))))*'2e) Realisierte Werte (Anlage)'!K$22</f>
        <v>0</v>
      </c>
      <c r="L84" s="1281">
        <f>IF('2e) Realisierte Werte (Anlage)'!$H$11="50: Wasserstoff", L106, IF('2e) Realisierte Werte (Anlage)'!$H$11="51: Synthesegas",L123, IF('2e) Realisierte Werte (Anlage)'!$H$11="Brennstoffeinsatz", L140, IF('2e) Realisierte Werte (Anlage)'!$H$11="Wärmebereitstellung", L157, VLOOKUP('2e) Realisierte Werte (Anlage)'!$H$11,'3b) Referenzsysteme'!$B$5:$K$37,9)))))*'2e) Realisierte Werte (Anlage)'!L$22</f>
        <v>0</v>
      </c>
      <c r="M84" s="1281">
        <f>IF('2e) Realisierte Werte (Anlage)'!$H$11="50: Wasserstoff", M106, IF('2e) Realisierte Werte (Anlage)'!$H$11="51: Synthesegas",M123, IF('2e) Realisierte Werte (Anlage)'!$H$11="Brennstoffeinsatz", M140, IF('2e) Realisierte Werte (Anlage)'!$H$11="Wärmebereitstellung", M157, VLOOKUP('2e) Realisierte Werte (Anlage)'!$H$11,'3b) Referenzsysteme'!$B$5:$K$37,9)))))*'2e) Realisierte Werte (Anlage)'!M$22</f>
        <v>0</v>
      </c>
      <c r="N84" s="1281">
        <f>IF('2e) Realisierte Werte (Anlage)'!$H$11="50: Wasserstoff", N106, IF('2e) Realisierte Werte (Anlage)'!$H$11="51: Synthesegas",N123, IF('2e) Realisierte Werte (Anlage)'!$H$11="Brennstoffeinsatz", N140, IF('2e) Realisierte Werte (Anlage)'!$H$11="Wärmebereitstellung", N157, VLOOKUP('2e) Realisierte Werte (Anlage)'!$H$11,'3b) Referenzsysteme'!$B$5:$K$37,9)))))*'2e) Realisierte Werte (Anlage)'!N$22</f>
        <v>0</v>
      </c>
      <c r="O84" s="1281">
        <f>IF('2e) Realisierte Werte (Anlage)'!$H$11="50: Wasserstoff", O106, IF('2e) Realisierte Werte (Anlage)'!$H$11="51: Synthesegas",O123, IF('2e) Realisierte Werte (Anlage)'!$H$11="Brennstoffeinsatz", O140, IF('2e) Realisierte Werte (Anlage)'!$H$11="Wärmebereitstellung", O157, VLOOKUP('2e) Realisierte Werte (Anlage)'!$H$11,'3b) Referenzsysteme'!$B$5:$K$37,9)))))*'2e) Realisierte Werte (Anlage)'!O$22</f>
        <v>0</v>
      </c>
      <c r="P84" s="1281">
        <f>IF('2e) Realisierte Werte (Anlage)'!$H$11="50: Wasserstoff", P106, IF('2e) Realisierte Werte (Anlage)'!$H$11="51: Synthesegas",P123, IF('2e) Realisierte Werte (Anlage)'!$H$11="Brennstoffeinsatz", P140, IF('2e) Realisierte Werte (Anlage)'!$H$11="Wärmebereitstellung", P157, VLOOKUP('2e) Realisierte Werte (Anlage)'!$H$11,'3b) Referenzsysteme'!$B$5:$K$37,9)))))*'2e) Realisierte Werte (Anlage)'!P$22</f>
        <v>0</v>
      </c>
      <c r="Q84" s="1281">
        <f>IF('2e) Realisierte Werte (Anlage)'!$H$11="50: Wasserstoff", Q106, IF('2e) Realisierte Werte (Anlage)'!$H$11="51: Synthesegas",Q123, IF('2e) Realisierte Werte (Anlage)'!$H$11="Brennstoffeinsatz", Q140, IF('2e) Realisierte Werte (Anlage)'!$H$11="Wärmebereitstellung", Q157, VLOOKUP('2e) Realisierte Werte (Anlage)'!$H$11,'3b) Referenzsysteme'!$B$5:$K$37,9)))))*'2e) Realisierte Werte (Anlage)'!Q$22</f>
        <v>0</v>
      </c>
      <c r="R84" s="1281">
        <f>IF('2e) Realisierte Werte (Anlage)'!$H$11="50: Wasserstoff", R106, IF('2e) Realisierte Werte (Anlage)'!$H$11="51: Synthesegas",R123, IF('2e) Realisierte Werte (Anlage)'!$H$11="Brennstoffeinsatz", R140, IF('2e) Realisierte Werte (Anlage)'!$H$11="Wärmebereitstellung", R157, VLOOKUP('2e) Realisierte Werte (Anlage)'!$H$11,'3b) Referenzsysteme'!$B$5:$K$37,9)))))*'2e) Realisierte Werte (Anlage)'!R$22</f>
        <v>0</v>
      </c>
      <c r="S84" s="1281">
        <f>IF('2e) Realisierte Werte (Anlage)'!$H$11="50: Wasserstoff", S106, IF('2e) Realisierte Werte (Anlage)'!$H$11="51: Synthesegas",S123, IF('2e) Realisierte Werte (Anlage)'!$H$11="Brennstoffeinsatz", S140, IF('2e) Realisierte Werte (Anlage)'!$H$11="Wärmebereitstellung", S157, VLOOKUP('2e) Realisierte Werte (Anlage)'!$H$11,'3b) Referenzsysteme'!$B$5:$K$37,9)))))*'2e) Realisierte Werte (Anlage)'!S$22</f>
        <v>0</v>
      </c>
      <c r="T84" s="1282">
        <f>IF('2e) Realisierte Werte (Anlage)'!$H$11="50: Wasserstoff", T106, IF('2e) Realisierte Werte (Anlage)'!$H$11="51: Synthesegas",T123, IF('2e) Realisierte Werte (Anlage)'!$H$11="Brennstoffeinsatz", T140, IF('2e) Realisierte Werte (Anlage)'!$H$11="Wärmebereitstellung", T157, VLOOKUP('2e) Realisierte Werte (Anlage)'!$H$11,'3b) Referenzsysteme'!$B$5:$K$37,9)))))*'2e) Realisierte Werte (Anlage)'!T$22</f>
        <v>0</v>
      </c>
      <c r="U84" s="1283">
        <f>IF('2e) Realisierte Werte (Anlage)'!$H$11="50: Wasserstoff", U106, IF('2e) Realisierte Werte (Anlage)'!$H$11="51: Synthesegas",U123, IF('2e) Realisierte Werte (Anlage)'!$H$11="Brennstoffeinsatz", U140, IF('2e) Realisierte Werte (Anlage)'!$H$11="Wärmebereitstellung", U157, VLOOKUP('2e) Realisierte Werte (Anlage)'!$H$11,'3b) Referenzsysteme'!$B$5:$K$37,9)))))*'2e) Realisierte Werte (Anlage)'!U$22</f>
        <v>0</v>
      </c>
    </row>
    <row r="85" spans="2:21" s="70" customFormat="1" ht="18.5" x14ac:dyDescent="0.35">
      <c r="B85" s="1311" t="s">
        <v>350</v>
      </c>
      <c r="C85" s="1312"/>
    </row>
    <row r="86" spans="2:21" s="70" customFormat="1" ht="29.9" customHeight="1" x14ac:dyDescent="0.35">
      <c r="B86" s="1265" t="s">
        <v>382</v>
      </c>
      <c r="C86" s="52" t="s">
        <v>50</v>
      </c>
      <c r="D86" s="1266"/>
      <c r="E86" s="1186">
        <f>YEAR('2b) Allg. Inputs'!$C$7)</f>
        <v>1900</v>
      </c>
      <c r="F86" s="1187">
        <f>E86+1</f>
        <v>1901</v>
      </c>
      <c r="G86" s="1187">
        <f t="shared" ref="G86:R86" si="28">F86+1</f>
        <v>1902</v>
      </c>
      <c r="H86" s="1187">
        <f t="shared" si="28"/>
        <v>1903</v>
      </c>
      <c r="I86" s="1187">
        <f t="shared" si="28"/>
        <v>1904</v>
      </c>
      <c r="J86" s="1187">
        <f t="shared" si="28"/>
        <v>1905</v>
      </c>
      <c r="K86" s="1187">
        <f t="shared" si="28"/>
        <v>1906</v>
      </c>
      <c r="L86" s="1187">
        <f t="shared" si="28"/>
        <v>1907</v>
      </c>
      <c r="M86" s="1187">
        <f t="shared" si="28"/>
        <v>1908</v>
      </c>
      <c r="N86" s="1187">
        <f t="shared" si="28"/>
        <v>1909</v>
      </c>
      <c r="O86" s="1187">
        <f t="shared" si="28"/>
        <v>1910</v>
      </c>
      <c r="P86" s="1187">
        <f t="shared" si="28"/>
        <v>1911</v>
      </c>
      <c r="Q86" s="1187">
        <f t="shared" si="28"/>
        <v>1912</v>
      </c>
      <c r="R86" s="1187">
        <f t="shared" si="28"/>
        <v>1913</v>
      </c>
      <c r="S86" s="1187">
        <f>IF('4c) Berechnungen_MFS'!E114 = "Nein",R86+1, R86+1&amp;" 1. Teil-KJ")</f>
        <v>1914</v>
      </c>
      <c r="T86" s="1188" t="str">
        <f>IF('4c) Berechnungen_MFS'!E114 = "Nein","", R86+1&amp;" 2. Teil-KJ")</f>
        <v/>
      </c>
      <c r="U86" s="1189" t="str">
        <f>IF('4c) Berechnungen_MFS'!E114="Ja",R86+2,"")</f>
        <v/>
      </c>
    </row>
    <row r="87" spans="2:21" s="70" customFormat="1" ht="16.5" x14ac:dyDescent="0.45">
      <c r="B87" s="258" t="s">
        <v>338</v>
      </c>
      <c r="C87" s="261" t="s">
        <v>318</v>
      </c>
      <c r="D87" s="1309">
        <f>VLOOKUP('2e) Realisierte Werte (Anlage)'!$I$11,'3b) Referenzsysteme'!$B$5:$K$37,9)</f>
        <v>0</v>
      </c>
      <c r="E87" s="1281">
        <f>IF('2e) Realisierte Werte (Anlage)'!$I$11="50: Wasserstoff", E106, IF('2e) Realisierte Werte (Anlage)'!$I$11="51: Synthesegas",E123, IF('2e) Realisierte Werte (Anlage)'!$I$11="Brennstoffeinsatz", E140, IF('2e) Realisierte Werte (Anlage)'!$I$11="Wärmebereitstellung", E157, VLOOKUP('2e) Realisierte Werte (Anlage)'!$I$11,'3b) Referenzsysteme'!$B$5:$K$37,9)))))*'2e) Realisierte Werte (Anlage)'!E$23</f>
        <v>0</v>
      </c>
      <c r="F87" s="1281">
        <f>IF('2e) Realisierte Werte (Anlage)'!$I$11="50: Wasserstoff", F106, IF('2e) Realisierte Werte (Anlage)'!$I$11="51: Synthesegas",F123, IF('2e) Realisierte Werte (Anlage)'!$I$11="Brennstoffeinsatz", F140, IF('2e) Realisierte Werte (Anlage)'!$I$11="Wärmebereitstellung", F157, VLOOKUP('2e) Realisierte Werte (Anlage)'!$I$11,'3b) Referenzsysteme'!$B$5:$K$37,9)))))*'2e) Realisierte Werte (Anlage)'!F$23</f>
        <v>0</v>
      </c>
      <c r="G87" s="1281">
        <f>IF('2e) Realisierte Werte (Anlage)'!$I$11="50: Wasserstoff", G106, IF('2e) Realisierte Werte (Anlage)'!$I$11="51: Synthesegas",G123, IF('2e) Realisierte Werte (Anlage)'!$I$11="Brennstoffeinsatz", G140, IF('2e) Realisierte Werte (Anlage)'!$I$11="Wärmebereitstellung", G157, VLOOKUP('2e) Realisierte Werte (Anlage)'!$I$11,'3b) Referenzsysteme'!$B$5:$K$37,9)))))*'2e) Realisierte Werte (Anlage)'!G$23</f>
        <v>0</v>
      </c>
      <c r="H87" s="1281">
        <f>IF('2e) Realisierte Werte (Anlage)'!$I$11="50: Wasserstoff", H106, IF('2e) Realisierte Werte (Anlage)'!$I$11="51: Synthesegas",H123, IF('2e) Realisierte Werte (Anlage)'!$I$11="Brennstoffeinsatz", H140, IF('2e) Realisierte Werte (Anlage)'!$I$11="Wärmebereitstellung", H157, VLOOKUP('2e) Realisierte Werte (Anlage)'!$I$11,'3b) Referenzsysteme'!$B$5:$K$37,9)))))*'2e) Realisierte Werte (Anlage)'!H$23</f>
        <v>0</v>
      </c>
      <c r="I87" s="1281">
        <f>IF('2e) Realisierte Werte (Anlage)'!$I$11="50: Wasserstoff", I106, IF('2e) Realisierte Werte (Anlage)'!$I$11="51: Synthesegas",I123, IF('2e) Realisierte Werte (Anlage)'!$I$11="Brennstoffeinsatz", I140, IF('2e) Realisierte Werte (Anlage)'!$I$11="Wärmebereitstellung", I157, VLOOKUP('2e) Realisierte Werte (Anlage)'!$I$11,'3b) Referenzsysteme'!$B$5:$K$37,9)))))*'2e) Realisierte Werte (Anlage)'!I$23</f>
        <v>0</v>
      </c>
      <c r="J87" s="1281">
        <f>IF('2e) Realisierte Werte (Anlage)'!$I$11="50: Wasserstoff", J106, IF('2e) Realisierte Werte (Anlage)'!$I$11="51: Synthesegas",J123, IF('2e) Realisierte Werte (Anlage)'!$I$11="Brennstoffeinsatz", J140, IF('2e) Realisierte Werte (Anlage)'!$I$11="Wärmebereitstellung", J157, VLOOKUP('2e) Realisierte Werte (Anlage)'!$I$11,'3b) Referenzsysteme'!$B$5:$K$37,9)))))*'2e) Realisierte Werte (Anlage)'!J$23</f>
        <v>0</v>
      </c>
      <c r="K87" s="1281">
        <f>IF('2e) Realisierte Werte (Anlage)'!$I$11="50: Wasserstoff", K106, IF('2e) Realisierte Werte (Anlage)'!$I$11="51: Synthesegas",K123, IF('2e) Realisierte Werte (Anlage)'!$I$11="Brennstoffeinsatz", K140, IF('2e) Realisierte Werte (Anlage)'!$I$11="Wärmebereitstellung", K157, VLOOKUP('2e) Realisierte Werte (Anlage)'!$I$11,'3b) Referenzsysteme'!$B$5:$K$37,9)))))*'2e) Realisierte Werte (Anlage)'!K$23</f>
        <v>0</v>
      </c>
      <c r="L87" s="1281">
        <f>IF('2e) Realisierte Werte (Anlage)'!$I$11="50: Wasserstoff", L106, IF('2e) Realisierte Werte (Anlage)'!$I$11="51: Synthesegas",L123, IF('2e) Realisierte Werte (Anlage)'!$I$11="Brennstoffeinsatz", L140, IF('2e) Realisierte Werte (Anlage)'!$I$11="Wärmebereitstellung", L157, VLOOKUP('2e) Realisierte Werte (Anlage)'!$I$11,'3b) Referenzsysteme'!$B$5:$K$37,9)))))*'2e) Realisierte Werte (Anlage)'!L$23</f>
        <v>0</v>
      </c>
      <c r="M87" s="1281">
        <f>IF('2e) Realisierte Werte (Anlage)'!$I$11="50: Wasserstoff", M106, IF('2e) Realisierte Werte (Anlage)'!$I$11="51: Synthesegas",M123, IF('2e) Realisierte Werte (Anlage)'!$I$11="Brennstoffeinsatz", M140, IF('2e) Realisierte Werte (Anlage)'!$I$11="Wärmebereitstellung", M157, VLOOKUP('2e) Realisierte Werte (Anlage)'!$I$11,'3b) Referenzsysteme'!$B$5:$K$37,9)))))*'2e) Realisierte Werte (Anlage)'!M$23</f>
        <v>0</v>
      </c>
      <c r="N87" s="1281">
        <f>IF('2e) Realisierte Werte (Anlage)'!$I$11="50: Wasserstoff", N106, IF('2e) Realisierte Werte (Anlage)'!$I$11="51: Synthesegas",N123, IF('2e) Realisierte Werte (Anlage)'!$I$11="Brennstoffeinsatz", N140, IF('2e) Realisierte Werte (Anlage)'!$I$11="Wärmebereitstellung", N157, VLOOKUP('2e) Realisierte Werte (Anlage)'!$I$11,'3b) Referenzsysteme'!$B$5:$K$37,9)))))*'2e) Realisierte Werte (Anlage)'!N$23</f>
        <v>0</v>
      </c>
      <c r="O87" s="1281">
        <f>IF('2e) Realisierte Werte (Anlage)'!$I$11="50: Wasserstoff", O106, IF('2e) Realisierte Werte (Anlage)'!$I$11="51: Synthesegas",O123, IF('2e) Realisierte Werte (Anlage)'!$I$11="Brennstoffeinsatz", O140, IF('2e) Realisierte Werte (Anlage)'!$I$11="Wärmebereitstellung", O157, VLOOKUP('2e) Realisierte Werte (Anlage)'!$I$11,'3b) Referenzsysteme'!$B$5:$K$37,9)))))*'2e) Realisierte Werte (Anlage)'!O$23</f>
        <v>0</v>
      </c>
      <c r="P87" s="1281">
        <f>IF('2e) Realisierte Werte (Anlage)'!$I$11="50: Wasserstoff", P106, IF('2e) Realisierte Werte (Anlage)'!$I$11="51: Synthesegas",P123, IF('2e) Realisierte Werte (Anlage)'!$I$11="Brennstoffeinsatz", P140, IF('2e) Realisierte Werte (Anlage)'!$I$11="Wärmebereitstellung", P157, VLOOKUP('2e) Realisierte Werte (Anlage)'!$I$11,'3b) Referenzsysteme'!$B$5:$K$37,9)))))*'2e) Realisierte Werte (Anlage)'!P$23</f>
        <v>0</v>
      </c>
      <c r="Q87" s="1281">
        <f>IF('2e) Realisierte Werte (Anlage)'!$I$11="50: Wasserstoff", Q106, IF('2e) Realisierte Werte (Anlage)'!$I$11="51: Synthesegas",Q123, IF('2e) Realisierte Werte (Anlage)'!$I$11="Brennstoffeinsatz", Q140, IF('2e) Realisierte Werte (Anlage)'!$I$11="Wärmebereitstellung", Q157, VLOOKUP('2e) Realisierte Werte (Anlage)'!$I$11,'3b) Referenzsysteme'!$B$5:$K$37,9)))))*'2e) Realisierte Werte (Anlage)'!Q$23</f>
        <v>0</v>
      </c>
      <c r="R87" s="1281">
        <f>IF('2e) Realisierte Werte (Anlage)'!$I$11="50: Wasserstoff", R106, IF('2e) Realisierte Werte (Anlage)'!$I$11="51: Synthesegas",R123, IF('2e) Realisierte Werte (Anlage)'!$I$11="Brennstoffeinsatz", R140, IF('2e) Realisierte Werte (Anlage)'!$I$11="Wärmebereitstellung", R157, VLOOKUP('2e) Realisierte Werte (Anlage)'!$I$11,'3b) Referenzsysteme'!$B$5:$K$37,9)))))*'2e) Realisierte Werte (Anlage)'!R$23</f>
        <v>0</v>
      </c>
      <c r="S87" s="1281">
        <f>IF('2e) Realisierte Werte (Anlage)'!$I$11="50: Wasserstoff", S106, IF('2e) Realisierte Werte (Anlage)'!$I$11="51: Synthesegas",S123, IF('2e) Realisierte Werte (Anlage)'!$I$11="Brennstoffeinsatz", S140, IF('2e) Realisierte Werte (Anlage)'!$I$11="Wärmebereitstellung", S157, VLOOKUP('2e) Realisierte Werte (Anlage)'!$I$11,'3b) Referenzsysteme'!$B$5:$K$37,9)))))*'2e) Realisierte Werte (Anlage)'!S$23</f>
        <v>0</v>
      </c>
      <c r="T87" s="1282">
        <f>IF('2e) Realisierte Werte (Anlage)'!$I$11="50: Wasserstoff", T106, IF('2e) Realisierte Werte (Anlage)'!$I$11="51: Synthesegas",T123, IF('2e) Realisierte Werte (Anlage)'!$I$11="Brennstoffeinsatz", T140, IF('2e) Realisierte Werte (Anlage)'!$I$11="Wärmebereitstellung", T157, VLOOKUP('2e) Realisierte Werte (Anlage)'!$I$11,'3b) Referenzsysteme'!$B$5:$K$37,9)))))*'2e) Realisierte Werte (Anlage)'!T$23</f>
        <v>0</v>
      </c>
      <c r="U87" s="1283">
        <f>IF('2e) Realisierte Werte (Anlage)'!$I$11="50: Wasserstoff", U106, IF('2e) Realisierte Werte (Anlage)'!$I$11="51: Synthesegas",U123, IF('2e) Realisierte Werte (Anlage)'!$I$11="Brennstoffeinsatz", U140, IF('2e) Realisierte Werte (Anlage)'!$I$11="Wärmebereitstellung", U157, VLOOKUP('2e) Realisierte Werte (Anlage)'!$I$11,'3b) Referenzsysteme'!$B$5:$K$37,9)))))*'2e) Realisierte Werte (Anlage)'!U$23</f>
        <v>0</v>
      </c>
    </row>
    <row r="88" spans="2:21" s="70" customFormat="1" x14ac:dyDescent="0.35"/>
    <row r="89" spans="2:21" s="70" customFormat="1" ht="18.5" x14ac:dyDescent="0.35">
      <c r="B89" s="1510" t="s">
        <v>384</v>
      </c>
      <c r="C89" s="1523"/>
    </row>
    <row r="90" spans="2:21" s="70" customFormat="1" ht="18.5" x14ac:dyDescent="0.35">
      <c r="B90" s="1087" t="s">
        <v>352</v>
      </c>
      <c r="C90" s="1318" t="str">
        <f>IF('2d) Planwerte (Anlage)'!C26="50: Wasserstoff","Vorprodukt ausgewählt","Kein Vorprodukt ausgewählt")</f>
        <v>Kein Vorprodukt ausgewählt</v>
      </c>
      <c r="D90" s="1318" t="str">
        <f>'2d) Planwerte (Anlage)'!C26</f>
        <v/>
      </c>
    </row>
    <row r="91" spans="2:21" s="70" customFormat="1" x14ac:dyDescent="0.35">
      <c r="B91" s="1319"/>
      <c r="C91" s="1320"/>
      <c r="D91" s="1321"/>
      <c r="E91" s="1322">
        <f>YEAR('2b) Allg. Inputs'!$C$7)</f>
        <v>1900</v>
      </c>
      <c r="F91" s="1323">
        <f>E91+1</f>
        <v>1901</v>
      </c>
      <c r="G91" s="1323">
        <f t="shared" ref="G91:R91" si="29">F91+1</f>
        <v>1902</v>
      </c>
      <c r="H91" s="1323">
        <f t="shared" si="29"/>
        <v>1903</v>
      </c>
      <c r="I91" s="1323">
        <f t="shared" si="29"/>
        <v>1904</v>
      </c>
      <c r="J91" s="1323">
        <f t="shared" si="29"/>
        <v>1905</v>
      </c>
      <c r="K91" s="1323">
        <f t="shared" si="29"/>
        <v>1906</v>
      </c>
      <c r="L91" s="1323">
        <f t="shared" si="29"/>
        <v>1907</v>
      </c>
      <c r="M91" s="1323">
        <f t="shared" si="29"/>
        <v>1908</v>
      </c>
      <c r="N91" s="1323">
        <f t="shared" si="29"/>
        <v>1909</v>
      </c>
      <c r="O91" s="1323">
        <f t="shared" si="29"/>
        <v>1910</v>
      </c>
      <c r="P91" s="1323">
        <f t="shared" si="29"/>
        <v>1911</v>
      </c>
      <c r="Q91" s="1323">
        <f t="shared" si="29"/>
        <v>1912</v>
      </c>
      <c r="R91" s="1323">
        <f t="shared" si="29"/>
        <v>1913</v>
      </c>
      <c r="S91" s="1323">
        <f>IF('4c) Berechnungen_MFS'!E114 = "Nein",R91+1, R91+1&amp;" 1. Teil-KJ")</f>
        <v>1914</v>
      </c>
      <c r="T91" s="1324" t="str">
        <f>IF('4c) Berechnungen_MFS'!E114 = "Nein","", R91+1&amp;" 2. Teil-KJ")</f>
        <v/>
      </c>
      <c r="U91" s="1325" t="str">
        <f>IF('4c) Berechnungen_MFS'!E114="Ja",R91+2,"")</f>
        <v/>
      </c>
    </row>
    <row r="92" spans="2:21" s="70" customFormat="1" x14ac:dyDescent="0.35">
      <c r="B92" s="1326" t="s">
        <v>353</v>
      </c>
      <c r="C92" s="1327" t="s">
        <v>354</v>
      </c>
      <c r="D92" s="1328"/>
      <c r="E92" s="1329">
        <f>IF($C$90="Vorprodukt ausgewählt",IF('2e) Realisierte Werte (Anlage)'!$D$17="50: Wasserstoff",'2e) Realisierte Werte (Anlage)'!E17,0)+IF('2e) Realisierte Werte (Anlage)'!$D$18="50: Wasserstoff",'2e) Realisierte Werte (Anlage)'!E18,0)+IF('2e) Realisierte Werte (Anlage)'!$D$19="50: Wasserstoff",'2e) Realisierte Werte (Anlage)'!E19,0)+IF('2e) Realisierte Werte (Anlage)'!$D$20="50: Wasserstoff",'2e) Realisierte Werte (Anlage)'!E20,0)+IF('2e) Realisierte Werte (Anlage)'!$D$21="50: Wasserstoff",'2e) Realisierte Werte (Anlage)'!E21,0) +IF('2e) Realisierte Werte (Anlage)'!$D$22="50: Wasserstoff",'2e) Realisierte Werte (Anlage)'!E22,0) + IF('2e) Realisierte Werte (Anlage)'!$D$23="50: Wasserstoff",'2e) Realisierte Werte (Anlage)'!E23,0),0)</f>
        <v>0</v>
      </c>
      <c r="F92" s="1329">
        <f>IF($C$90="Vorprodukt ausgewählt",IF('2e) Realisierte Werte (Anlage)'!$D$17="50: Wasserstoff",'2e) Realisierte Werte (Anlage)'!F17,0)+IF('2e) Realisierte Werte (Anlage)'!$D$18="50: Wasserstoff",'2e) Realisierte Werte (Anlage)'!F18,0)+IF('2e) Realisierte Werte (Anlage)'!$D$19="50: Wasserstoff",'2e) Realisierte Werte (Anlage)'!F19,0)+IF('2e) Realisierte Werte (Anlage)'!$D$20="50: Wasserstoff",'2e) Realisierte Werte (Anlage)'!F20,0)+IF('2e) Realisierte Werte (Anlage)'!$D$21="50: Wasserstoff",'2e) Realisierte Werte (Anlage)'!F21,0) +IF('2e) Realisierte Werte (Anlage)'!$D$22="50: Wasserstoff",'2e) Realisierte Werte (Anlage)'!F22,0) + IF('2e) Realisierte Werte (Anlage)'!$D$23="50: Wasserstoff",'2e) Realisierte Werte (Anlage)'!F23,0),0)</f>
        <v>0</v>
      </c>
      <c r="G92" s="1329">
        <f>IF($C$90="Vorprodukt ausgewählt",IF('2e) Realisierte Werte (Anlage)'!$D$17="50: Wasserstoff",'2e) Realisierte Werte (Anlage)'!G17,0)+IF('2e) Realisierte Werte (Anlage)'!$D$18="50: Wasserstoff",'2e) Realisierte Werte (Anlage)'!G18,0)+IF('2e) Realisierte Werte (Anlage)'!$D$19="50: Wasserstoff",'2e) Realisierte Werte (Anlage)'!G19,0)+IF('2e) Realisierte Werte (Anlage)'!$D$20="50: Wasserstoff",'2e) Realisierte Werte (Anlage)'!G20,0)+IF('2e) Realisierte Werte (Anlage)'!$D$21="50: Wasserstoff",'2e) Realisierte Werte (Anlage)'!G21,0) +IF('2e) Realisierte Werte (Anlage)'!$D$22="50: Wasserstoff",'2e) Realisierte Werte (Anlage)'!G22,0) + IF('2e) Realisierte Werte (Anlage)'!$D$23="50: Wasserstoff",'2e) Realisierte Werte (Anlage)'!G23,0),0)</f>
        <v>0</v>
      </c>
      <c r="H92" s="1329">
        <f>IF($C$90="Vorprodukt ausgewählt",IF('2e) Realisierte Werte (Anlage)'!$D$17="50: Wasserstoff",'2e) Realisierte Werte (Anlage)'!H17,0)+IF('2e) Realisierte Werte (Anlage)'!$D$18="50: Wasserstoff",'2e) Realisierte Werte (Anlage)'!H18,0)+IF('2e) Realisierte Werte (Anlage)'!$D$19="50: Wasserstoff",'2e) Realisierte Werte (Anlage)'!H19,0)+IF('2e) Realisierte Werte (Anlage)'!$D$20="50: Wasserstoff",'2e) Realisierte Werte (Anlage)'!H20,0)+IF('2e) Realisierte Werte (Anlage)'!$D$21="50: Wasserstoff",'2e) Realisierte Werte (Anlage)'!H21,0) +IF('2e) Realisierte Werte (Anlage)'!$D$22="50: Wasserstoff",'2e) Realisierte Werte (Anlage)'!H22,0) + IF('2e) Realisierte Werte (Anlage)'!$D$23="50: Wasserstoff",'2e) Realisierte Werte (Anlage)'!H23,0),0)</f>
        <v>0</v>
      </c>
      <c r="I92" s="1329">
        <f>IF($C$90="Vorprodukt ausgewählt",IF('2e) Realisierte Werte (Anlage)'!$D$17="50: Wasserstoff",'2e) Realisierte Werte (Anlage)'!I17,0)+IF('2e) Realisierte Werte (Anlage)'!$D$18="50: Wasserstoff",'2e) Realisierte Werte (Anlage)'!I18,0)+IF('2e) Realisierte Werte (Anlage)'!$D$19="50: Wasserstoff",'2e) Realisierte Werte (Anlage)'!I19,0)+IF('2e) Realisierte Werte (Anlage)'!$D$20="50: Wasserstoff",'2e) Realisierte Werte (Anlage)'!I20,0)+IF('2e) Realisierte Werte (Anlage)'!$D$21="50: Wasserstoff",'2e) Realisierte Werte (Anlage)'!I21,0) +IF('2e) Realisierte Werte (Anlage)'!$D$22="50: Wasserstoff",'2e) Realisierte Werte (Anlage)'!I22,0) + IF('2e) Realisierte Werte (Anlage)'!$D$23="50: Wasserstoff",'2e) Realisierte Werte (Anlage)'!I23,0),0)</f>
        <v>0</v>
      </c>
      <c r="J92" s="1329">
        <f>IF($C$90="Vorprodukt ausgewählt",IF('2e) Realisierte Werte (Anlage)'!$D$17="50: Wasserstoff",'2e) Realisierte Werte (Anlage)'!J17,0)+IF('2e) Realisierte Werte (Anlage)'!$D$18="50: Wasserstoff",'2e) Realisierte Werte (Anlage)'!J18,0)+IF('2e) Realisierte Werte (Anlage)'!$D$19="50: Wasserstoff",'2e) Realisierte Werte (Anlage)'!J19,0)+IF('2e) Realisierte Werte (Anlage)'!$D$20="50: Wasserstoff",'2e) Realisierte Werte (Anlage)'!J20,0)+IF('2e) Realisierte Werte (Anlage)'!$D$21="50: Wasserstoff",'2e) Realisierte Werte (Anlage)'!J21,0) +IF('2e) Realisierte Werte (Anlage)'!$D$22="50: Wasserstoff",'2e) Realisierte Werte (Anlage)'!J22,0) + IF('2e) Realisierte Werte (Anlage)'!$D$23="50: Wasserstoff",'2e) Realisierte Werte (Anlage)'!J23,0),0)</f>
        <v>0</v>
      </c>
      <c r="K92" s="1329">
        <f>IF($C$90="Vorprodukt ausgewählt",IF('2e) Realisierte Werte (Anlage)'!$D$17="50: Wasserstoff",'2e) Realisierte Werte (Anlage)'!K17,0)+IF('2e) Realisierte Werte (Anlage)'!$D$18="50: Wasserstoff",'2e) Realisierte Werte (Anlage)'!K18,0)+IF('2e) Realisierte Werte (Anlage)'!$D$19="50: Wasserstoff",'2e) Realisierte Werte (Anlage)'!K19,0)+IF('2e) Realisierte Werte (Anlage)'!$D$20="50: Wasserstoff",'2e) Realisierte Werte (Anlage)'!K20,0)+IF('2e) Realisierte Werte (Anlage)'!$D$21="50: Wasserstoff",'2e) Realisierte Werte (Anlage)'!K21,0) +IF('2e) Realisierte Werte (Anlage)'!$D$22="50: Wasserstoff",'2e) Realisierte Werte (Anlage)'!K22,0) + IF('2e) Realisierte Werte (Anlage)'!$D$23="50: Wasserstoff",'2e) Realisierte Werte (Anlage)'!K23,0),0)</f>
        <v>0</v>
      </c>
      <c r="L92" s="1329">
        <f>IF($C$90="Vorprodukt ausgewählt",IF('2e) Realisierte Werte (Anlage)'!$D$17="50: Wasserstoff",'2e) Realisierte Werte (Anlage)'!L17,0)+IF('2e) Realisierte Werte (Anlage)'!$D$18="50: Wasserstoff",'2e) Realisierte Werte (Anlage)'!L18,0)+IF('2e) Realisierte Werte (Anlage)'!$D$19="50: Wasserstoff",'2e) Realisierte Werte (Anlage)'!L19,0)+IF('2e) Realisierte Werte (Anlage)'!$D$20="50: Wasserstoff",'2e) Realisierte Werte (Anlage)'!L20,0)+IF('2e) Realisierte Werte (Anlage)'!$D$21="50: Wasserstoff",'2e) Realisierte Werte (Anlage)'!L21,0) +IF('2e) Realisierte Werte (Anlage)'!$D$22="50: Wasserstoff",'2e) Realisierte Werte (Anlage)'!L22,0) + IF('2e) Realisierte Werte (Anlage)'!$D$23="50: Wasserstoff",'2e) Realisierte Werte (Anlage)'!L23,0),0)</f>
        <v>0</v>
      </c>
      <c r="M92" s="1329">
        <f>IF($C$90="Vorprodukt ausgewählt",IF('2e) Realisierte Werte (Anlage)'!$D$17="50: Wasserstoff",'2e) Realisierte Werte (Anlage)'!M17,0)+IF('2e) Realisierte Werte (Anlage)'!$D$18="50: Wasserstoff",'2e) Realisierte Werte (Anlage)'!M18,0)+IF('2e) Realisierte Werte (Anlage)'!$D$19="50: Wasserstoff",'2e) Realisierte Werte (Anlage)'!M19,0)+IF('2e) Realisierte Werte (Anlage)'!$D$20="50: Wasserstoff",'2e) Realisierte Werte (Anlage)'!M20,0)+IF('2e) Realisierte Werte (Anlage)'!$D$21="50: Wasserstoff",'2e) Realisierte Werte (Anlage)'!M21,0) +IF('2e) Realisierte Werte (Anlage)'!$D$22="50: Wasserstoff",'2e) Realisierte Werte (Anlage)'!M22,0) + IF('2e) Realisierte Werte (Anlage)'!$D$23="50: Wasserstoff",'2e) Realisierte Werte (Anlage)'!M23,0),0)</f>
        <v>0</v>
      </c>
      <c r="N92" s="1329">
        <f>IF($C$90="Vorprodukt ausgewählt",IF('2e) Realisierte Werte (Anlage)'!$D$17="50: Wasserstoff",'2e) Realisierte Werte (Anlage)'!N17,0)+IF('2e) Realisierte Werte (Anlage)'!$D$18="50: Wasserstoff",'2e) Realisierte Werte (Anlage)'!N18,0)+IF('2e) Realisierte Werte (Anlage)'!$D$19="50: Wasserstoff",'2e) Realisierte Werte (Anlage)'!N19,0)+IF('2e) Realisierte Werte (Anlage)'!$D$20="50: Wasserstoff",'2e) Realisierte Werte (Anlage)'!N20,0)+IF('2e) Realisierte Werte (Anlage)'!$D$21="50: Wasserstoff",'2e) Realisierte Werte (Anlage)'!N21,0) +IF('2e) Realisierte Werte (Anlage)'!$D$22="50: Wasserstoff",'2e) Realisierte Werte (Anlage)'!N22,0) + IF('2e) Realisierte Werte (Anlage)'!$D$23="50: Wasserstoff",'2e) Realisierte Werte (Anlage)'!N23,0),0)</f>
        <v>0</v>
      </c>
      <c r="O92" s="1329">
        <f>IF($C$90="Vorprodukt ausgewählt",IF('2e) Realisierte Werte (Anlage)'!$D$17="50: Wasserstoff",'2e) Realisierte Werte (Anlage)'!O17,0)+IF('2e) Realisierte Werte (Anlage)'!$D$18="50: Wasserstoff",'2e) Realisierte Werte (Anlage)'!O18,0)+IF('2e) Realisierte Werte (Anlage)'!$D$19="50: Wasserstoff",'2e) Realisierte Werte (Anlage)'!O19,0)+IF('2e) Realisierte Werte (Anlage)'!$D$20="50: Wasserstoff",'2e) Realisierte Werte (Anlage)'!O20,0)+IF('2e) Realisierte Werte (Anlage)'!$D$21="50: Wasserstoff",'2e) Realisierte Werte (Anlage)'!O21,0) +IF('2e) Realisierte Werte (Anlage)'!$D$22="50: Wasserstoff",'2e) Realisierte Werte (Anlage)'!O22,0) + IF('2e) Realisierte Werte (Anlage)'!$D$23="50: Wasserstoff",'2e) Realisierte Werte (Anlage)'!O23,0),0)</f>
        <v>0</v>
      </c>
      <c r="P92" s="1329">
        <f>IF($C$90="Vorprodukt ausgewählt",IF('2e) Realisierte Werte (Anlage)'!$D$17="50: Wasserstoff",'2e) Realisierte Werte (Anlage)'!P17,0)+IF('2e) Realisierte Werte (Anlage)'!$D$18="50: Wasserstoff",'2e) Realisierte Werte (Anlage)'!P18,0)+IF('2e) Realisierte Werte (Anlage)'!$D$19="50: Wasserstoff",'2e) Realisierte Werte (Anlage)'!P19,0)+IF('2e) Realisierte Werte (Anlage)'!$D$20="50: Wasserstoff",'2e) Realisierte Werte (Anlage)'!P20,0)+IF('2e) Realisierte Werte (Anlage)'!$D$21="50: Wasserstoff",'2e) Realisierte Werte (Anlage)'!P21,0) +IF('2e) Realisierte Werte (Anlage)'!$D$22="50: Wasserstoff",'2e) Realisierte Werte (Anlage)'!P22,0) + IF('2e) Realisierte Werte (Anlage)'!$D$23="50: Wasserstoff",'2e) Realisierte Werte (Anlage)'!P23,0),0)</f>
        <v>0</v>
      </c>
      <c r="Q92" s="1329">
        <f>IF($C$90="Vorprodukt ausgewählt",IF('2e) Realisierte Werte (Anlage)'!$D$17="50: Wasserstoff",'2e) Realisierte Werte (Anlage)'!Q17,0)+IF('2e) Realisierte Werte (Anlage)'!$D$18="50: Wasserstoff",'2e) Realisierte Werte (Anlage)'!Q18,0)+IF('2e) Realisierte Werte (Anlage)'!$D$19="50: Wasserstoff",'2e) Realisierte Werte (Anlage)'!Q19,0)+IF('2e) Realisierte Werte (Anlage)'!$D$20="50: Wasserstoff",'2e) Realisierte Werte (Anlage)'!Q20,0)+IF('2e) Realisierte Werte (Anlage)'!$D$21="50: Wasserstoff",'2e) Realisierte Werte (Anlage)'!Q21,0) +IF('2e) Realisierte Werte (Anlage)'!$D$22="50: Wasserstoff",'2e) Realisierte Werte (Anlage)'!Q22,0) + IF('2e) Realisierte Werte (Anlage)'!$D$23="50: Wasserstoff",'2e) Realisierte Werte (Anlage)'!Q23,0),0)</f>
        <v>0</v>
      </c>
      <c r="R92" s="1329">
        <f>IF($C$90="Vorprodukt ausgewählt",IF('2e) Realisierte Werte (Anlage)'!$D$17="50: Wasserstoff",'2e) Realisierte Werte (Anlage)'!R17,0)+IF('2e) Realisierte Werte (Anlage)'!$D$18="50: Wasserstoff",'2e) Realisierte Werte (Anlage)'!R18,0)+IF('2e) Realisierte Werte (Anlage)'!$D$19="50: Wasserstoff",'2e) Realisierte Werte (Anlage)'!R19,0)+IF('2e) Realisierte Werte (Anlage)'!$D$20="50: Wasserstoff",'2e) Realisierte Werte (Anlage)'!R20,0)+IF('2e) Realisierte Werte (Anlage)'!$D$21="50: Wasserstoff",'2e) Realisierte Werte (Anlage)'!R21,0) +IF('2e) Realisierte Werte (Anlage)'!$D$22="50: Wasserstoff",'2e) Realisierte Werte (Anlage)'!R22,0) + IF('2e) Realisierte Werte (Anlage)'!$D$23="50: Wasserstoff",'2e) Realisierte Werte (Anlage)'!R23,0),0)</f>
        <v>0</v>
      </c>
      <c r="S92" s="1329">
        <f>IF($C$90="Vorprodukt ausgewählt",IF('2e) Realisierte Werte (Anlage)'!$D$17="50: Wasserstoff",'2e) Realisierte Werte (Anlage)'!S17,0)+IF('2e) Realisierte Werte (Anlage)'!$D$18="50: Wasserstoff",'2e) Realisierte Werte (Anlage)'!S18,0)+IF('2e) Realisierte Werte (Anlage)'!$D$19="50: Wasserstoff",'2e) Realisierte Werte (Anlage)'!S19,0)+IF('2e) Realisierte Werte (Anlage)'!$D$20="50: Wasserstoff",'2e) Realisierte Werte (Anlage)'!S20,0)+IF('2e) Realisierte Werte (Anlage)'!$D$21="50: Wasserstoff",'2e) Realisierte Werte (Anlage)'!S21,0) +IF('2e) Realisierte Werte (Anlage)'!$D$22="50: Wasserstoff",'2e) Realisierte Werte (Anlage)'!S22,0) + IF('2e) Realisierte Werte (Anlage)'!$D$23="50: Wasserstoff",'2e) Realisierte Werte (Anlage)'!S23,0),0)</f>
        <v>0</v>
      </c>
      <c r="T92" s="1330">
        <f>IF($C$90="Vorprodukt ausgewählt",IF('2e) Realisierte Werte (Anlage)'!$D$17="50: Wasserstoff",'2e) Realisierte Werte (Anlage)'!T17,0)+IF('2e) Realisierte Werte (Anlage)'!$D$18="50: Wasserstoff",'2e) Realisierte Werte (Anlage)'!T18,0)+IF('2e) Realisierte Werte (Anlage)'!$D$19="50: Wasserstoff",'2e) Realisierte Werte (Anlage)'!T19,0)+IF('2e) Realisierte Werte (Anlage)'!$D$20="50: Wasserstoff",'2e) Realisierte Werte (Anlage)'!T20,0)+IF('2e) Realisierte Werte (Anlage)'!$D$21="50: Wasserstoff",'2e) Realisierte Werte (Anlage)'!T21,0) +IF('2e) Realisierte Werte (Anlage)'!$D$22="50: Wasserstoff",'2e) Realisierte Werte (Anlage)'!T22,0) + IF('2e) Realisierte Werte (Anlage)'!$D$23="50: Wasserstoff",'2e) Realisierte Werte (Anlage)'!T23,0),0)</f>
        <v>0</v>
      </c>
      <c r="U92" s="1327">
        <f>IF($C$90="Vorprodukt ausgewählt",IF('2e) Realisierte Werte (Anlage)'!$D$17="50: Wasserstoff",'2e) Realisierte Werte (Anlage)'!U17,0)+IF('2e) Realisierte Werte (Anlage)'!$D$18="50: Wasserstoff",'2e) Realisierte Werte (Anlage)'!U18,0)+IF('2e) Realisierte Werte (Anlage)'!$D$19="50: Wasserstoff",'2e) Realisierte Werte (Anlage)'!U19,0)+IF('2e) Realisierte Werte (Anlage)'!$D$20="50: Wasserstoff",'2e) Realisierte Werte (Anlage)'!U20,0)+IF('2e) Realisierte Werte (Anlage)'!$D$21="50: Wasserstoff",'2e) Realisierte Werte (Anlage)'!U21,0) +IF('2e) Realisierte Werte (Anlage)'!$D$22="50: Wasserstoff",'2e) Realisierte Werte (Anlage)'!U22,0) + IF('2e) Realisierte Werte (Anlage)'!$D$23="50: Wasserstoff",'2e) Realisierte Werte (Anlage)'!U23,0),0)</f>
        <v>0</v>
      </c>
    </row>
    <row r="93" spans="2:21" s="70" customFormat="1" x14ac:dyDescent="0.35">
      <c r="B93" s="1331" t="s">
        <v>355</v>
      </c>
      <c r="C93" s="1288" t="s">
        <v>196</v>
      </c>
      <c r="D93" s="1243"/>
      <c r="E93" s="1244">
        <f>IF($C$90="Vorprodukt ausgewählt",'2e) Realisierte Werte (Anlage)'!E32,0)</f>
        <v>0</v>
      </c>
      <c r="F93" s="1244">
        <f>IF($C$90="Vorprodukt ausgewählt",'2e) Realisierte Werte (Anlage)'!F32,0)</f>
        <v>0</v>
      </c>
      <c r="G93" s="1244">
        <f>IF($C$90="Vorprodukt ausgewählt",'2e) Realisierte Werte (Anlage)'!G32,0)</f>
        <v>0</v>
      </c>
      <c r="H93" s="1244">
        <f>IF($C$90="Vorprodukt ausgewählt",'2e) Realisierte Werte (Anlage)'!H32,0)</f>
        <v>0</v>
      </c>
      <c r="I93" s="1244">
        <f>IF($C$90="Vorprodukt ausgewählt",'2e) Realisierte Werte (Anlage)'!I32,0)</f>
        <v>0</v>
      </c>
      <c r="J93" s="1244">
        <f>IF($C$90="Vorprodukt ausgewählt",'2e) Realisierte Werte (Anlage)'!J32,0)</f>
        <v>0</v>
      </c>
      <c r="K93" s="1244">
        <f>IF($C$90="Vorprodukt ausgewählt",'2e) Realisierte Werte (Anlage)'!K32,0)</f>
        <v>0</v>
      </c>
      <c r="L93" s="1244">
        <f>IF($C$90="Vorprodukt ausgewählt",'2e) Realisierte Werte (Anlage)'!L32,0)</f>
        <v>0</v>
      </c>
      <c r="M93" s="1244">
        <f>IF($C$90="Vorprodukt ausgewählt",'2e) Realisierte Werte (Anlage)'!M32,0)</f>
        <v>0</v>
      </c>
      <c r="N93" s="1244">
        <f>IF($C$90="Vorprodukt ausgewählt",'2e) Realisierte Werte (Anlage)'!N32,0)</f>
        <v>0</v>
      </c>
      <c r="O93" s="1244">
        <f>IF($C$90="Vorprodukt ausgewählt",'2e) Realisierte Werte (Anlage)'!O32,0)</f>
        <v>0</v>
      </c>
      <c r="P93" s="1244">
        <f>IF($C$90="Vorprodukt ausgewählt",'2e) Realisierte Werte (Anlage)'!P32,0)</f>
        <v>0</v>
      </c>
      <c r="Q93" s="1244">
        <f>IF($C$90="Vorprodukt ausgewählt",'2e) Realisierte Werte (Anlage)'!Q32,0)</f>
        <v>0</v>
      </c>
      <c r="R93" s="1244">
        <f>IF($C$90="Vorprodukt ausgewählt",'2e) Realisierte Werte (Anlage)'!R32,0)</f>
        <v>0</v>
      </c>
      <c r="S93" s="1244">
        <f>IF($C$90="Vorprodukt ausgewählt",'2e) Realisierte Werte (Anlage)'!S32,0)</f>
        <v>0</v>
      </c>
      <c r="T93" s="1287">
        <f>IF($C$90="Vorprodukt ausgewählt",'2e) Realisierte Werte (Anlage)'!T32,0)</f>
        <v>0</v>
      </c>
      <c r="U93" s="1288">
        <f>IF($C$90="Vorprodukt ausgewählt",'2e) Realisierte Werte (Anlage)'!U32,0)</f>
        <v>0</v>
      </c>
    </row>
    <row r="94" spans="2:21" s="70" customFormat="1" x14ac:dyDescent="0.35">
      <c r="B94" s="1332" t="s">
        <v>356</v>
      </c>
      <c r="C94" s="1289" t="s">
        <v>196</v>
      </c>
      <c r="D94" s="1246"/>
      <c r="E94" s="1247">
        <f>IF($C$90="Vorprodukt ausgewählt",'2e) Realisierte Werte (Anlage)'!E34,0)</f>
        <v>0</v>
      </c>
      <c r="F94" s="1247">
        <f>IF($C$90="Vorprodukt ausgewählt",'2e) Realisierte Werte (Anlage)'!F34,0)</f>
        <v>0</v>
      </c>
      <c r="G94" s="1247">
        <f>IF($C$90="Vorprodukt ausgewählt",'2e) Realisierte Werte (Anlage)'!G34,0)</f>
        <v>0</v>
      </c>
      <c r="H94" s="1247">
        <f>IF($C$90="Vorprodukt ausgewählt",'2e) Realisierte Werte (Anlage)'!H34,0)</f>
        <v>0</v>
      </c>
      <c r="I94" s="1247">
        <f>IF($C$90="Vorprodukt ausgewählt",'2e) Realisierte Werte (Anlage)'!I34,0)</f>
        <v>0</v>
      </c>
      <c r="J94" s="1247">
        <f>IF($C$90="Vorprodukt ausgewählt",'2e) Realisierte Werte (Anlage)'!J34,0)</f>
        <v>0</v>
      </c>
      <c r="K94" s="1247">
        <f>IF($C$90="Vorprodukt ausgewählt",'2e) Realisierte Werte (Anlage)'!K34,0)</f>
        <v>0</v>
      </c>
      <c r="L94" s="1247">
        <f>IF($C$90="Vorprodukt ausgewählt",'2e) Realisierte Werte (Anlage)'!L34,0)</f>
        <v>0</v>
      </c>
      <c r="M94" s="1247">
        <f>IF($C$90="Vorprodukt ausgewählt",'2e) Realisierte Werte (Anlage)'!M34,0)</f>
        <v>0</v>
      </c>
      <c r="N94" s="1247">
        <f>IF($C$90="Vorprodukt ausgewählt",'2e) Realisierte Werte (Anlage)'!N34,0)</f>
        <v>0</v>
      </c>
      <c r="O94" s="1247">
        <f>IF($C$90="Vorprodukt ausgewählt",'2e) Realisierte Werte (Anlage)'!O34,0)</f>
        <v>0</v>
      </c>
      <c r="P94" s="1247">
        <f>IF($C$90="Vorprodukt ausgewählt",'2e) Realisierte Werte (Anlage)'!P34,0)</f>
        <v>0</v>
      </c>
      <c r="Q94" s="1247">
        <f>IF($C$90="Vorprodukt ausgewählt",'2e) Realisierte Werte (Anlage)'!Q34,0)</f>
        <v>0</v>
      </c>
      <c r="R94" s="1247">
        <f>IF($C$90="Vorprodukt ausgewählt",'2e) Realisierte Werte (Anlage)'!R34,0)</f>
        <v>0</v>
      </c>
      <c r="S94" s="1247">
        <f>IF($C$90="Vorprodukt ausgewählt",'2e) Realisierte Werte (Anlage)'!S34,0)</f>
        <v>0</v>
      </c>
      <c r="T94" s="1291">
        <f>IF($C$90="Vorprodukt ausgewählt",'2e) Realisierte Werte (Anlage)'!T34,0)</f>
        <v>0</v>
      </c>
      <c r="U94" s="1289">
        <f>IF($C$90="Vorprodukt ausgewählt",'2e) Realisierte Werte (Anlage)'!U34,0)</f>
        <v>0</v>
      </c>
    </row>
    <row r="95" spans="2:21" s="70" customFormat="1" x14ac:dyDescent="0.35">
      <c r="B95" s="1331" t="s">
        <v>357</v>
      </c>
      <c r="C95" s="1288" t="s">
        <v>196</v>
      </c>
      <c r="D95" s="1243"/>
      <c r="E95" s="1244">
        <f>IF($C$90="Vorprodukt ausgewählt",'2e) Realisierte Werte (Anlage)'!E36,0)</f>
        <v>0</v>
      </c>
      <c r="F95" s="1244">
        <f>IF($C$90="Vorprodukt ausgewählt",'2e) Realisierte Werte (Anlage)'!F36,0)</f>
        <v>0</v>
      </c>
      <c r="G95" s="1244">
        <f>IF($C$90="Vorprodukt ausgewählt",'2e) Realisierte Werte (Anlage)'!G36,0)</f>
        <v>0</v>
      </c>
      <c r="H95" s="1244">
        <f>IF($C$90="Vorprodukt ausgewählt",'2e) Realisierte Werte (Anlage)'!H36,0)</f>
        <v>0</v>
      </c>
      <c r="I95" s="1244">
        <f>IF($C$90="Vorprodukt ausgewählt",'2e) Realisierte Werte (Anlage)'!I36,0)</f>
        <v>0</v>
      </c>
      <c r="J95" s="1244">
        <f>IF($C$90="Vorprodukt ausgewählt",'2e) Realisierte Werte (Anlage)'!J36,0)</f>
        <v>0</v>
      </c>
      <c r="K95" s="1244">
        <f>IF($C$90="Vorprodukt ausgewählt",'2e) Realisierte Werte (Anlage)'!K36,0)</f>
        <v>0</v>
      </c>
      <c r="L95" s="1244">
        <f>IF($C$90="Vorprodukt ausgewählt",'2e) Realisierte Werte (Anlage)'!L36,0)</f>
        <v>0</v>
      </c>
      <c r="M95" s="1244">
        <f>IF($C$90="Vorprodukt ausgewählt",'2e) Realisierte Werte (Anlage)'!M36,0)</f>
        <v>0</v>
      </c>
      <c r="N95" s="1244">
        <f>IF($C$90="Vorprodukt ausgewählt",'2e) Realisierte Werte (Anlage)'!N36,0)</f>
        <v>0</v>
      </c>
      <c r="O95" s="1244">
        <f>IF($C$90="Vorprodukt ausgewählt",'2e) Realisierte Werte (Anlage)'!O36,0)</f>
        <v>0</v>
      </c>
      <c r="P95" s="1244">
        <f>IF($C$90="Vorprodukt ausgewählt",'2e) Realisierte Werte (Anlage)'!P36,0)</f>
        <v>0</v>
      </c>
      <c r="Q95" s="1244">
        <f>IF($C$90="Vorprodukt ausgewählt",'2e) Realisierte Werte (Anlage)'!Q36,0)</f>
        <v>0</v>
      </c>
      <c r="R95" s="1244">
        <f>IF($C$90="Vorprodukt ausgewählt",'2e) Realisierte Werte (Anlage)'!R36,0)</f>
        <v>0</v>
      </c>
      <c r="S95" s="1244">
        <f>IF($C$90="Vorprodukt ausgewählt",'2e) Realisierte Werte (Anlage)'!S36,0)</f>
        <v>0</v>
      </c>
      <c r="T95" s="1287">
        <f>IF($C$90="Vorprodukt ausgewählt",'2e) Realisierte Werte (Anlage)'!T36,0)</f>
        <v>0</v>
      </c>
      <c r="U95" s="1288">
        <f>IF($C$90="Vorprodukt ausgewählt",'2e) Realisierte Werte (Anlage)'!U36,0)</f>
        <v>0</v>
      </c>
    </row>
    <row r="96" spans="2:21" s="70" customFormat="1" x14ac:dyDescent="0.35">
      <c r="B96" s="1332" t="s">
        <v>358</v>
      </c>
      <c r="C96" s="1289" t="s">
        <v>196</v>
      </c>
      <c r="D96" s="1246"/>
      <c r="E96" s="1247">
        <f>IF($C$90="Vorprodukt ausgewählt",'2e) Realisierte Werte (Anlage)'!E38,0)</f>
        <v>0</v>
      </c>
      <c r="F96" s="1247">
        <f>IF($C$90="Vorprodukt ausgewählt",'2e) Realisierte Werte (Anlage)'!F38,0)</f>
        <v>0</v>
      </c>
      <c r="G96" s="1247">
        <f>IF($C$90="Vorprodukt ausgewählt",'2e) Realisierte Werte (Anlage)'!G38,0)</f>
        <v>0</v>
      </c>
      <c r="H96" s="1247">
        <f>IF($C$90="Vorprodukt ausgewählt",'2e) Realisierte Werte (Anlage)'!H38,0)</f>
        <v>0</v>
      </c>
      <c r="I96" s="1247">
        <f>IF($C$90="Vorprodukt ausgewählt",'2e) Realisierte Werte (Anlage)'!I38,0)</f>
        <v>0</v>
      </c>
      <c r="J96" s="1247">
        <f>IF($C$90="Vorprodukt ausgewählt",'2e) Realisierte Werte (Anlage)'!J38,0)</f>
        <v>0</v>
      </c>
      <c r="K96" s="1247">
        <f>IF($C$90="Vorprodukt ausgewählt",'2e) Realisierte Werte (Anlage)'!K38,0)</f>
        <v>0</v>
      </c>
      <c r="L96" s="1247">
        <f>IF($C$90="Vorprodukt ausgewählt",'2e) Realisierte Werte (Anlage)'!L38,0)</f>
        <v>0</v>
      </c>
      <c r="M96" s="1247">
        <f>IF($C$90="Vorprodukt ausgewählt",'2e) Realisierte Werte (Anlage)'!M38,0)</f>
        <v>0</v>
      </c>
      <c r="N96" s="1247">
        <f>IF($C$90="Vorprodukt ausgewählt",'2e) Realisierte Werte (Anlage)'!N38,0)</f>
        <v>0</v>
      </c>
      <c r="O96" s="1247">
        <f>IF($C$90="Vorprodukt ausgewählt",'2e) Realisierte Werte (Anlage)'!O38,0)</f>
        <v>0</v>
      </c>
      <c r="P96" s="1247">
        <f>IF($C$90="Vorprodukt ausgewählt",'2e) Realisierte Werte (Anlage)'!P38,0)</f>
        <v>0</v>
      </c>
      <c r="Q96" s="1247">
        <f>IF($C$90="Vorprodukt ausgewählt",'2e) Realisierte Werte (Anlage)'!Q38,0)</f>
        <v>0</v>
      </c>
      <c r="R96" s="1247">
        <f>IF($C$90="Vorprodukt ausgewählt",'2e) Realisierte Werte (Anlage)'!R38,0)</f>
        <v>0</v>
      </c>
      <c r="S96" s="1247">
        <f>IF($C$90="Vorprodukt ausgewählt",'2e) Realisierte Werte (Anlage)'!S38,0)</f>
        <v>0</v>
      </c>
      <c r="T96" s="1291">
        <f>IF($C$90="Vorprodukt ausgewählt",'2e) Realisierte Werte (Anlage)'!T38,0)</f>
        <v>0</v>
      </c>
      <c r="U96" s="1289">
        <f>IF($C$90="Vorprodukt ausgewählt",'2e) Realisierte Werte (Anlage)'!U38,0)</f>
        <v>0</v>
      </c>
    </row>
    <row r="97" spans="2:22" s="70" customFormat="1" ht="29.5" customHeight="1" x14ac:dyDescent="0.35">
      <c r="B97" s="262" t="s">
        <v>359</v>
      </c>
      <c r="C97" s="1288" t="s">
        <v>360</v>
      </c>
      <c r="D97" s="1243"/>
      <c r="E97" s="1244">
        <f t="shared" ref="E97:U100" si="30">IFERROR(E$92/E93,0)</f>
        <v>0</v>
      </c>
      <c r="F97" s="1244">
        <f t="shared" si="30"/>
        <v>0</v>
      </c>
      <c r="G97" s="1244">
        <f t="shared" si="30"/>
        <v>0</v>
      </c>
      <c r="H97" s="1244">
        <f t="shared" si="30"/>
        <v>0</v>
      </c>
      <c r="I97" s="1244">
        <f t="shared" si="30"/>
        <v>0</v>
      </c>
      <c r="J97" s="1244">
        <f t="shared" si="30"/>
        <v>0</v>
      </c>
      <c r="K97" s="1244">
        <f t="shared" si="30"/>
        <v>0</v>
      </c>
      <c r="L97" s="1244">
        <f t="shared" si="30"/>
        <v>0</v>
      </c>
      <c r="M97" s="1244">
        <f t="shared" si="30"/>
        <v>0</v>
      </c>
      <c r="N97" s="1244">
        <f t="shared" si="30"/>
        <v>0</v>
      </c>
      <c r="O97" s="1244">
        <f t="shared" si="30"/>
        <v>0</v>
      </c>
      <c r="P97" s="1244">
        <f t="shared" si="30"/>
        <v>0</v>
      </c>
      <c r="Q97" s="1244">
        <f t="shared" si="30"/>
        <v>0</v>
      </c>
      <c r="R97" s="1244">
        <f t="shared" si="30"/>
        <v>0</v>
      </c>
      <c r="S97" s="1244">
        <f t="shared" si="30"/>
        <v>0</v>
      </c>
      <c r="T97" s="1287">
        <f t="shared" si="30"/>
        <v>0</v>
      </c>
      <c r="U97" s="1288">
        <f t="shared" si="30"/>
        <v>0</v>
      </c>
    </row>
    <row r="98" spans="2:22" s="70" customFormat="1" ht="29.5" customHeight="1" x14ac:dyDescent="0.35">
      <c r="B98" s="263" t="s">
        <v>361</v>
      </c>
      <c r="C98" s="1289" t="s">
        <v>360</v>
      </c>
      <c r="D98" s="1246"/>
      <c r="E98" s="1247">
        <f t="shared" si="30"/>
        <v>0</v>
      </c>
      <c r="F98" s="1247">
        <f t="shared" si="30"/>
        <v>0</v>
      </c>
      <c r="G98" s="1247">
        <f t="shared" si="30"/>
        <v>0</v>
      </c>
      <c r="H98" s="1247">
        <f t="shared" si="30"/>
        <v>0</v>
      </c>
      <c r="I98" s="1247">
        <f t="shared" si="30"/>
        <v>0</v>
      </c>
      <c r="J98" s="1247">
        <f t="shared" si="30"/>
        <v>0</v>
      </c>
      <c r="K98" s="1247">
        <f t="shared" si="30"/>
        <v>0</v>
      </c>
      <c r="L98" s="1247">
        <f t="shared" si="30"/>
        <v>0</v>
      </c>
      <c r="M98" s="1247">
        <f t="shared" si="30"/>
        <v>0</v>
      </c>
      <c r="N98" s="1247">
        <f t="shared" si="30"/>
        <v>0</v>
      </c>
      <c r="O98" s="1247">
        <f t="shared" si="30"/>
        <v>0</v>
      </c>
      <c r="P98" s="1247">
        <f t="shared" si="30"/>
        <v>0</v>
      </c>
      <c r="Q98" s="1247">
        <f t="shared" si="30"/>
        <v>0</v>
      </c>
      <c r="R98" s="1247">
        <f t="shared" si="30"/>
        <v>0</v>
      </c>
      <c r="S98" s="1247">
        <f t="shared" si="30"/>
        <v>0</v>
      </c>
      <c r="T98" s="1291">
        <f t="shared" si="30"/>
        <v>0</v>
      </c>
      <c r="U98" s="1289">
        <f t="shared" si="30"/>
        <v>0</v>
      </c>
    </row>
    <row r="99" spans="2:22" s="70" customFormat="1" ht="29.5" customHeight="1" x14ac:dyDescent="0.35">
      <c r="B99" s="262" t="s">
        <v>362</v>
      </c>
      <c r="C99" s="1288" t="s">
        <v>360</v>
      </c>
      <c r="D99" s="1243"/>
      <c r="E99" s="1244">
        <f t="shared" si="30"/>
        <v>0</v>
      </c>
      <c r="F99" s="1244">
        <f t="shared" si="30"/>
        <v>0</v>
      </c>
      <c r="G99" s="1244">
        <f t="shared" si="30"/>
        <v>0</v>
      </c>
      <c r="H99" s="1244">
        <f t="shared" si="30"/>
        <v>0</v>
      </c>
      <c r="I99" s="1244">
        <f t="shared" si="30"/>
        <v>0</v>
      </c>
      <c r="J99" s="1244">
        <f t="shared" si="30"/>
        <v>0</v>
      </c>
      <c r="K99" s="1244">
        <f t="shared" si="30"/>
        <v>0</v>
      </c>
      <c r="L99" s="1244">
        <f t="shared" si="30"/>
        <v>0</v>
      </c>
      <c r="M99" s="1244">
        <f t="shared" si="30"/>
        <v>0</v>
      </c>
      <c r="N99" s="1244">
        <f t="shared" si="30"/>
        <v>0</v>
      </c>
      <c r="O99" s="1244">
        <f t="shared" si="30"/>
        <v>0</v>
      </c>
      <c r="P99" s="1244">
        <f t="shared" si="30"/>
        <v>0</v>
      </c>
      <c r="Q99" s="1244">
        <f t="shared" si="30"/>
        <v>0</v>
      </c>
      <c r="R99" s="1244">
        <f t="shared" si="30"/>
        <v>0</v>
      </c>
      <c r="S99" s="1244">
        <f t="shared" si="30"/>
        <v>0</v>
      </c>
      <c r="T99" s="1287">
        <f t="shared" si="30"/>
        <v>0</v>
      </c>
      <c r="U99" s="1288">
        <f t="shared" si="30"/>
        <v>0</v>
      </c>
    </row>
    <row r="100" spans="2:22" s="70" customFormat="1" ht="29.5" customHeight="1" x14ac:dyDescent="0.35">
      <c r="B100" s="263" t="s">
        <v>363</v>
      </c>
      <c r="C100" s="1289" t="s">
        <v>360</v>
      </c>
      <c r="D100" s="1246"/>
      <c r="E100" s="1247">
        <f t="shared" si="30"/>
        <v>0</v>
      </c>
      <c r="F100" s="1247">
        <f t="shared" si="30"/>
        <v>0</v>
      </c>
      <c r="G100" s="1247">
        <f t="shared" si="30"/>
        <v>0</v>
      </c>
      <c r="H100" s="1247">
        <f t="shared" si="30"/>
        <v>0</v>
      </c>
      <c r="I100" s="1247">
        <f t="shared" si="30"/>
        <v>0</v>
      </c>
      <c r="J100" s="1247">
        <f t="shared" si="30"/>
        <v>0</v>
      </c>
      <c r="K100" s="1247">
        <f t="shared" si="30"/>
        <v>0</v>
      </c>
      <c r="L100" s="1247">
        <f t="shared" si="30"/>
        <v>0</v>
      </c>
      <c r="M100" s="1247">
        <f t="shared" si="30"/>
        <v>0</v>
      </c>
      <c r="N100" s="1247">
        <f t="shared" si="30"/>
        <v>0</v>
      </c>
      <c r="O100" s="1247">
        <f t="shared" si="30"/>
        <v>0</v>
      </c>
      <c r="P100" s="1247">
        <f t="shared" si="30"/>
        <v>0</v>
      </c>
      <c r="Q100" s="1247">
        <f t="shared" si="30"/>
        <v>0</v>
      </c>
      <c r="R100" s="1247">
        <f t="shared" si="30"/>
        <v>0</v>
      </c>
      <c r="S100" s="1247">
        <f t="shared" si="30"/>
        <v>0</v>
      </c>
      <c r="T100" s="1291">
        <f t="shared" si="30"/>
        <v>0</v>
      </c>
      <c r="U100" s="1289">
        <f t="shared" si="30"/>
        <v>0</v>
      </c>
    </row>
    <row r="101" spans="2:22" s="70" customFormat="1" ht="16.5" x14ac:dyDescent="0.45">
      <c r="B101" s="1331" t="s">
        <v>364</v>
      </c>
      <c r="C101" s="264" t="s">
        <v>365</v>
      </c>
      <c r="D101" s="1333"/>
      <c r="E101" s="1244">
        <f>IF($C$90="Vorprodukt ausgewählt",VLOOKUP('2e) Realisierte Werte (Anlage)'!$C$26,'3b) Referenzsysteme'!$B$6:$J$37,9),0)</f>
        <v>0</v>
      </c>
      <c r="F101" s="1244">
        <f>IF($C$90="Vorprodukt ausgewählt",VLOOKUP('2e) Realisierte Werte (Anlage)'!$C$26,'3b) Referenzsysteme'!$B$6:$J$37,9),0)</f>
        <v>0</v>
      </c>
      <c r="G101" s="1244">
        <f>IF($C$90="Vorprodukt ausgewählt",VLOOKUP('2e) Realisierte Werte (Anlage)'!$C$26,'3b) Referenzsysteme'!$B$6:$J$37,9),0)</f>
        <v>0</v>
      </c>
      <c r="H101" s="1244">
        <f>IF($C$90="Vorprodukt ausgewählt",VLOOKUP('2e) Realisierte Werte (Anlage)'!$C$26,'3b) Referenzsysteme'!$B$6:$J$37,9),0)</f>
        <v>0</v>
      </c>
      <c r="I101" s="1244">
        <f>IF($C$90="Vorprodukt ausgewählt",VLOOKUP('2e) Realisierte Werte (Anlage)'!$C$26,'3b) Referenzsysteme'!$B$6:$J$37,9),0)</f>
        <v>0</v>
      </c>
      <c r="J101" s="1244">
        <f>IF($C$90="Vorprodukt ausgewählt",VLOOKUP('2e) Realisierte Werte (Anlage)'!$C$26,'3b) Referenzsysteme'!$B$6:$J$37,9),0)</f>
        <v>0</v>
      </c>
      <c r="K101" s="1244">
        <f>IF($C$90="Vorprodukt ausgewählt",VLOOKUP('2e) Realisierte Werte (Anlage)'!$C$26,'3b) Referenzsysteme'!$B$6:$J$37,9),0)</f>
        <v>0</v>
      </c>
      <c r="L101" s="1244">
        <f>IF($C$90="Vorprodukt ausgewählt",VLOOKUP('2e) Realisierte Werte (Anlage)'!$C$26,'3b) Referenzsysteme'!$B$6:$J$37,9),0)</f>
        <v>0</v>
      </c>
      <c r="M101" s="1244">
        <f>IF($C$90="Vorprodukt ausgewählt",VLOOKUP('2e) Realisierte Werte (Anlage)'!$C$26,'3b) Referenzsysteme'!$B$6:$J$37,9),0)</f>
        <v>0</v>
      </c>
      <c r="N101" s="1244">
        <f>IF($C$90="Vorprodukt ausgewählt",VLOOKUP('2e) Realisierte Werte (Anlage)'!$C$26,'3b) Referenzsysteme'!$B$6:$J$37,9),0)</f>
        <v>0</v>
      </c>
      <c r="O101" s="1244">
        <f>IF($C$90="Vorprodukt ausgewählt",VLOOKUP('2e) Realisierte Werte (Anlage)'!$C$26,'3b) Referenzsysteme'!$B$6:$J$37,9),0)</f>
        <v>0</v>
      </c>
      <c r="P101" s="1244">
        <f>IF($C$90="Vorprodukt ausgewählt",VLOOKUP('2e) Realisierte Werte (Anlage)'!$C$26,'3b) Referenzsysteme'!$B$6:$J$37,9),0)</f>
        <v>0</v>
      </c>
      <c r="Q101" s="1244">
        <f>IF($C$90="Vorprodukt ausgewählt",VLOOKUP('2e) Realisierte Werte (Anlage)'!$C$26,'3b) Referenzsysteme'!$B$6:$J$37,9),0)</f>
        <v>0</v>
      </c>
      <c r="R101" s="1244">
        <f>IF($C$90="Vorprodukt ausgewählt",VLOOKUP('2e) Realisierte Werte (Anlage)'!$C$26,'3b) Referenzsysteme'!$B$6:$J$37,9),0)</f>
        <v>0</v>
      </c>
      <c r="S101" s="1244">
        <f>IF($C$90="Vorprodukt ausgewählt",VLOOKUP('2e) Realisierte Werte (Anlage)'!$C$26,'3b) Referenzsysteme'!$B$6:$J$37,9),0)</f>
        <v>0</v>
      </c>
      <c r="T101" s="1287">
        <f>IF($C$90="Vorprodukt ausgewählt",VLOOKUP('2e) Realisierte Werte (Anlage)'!$C$26,'3b) Referenzsysteme'!$B$6:$J$37,9),0)</f>
        <v>0</v>
      </c>
      <c r="U101" s="1288">
        <f>IF($C$90="Vorprodukt ausgewählt",VLOOKUP('2e) Realisierte Werte (Anlage)'!$C$26,'3b) Referenzsysteme'!$B$6:$J$37,9),0)</f>
        <v>0</v>
      </c>
    </row>
    <row r="102" spans="2:22" s="70" customFormat="1" ht="16.5" x14ac:dyDescent="0.45">
      <c r="B102" s="1332" t="s">
        <v>366</v>
      </c>
      <c r="C102" s="265" t="s">
        <v>128</v>
      </c>
      <c r="D102" s="1334"/>
      <c r="E102" s="1335">
        <f>IF($C$90="Vorprodukt ausgewählt",'2e) Realisierte Werte (Anlage)'!$D$30,0)</f>
        <v>0</v>
      </c>
      <c r="F102" s="1335">
        <f>IF($C$90="Vorprodukt ausgewählt",'2e) Realisierte Werte (Anlage)'!$D$30,0)</f>
        <v>0</v>
      </c>
      <c r="G102" s="1335">
        <f>IF($C$90="Vorprodukt ausgewählt",'2e) Realisierte Werte (Anlage)'!$D$30,0)</f>
        <v>0</v>
      </c>
      <c r="H102" s="1335">
        <f>IF($C$90="Vorprodukt ausgewählt",'2e) Realisierte Werte (Anlage)'!$D$30,0)</f>
        <v>0</v>
      </c>
      <c r="I102" s="1335">
        <f>IF($C$90="Vorprodukt ausgewählt",'2e) Realisierte Werte (Anlage)'!$D$30,0)</f>
        <v>0</v>
      </c>
      <c r="J102" s="1335">
        <f>IF($C$90="Vorprodukt ausgewählt",'2e) Realisierte Werte (Anlage)'!$D$30,0)</f>
        <v>0</v>
      </c>
      <c r="K102" s="1335">
        <f>IF($C$90="Vorprodukt ausgewählt",'2e) Realisierte Werte (Anlage)'!$D$30,0)</f>
        <v>0</v>
      </c>
      <c r="L102" s="1335">
        <f>IF($C$90="Vorprodukt ausgewählt",'2e) Realisierte Werte (Anlage)'!$D$30,0)</f>
        <v>0</v>
      </c>
      <c r="M102" s="1335">
        <f>IF($C$90="Vorprodukt ausgewählt",'2e) Realisierte Werte (Anlage)'!$D$30,0)</f>
        <v>0</v>
      </c>
      <c r="N102" s="1335">
        <f>IF($C$90="Vorprodukt ausgewählt",'2e) Realisierte Werte (Anlage)'!$D$30,0)</f>
        <v>0</v>
      </c>
      <c r="O102" s="1335">
        <f>IF($C$90="Vorprodukt ausgewählt",'2e) Realisierte Werte (Anlage)'!$D$30,0)</f>
        <v>0</v>
      </c>
      <c r="P102" s="1335">
        <f>IF($C$90="Vorprodukt ausgewählt",'2e) Realisierte Werte (Anlage)'!$D$30,0)</f>
        <v>0</v>
      </c>
      <c r="Q102" s="1335">
        <f>IF($C$90="Vorprodukt ausgewählt",'2e) Realisierte Werte (Anlage)'!$D$30,0)</f>
        <v>0</v>
      </c>
      <c r="R102" s="1335">
        <f>IF($C$90="Vorprodukt ausgewählt",'2e) Realisierte Werte (Anlage)'!$D$30,0)</f>
        <v>0</v>
      </c>
      <c r="S102" s="1335">
        <f>IF($C$90="Vorprodukt ausgewählt",'2e) Realisierte Werte (Anlage)'!$D$30,0)</f>
        <v>0</v>
      </c>
      <c r="T102" s="1336">
        <f>IF($C$90="Vorprodukt ausgewählt",'2e) Realisierte Werte (Anlage)'!$D$30,0)</f>
        <v>0</v>
      </c>
      <c r="U102" s="1337">
        <f>IF($C$90="Vorprodukt ausgewählt",'2e) Realisierte Werte (Anlage)'!$D$30,0)</f>
        <v>0</v>
      </c>
    </row>
    <row r="103" spans="2:22" s="70" customFormat="1" ht="16.5" x14ac:dyDescent="0.45">
      <c r="B103" s="1331" t="s">
        <v>367</v>
      </c>
      <c r="C103" s="264" t="s">
        <v>128</v>
      </c>
      <c r="D103" s="1333"/>
      <c r="E103" s="1338">
        <f>IF($C$90="Vorprodukt ausgewählt",'2e) Realisierte Werte (Anlage)'!$E$30,0)</f>
        <v>0</v>
      </c>
      <c r="F103" s="1338">
        <f>IF($C$90="Vorprodukt ausgewählt",'2e) Realisierte Werte (Anlage)'!$E$30,0)</f>
        <v>0</v>
      </c>
      <c r="G103" s="1338">
        <f>IF($C$90="Vorprodukt ausgewählt",'2e) Realisierte Werte (Anlage)'!$E$30,0)</f>
        <v>0</v>
      </c>
      <c r="H103" s="1338">
        <f>IF($C$90="Vorprodukt ausgewählt",'2e) Realisierte Werte (Anlage)'!$E$30,0)</f>
        <v>0</v>
      </c>
      <c r="I103" s="1338">
        <f>IF($C$90="Vorprodukt ausgewählt",'2e) Realisierte Werte (Anlage)'!$E$30,0)</f>
        <v>0</v>
      </c>
      <c r="J103" s="1338">
        <f>IF($C$90="Vorprodukt ausgewählt",'2e) Realisierte Werte (Anlage)'!$E$30,0)</f>
        <v>0</v>
      </c>
      <c r="K103" s="1338">
        <f>IF($C$90="Vorprodukt ausgewählt",'2e) Realisierte Werte (Anlage)'!$E$30,0)</f>
        <v>0</v>
      </c>
      <c r="L103" s="1338">
        <f>IF($C$90="Vorprodukt ausgewählt",'2e) Realisierte Werte (Anlage)'!$E$30,0)</f>
        <v>0</v>
      </c>
      <c r="M103" s="1338">
        <f>IF($C$90="Vorprodukt ausgewählt",'2e) Realisierte Werte (Anlage)'!$E$30,0)</f>
        <v>0</v>
      </c>
      <c r="N103" s="1338">
        <f>IF($C$90="Vorprodukt ausgewählt",'2e) Realisierte Werte (Anlage)'!$E$30,0)</f>
        <v>0</v>
      </c>
      <c r="O103" s="1338">
        <f>IF($C$90="Vorprodukt ausgewählt",'2e) Realisierte Werte (Anlage)'!$E$30,0)</f>
        <v>0</v>
      </c>
      <c r="P103" s="1338">
        <f>IF($C$90="Vorprodukt ausgewählt",'2e) Realisierte Werte (Anlage)'!$E$30,0)</f>
        <v>0</v>
      </c>
      <c r="Q103" s="1338">
        <f>IF($C$90="Vorprodukt ausgewählt",'2e) Realisierte Werte (Anlage)'!$E$30,0)</f>
        <v>0</v>
      </c>
      <c r="R103" s="1338">
        <f>IF($C$90="Vorprodukt ausgewählt",'2e) Realisierte Werte (Anlage)'!$E$30,0)</f>
        <v>0</v>
      </c>
      <c r="S103" s="1338">
        <f>IF($C$90="Vorprodukt ausgewählt",'2e) Realisierte Werte (Anlage)'!$E$30,0)</f>
        <v>0</v>
      </c>
      <c r="T103" s="1339">
        <f>IF($C$90="Vorprodukt ausgewählt",'2e) Realisierte Werte (Anlage)'!$E$30,0)</f>
        <v>0</v>
      </c>
      <c r="U103" s="1340">
        <f>IF($C$90="Vorprodukt ausgewählt",'2e) Realisierte Werte (Anlage)'!$E$30,0)</f>
        <v>0</v>
      </c>
    </row>
    <row r="104" spans="2:22" s="70" customFormat="1" ht="16.5" x14ac:dyDescent="0.45">
      <c r="B104" s="1332" t="s">
        <v>368</v>
      </c>
      <c r="C104" s="265" t="s">
        <v>128</v>
      </c>
      <c r="D104" s="1334"/>
      <c r="E104" s="1335">
        <f>IF($C$90="Vorprodukt ausgewählt",'2e) Realisierte Werte (Anlage)'!$F$30,0)</f>
        <v>0</v>
      </c>
      <c r="F104" s="1335">
        <f>IF($C$90="Vorprodukt ausgewählt",'2e) Realisierte Werte (Anlage)'!$F$30,0)</f>
        <v>0</v>
      </c>
      <c r="G104" s="1335">
        <f>IF($C$90="Vorprodukt ausgewählt",'2e) Realisierte Werte (Anlage)'!$F$30,0)</f>
        <v>0</v>
      </c>
      <c r="H104" s="1335">
        <f>IF($C$90="Vorprodukt ausgewählt",'2e) Realisierte Werte (Anlage)'!$F$30,0)</f>
        <v>0</v>
      </c>
      <c r="I104" s="1335">
        <f>IF($C$90="Vorprodukt ausgewählt",'2e) Realisierte Werte (Anlage)'!$F$30,0)</f>
        <v>0</v>
      </c>
      <c r="J104" s="1335">
        <f>IF($C$90="Vorprodukt ausgewählt",'2e) Realisierte Werte (Anlage)'!$F$30,0)</f>
        <v>0</v>
      </c>
      <c r="K104" s="1335">
        <f>IF($C$90="Vorprodukt ausgewählt",'2e) Realisierte Werte (Anlage)'!$F$30,0)</f>
        <v>0</v>
      </c>
      <c r="L104" s="1335">
        <f>IF($C$90="Vorprodukt ausgewählt",'2e) Realisierte Werte (Anlage)'!$F$30,0)</f>
        <v>0</v>
      </c>
      <c r="M104" s="1335">
        <f>IF($C$90="Vorprodukt ausgewählt",'2e) Realisierte Werte (Anlage)'!$F$30,0)</f>
        <v>0</v>
      </c>
      <c r="N104" s="1335">
        <f>IF($C$90="Vorprodukt ausgewählt",'2e) Realisierte Werte (Anlage)'!$F$30,0)</f>
        <v>0</v>
      </c>
      <c r="O104" s="1335">
        <f>IF($C$90="Vorprodukt ausgewählt",'2e) Realisierte Werte (Anlage)'!$F$30,0)</f>
        <v>0</v>
      </c>
      <c r="P104" s="1335">
        <f>IF($C$90="Vorprodukt ausgewählt",'2e) Realisierte Werte (Anlage)'!$F$30,0)</f>
        <v>0</v>
      </c>
      <c r="Q104" s="1335">
        <f>IF($C$90="Vorprodukt ausgewählt",'2e) Realisierte Werte (Anlage)'!$F$30,0)</f>
        <v>0</v>
      </c>
      <c r="R104" s="1335">
        <f>IF($C$90="Vorprodukt ausgewählt",'2e) Realisierte Werte (Anlage)'!$F$30,0)</f>
        <v>0</v>
      </c>
      <c r="S104" s="1335">
        <f>IF($C$90="Vorprodukt ausgewählt",'2e) Realisierte Werte (Anlage)'!$F$30,0)</f>
        <v>0</v>
      </c>
      <c r="T104" s="1336">
        <f>IF($C$90="Vorprodukt ausgewählt",'2e) Realisierte Werte (Anlage)'!$F$30,0)</f>
        <v>0</v>
      </c>
      <c r="U104" s="1337">
        <f>IF($C$90="Vorprodukt ausgewählt",'2e) Realisierte Werte (Anlage)'!$F$30,0)</f>
        <v>0</v>
      </c>
    </row>
    <row r="105" spans="2:22" s="70" customFormat="1" ht="16.5" x14ac:dyDescent="0.45">
      <c r="B105" s="1331" t="s">
        <v>369</v>
      </c>
      <c r="C105" s="264" t="s">
        <v>128</v>
      </c>
      <c r="D105" s="1333"/>
      <c r="E105" s="1338">
        <f>IF($C$90="Vorprodukt ausgewählt",'2e) Realisierte Werte (Anlage)'!$G$30,0)</f>
        <v>0</v>
      </c>
      <c r="F105" s="1338">
        <f>IF($C$90="Vorprodukt ausgewählt",'2e) Realisierte Werte (Anlage)'!$G$30,0)</f>
        <v>0</v>
      </c>
      <c r="G105" s="1338">
        <f>IF($C$90="Vorprodukt ausgewählt",'2e) Realisierte Werte (Anlage)'!$G$30,0)</f>
        <v>0</v>
      </c>
      <c r="H105" s="1338">
        <f>IF($C$90="Vorprodukt ausgewählt",'2e) Realisierte Werte (Anlage)'!$G$30,0)</f>
        <v>0</v>
      </c>
      <c r="I105" s="1338">
        <f>IF($C$90="Vorprodukt ausgewählt",'2e) Realisierte Werte (Anlage)'!$G$30,0)</f>
        <v>0</v>
      </c>
      <c r="J105" s="1338">
        <f>IF($C$90="Vorprodukt ausgewählt",'2e) Realisierte Werte (Anlage)'!$G$30,0)</f>
        <v>0</v>
      </c>
      <c r="K105" s="1338">
        <f>IF($C$90="Vorprodukt ausgewählt",'2e) Realisierte Werte (Anlage)'!$G$30,0)</f>
        <v>0</v>
      </c>
      <c r="L105" s="1338">
        <f>IF($C$90="Vorprodukt ausgewählt",'2e) Realisierte Werte (Anlage)'!$G$30,0)</f>
        <v>0</v>
      </c>
      <c r="M105" s="1338">
        <f>IF($C$90="Vorprodukt ausgewählt",'2e) Realisierte Werte (Anlage)'!$G$30,0)</f>
        <v>0</v>
      </c>
      <c r="N105" s="1338">
        <f>IF($C$90="Vorprodukt ausgewählt",'2e) Realisierte Werte (Anlage)'!$G$30,0)</f>
        <v>0</v>
      </c>
      <c r="O105" s="1338">
        <f>IF($C$90="Vorprodukt ausgewählt",'2e) Realisierte Werte (Anlage)'!$G$30,0)</f>
        <v>0</v>
      </c>
      <c r="P105" s="1338">
        <f>IF($C$90="Vorprodukt ausgewählt",'2e) Realisierte Werte (Anlage)'!$G$30,0)</f>
        <v>0</v>
      </c>
      <c r="Q105" s="1338">
        <f>IF($C$90="Vorprodukt ausgewählt",'2e) Realisierte Werte (Anlage)'!$G$30,0)</f>
        <v>0</v>
      </c>
      <c r="R105" s="1338">
        <f>IF($C$90="Vorprodukt ausgewählt",'2e) Realisierte Werte (Anlage)'!$G$30,0)</f>
        <v>0</v>
      </c>
      <c r="S105" s="1338">
        <f>IF($C$90="Vorprodukt ausgewählt",'2e) Realisierte Werte (Anlage)'!$G$30,0)</f>
        <v>0</v>
      </c>
      <c r="T105" s="1339">
        <f>IF($C$90="Vorprodukt ausgewählt",'2e) Realisierte Werte (Anlage)'!$G$30,0)</f>
        <v>0</v>
      </c>
      <c r="U105" s="1340">
        <f>IF($C$90="Vorprodukt ausgewählt",'2e) Realisierte Werte (Anlage)'!$G$30,0)</f>
        <v>0</v>
      </c>
    </row>
    <row r="106" spans="2:22" s="70" customFormat="1" ht="29.5" customHeight="1" x14ac:dyDescent="0.45">
      <c r="B106" s="266" t="s">
        <v>370</v>
      </c>
      <c r="C106" s="1341" t="s">
        <v>365</v>
      </c>
      <c r="D106" s="1342"/>
      <c r="E106" s="1343">
        <f>E101+IFERROR(E102/E97,0)+IFERROR(E103/E98,0)+IFERROR(E104/E99,0)+IFERROR(E105/E100,0)</f>
        <v>0</v>
      </c>
      <c r="F106" s="1343">
        <f>F101+IFERROR(F102/F97,0)+IFERROR(F103/F98,0)+IFERROR(F104/F99,0)+IFERROR(F105/F100,0)</f>
        <v>0</v>
      </c>
      <c r="G106" s="1343">
        <f t="shared" ref="G106:U106" si="31">G101+IFERROR(G102/G97,0)+IFERROR(G103/G98,0)+IFERROR(G104/G99,0)+IFERROR(G105/G100,0)</f>
        <v>0</v>
      </c>
      <c r="H106" s="1343">
        <f t="shared" si="31"/>
        <v>0</v>
      </c>
      <c r="I106" s="1343">
        <f t="shared" si="31"/>
        <v>0</v>
      </c>
      <c r="J106" s="1343">
        <f t="shared" si="31"/>
        <v>0</v>
      </c>
      <c r="K106" s="1343">
        <f t="shared" si="31"/>
        <v>0</v>
      </c>
      <c r="L106" s="1343">
        <f t="shared" si="31"/>
        <v>0</v>
      </c>
      <c r="M106" s="1343">
        <f t="shared" si="31"/>
        <v>0</v>
      </c>
      <c r="N106" s="1343">
        <f t="shared" si="31"/>
        <v>0</v>
      </c>
      <c r="O106" s="1343">
        <f t="shared" si="31"/>
        <v>0</v>
      </c>
      <c r="P106" s="1343">
        <f t="shared" si="31"/>
        <v>0</v>
      </c>
      <c r="Q106" s="1343">
        <f t="shared" si="31"/>
        <v>0</v>
      </c>
      <c r="R106" s="1343">
        <f t="shared" si="31"/>
        <v>0</v>
      </c>
      <c r="S106" s="1343">
        <f t="shared" si="31"/>
        <v>0</v>
      </c>
      <c r="T106" s="1344">
        <f t="shared" si="31"/>
        <v>0</v>
      </c>
      <c r="U106" s="1345">
        <f t="shared" si="31"/>
        <v>0</v>
      </c>
    </row>
    <row r="107" spans="2:22" s="70" customFormat="1" ht="18.5" x14ac:dyDescent="0.35">
      <c r="B107" s="1087" t="s">
        <v>371</v>
      </c>
      <c r="C107" s="1318" t="str">
        <f>IF('2d) Planwerte (Anlage)'!C42="51: Synthesegas","Vorprodukt ausgewählt","Kein Vorprodukt ausgewählt")</f>
        <v>Kein Vorprodukt ausgewählt</v>
      </c>
      <c r="D107" s="1318" t="str">
        <f>'2d) Planwerte (Anlage)'!C42</f>
        <v/>
      </c>
    </row>
    <row r="108" spans="2:22" s="70" customFormat="1" x14ac:dyDescent="0.35">
      <c r="B108" s="1319"/>
      <c r="C108" s="1320"/>
      <c r="D108" s="1321"/>
      <c r="E108" s="1322">
        <f>YEAR('2b) Allg. Inputs'!$C$7)</f>
        <v>1900</v>
      </c>
      <c r="F108" s="1323">
        <f>E108+1</f>
        <v>1901</v>
      </c>
      <c r="G108" s="1323">
        <f t="shared" ref="G108:R108" si="32">F108+1</f>
        <v>1902</v>
      </c>
      <c r="H108" s="1323">
        <f t="shared" si="32"/>
        <v>1903</v>
      </c>
      <c r="I108" s="1323">
        <f t="shared" si="32"/>
        <v>1904</v>
      </c>
      <c r="J108" s="1323">
        <f t="shared" si="32"/>
        <v>1905</v>
      </c>
      <c r="K108" s="1323">
        <f t="shared" si="32"/>
        <v>1906</v>
      </c>
      <c r="L108" s="1323">
        <f t="shared" si="32"/>
        <v>1907</v>
      </c>
      <c r="M108" s="1323">
        <f t="shared" si="32"/>
        <v>1908</v>
      </c>
      <c r="N108" s="1323">
        <f t="shared" si="32"/>
        <v>1909</v>
      </c>
      <c r="O108" s="1323">
        <f t="shared" si="32"/>
        <v>1910</v>
      </c>
      <c r="P108" s="1323">
        <f t="shared" si="32"/>
        <v>1911</v>
      </c>
      <c r="Q108" s="1323">
        <f t="shared" si="32"/>
        <v>1912</v>
      </c>
      <c r="R108" s="1323">
        <f t="shared" si="32"/>
        <v>1913</v>
      </c>
      <c r="S108" s="1323">
        <f>IF('4c) Berechnungen_MFS'!E114 = "Nein",R108+1, R108+1&amp;" 1. Teil-KJ")</f>
        <v>1914</v>
      </c>
      <c r="T108" s="1324" t="str">
        <f>IF('4c) Berechnungen_MFS'!E114 = "Nein","", R108+1&amp;" 2. Teil-KJ")</f>
        <v/>
      </c>
      <c r="U108" s="1325" t="str">
        <f>IF('4c) Berechnungen_MFS'!E114="Ja",R108+2,"")</f>
        <v/>
      </c>
    </row>
    <row r="109" spans="2:22" s="70" customFormat="1" x14ac:dyDescent="0.35">
      <c r="B109" s="1326" t="s">
        <v>372</v>
      </c>
      <c r="C109" s="1327" t="s">
        <v>354</v>
      </c>
      <c r="D109" s="1328"/>
      <c r="E109" s="1329">
        <f>IF($C$107="Vorprodukt ausgewählt",IF('2e) Realisierte Werte (Anlage)'!$D$17="51: Synthesegas",'2e) Realisierte Werte (Anlage)'!E17,0)+IF('2e) Realisierte Werte (Anlage)'!$D$18="51: Synthesegas",'2e) Realisierte Werte (Anlage)'!E18,0)+IF('2e) Realisierte Werte (Anlage)'!$D$19="51: Synthesegas",'2e) Realisierte Werte (Anlage)'!E19,0)+IF('2e) Realisierte Werte (Anlage)'!$D$20="51: Synthesegas",'2e) Realisierte Werte (Anlage)'!E20,0)+IF('2e) Realisierte Werte (Anlage)'!$D$21="51: Synthesegas",'2e) Realisierte Werte (Anlage)'!E21,0) +IF('2e) Realisierte Werte (Anlage)'!$D$22="51: Synthesegas",'2e) Realisierte Werte (Anlage)'!E22,0) + IF('2e) Realisierte Werte (Anlage)'!$D$23="51: Synthesegas",'2e) Realisierte Werte (Anlage)'!E23,0),0)</f>
        <v>0</v>
      </c>
      <c r="F109" s="1329">
        <f>IF($C$107="Vorprodukt ausgewählt",IF('2e) Realisierte Werte (Anlage)'!$D$17="51: Synthesegas",'2e) Realisierte Werte (Anlage)'!F17,0)+IF('2e) Realisierte Werte (Anlage)'!$D$18="51: Synthesegas",'2e) Realisierte Werte (Anlage)'!F18,0)+IF('2e) Realisierte Werte (Anlage)'!$D$19="51: Synthesegas",'2e) Realisierte Werte (Anlage)'!F19,0)+IF('2e) Realisierte Werte (Anlage)'!$D$20="51: Synthesegas",'2e) Realisierte Werte (Anlage)'!F20,0)+IF('2e) Realisierte Werte (Anlage)'!$D$21="51: Synthesegas",'2e) Realisierte Werte (Anlage)'!F21,0) +IF('2e) Realisierte Werte (Anlage)'!$D$22="51: Synthesegas",'2e) Realisierte Werte (Anlage)'!F22,0) + IF('2e) Realisierte Werte (Anlage)'!$D$23="51: Synthesegas",'2e) Realisierte Werte (Anlage)'!F23,0),0)</f>
        <v>0</v>
      </c>
      <c r="G109" s="1329">
        <f>IF($C$107="Vorprodukt ausgewählt",IF('2e) Realisierte Werte (Anlage)'!$D$17="51: Synthesegas",'2e) Realisierte Werte (Anlage)'!G17,0)+IF('2e) Realisierte Werte (Anlage)'!$D$18="51: Synthesegas",'2e) Realisierte Werte (Anlage)'!G18,0)+IF('2e) Realisierte Werte (Anlage)'!$D$19="51: Synthesegas",'2e) Realisierte Werte (Anlage)'!G19,0)+IF('2e) Realisierte Werte (Anlage)'!$D$20="51: Synthesegas",'2e) Realisierte Werte (Anlage)'!G20,0)+IF('2e) Realisierte Werte (Anlage)'!$D$21="51: Synthesegas",'2e) Realisierte Werte (Anlage)'!G21,0) +IF('2e) Realisierte Werte (Anlage)'!$D$22="51: Synthesegas",'2e) Realisierte Werte (Anlage)'!G22,0) + IF('2e) Realisierte Werte (Anlage)'!$D$23="51: Synthesegas",'2e) Realisierte Werte (Anlage)'!G23,0),0)</f>
        <v>0</v>
      </c>
      <c r="H109" s="1329">
        <f>IF($C$107="Vorprodukt ausgewählt",IF('2e) Realisierte Werte (Anlage)'!$D$17="51: Synthesegas",'2e) Realisierte Werte (Anlage)'!H17,0)+IF('2e) Realisierte Werte (Anlage)'!$D$18="51: Synthesegas",'2e) Realisierte Werte (Anlage)'!H18,0)+IF('2e) Realisierte Werte (Anlage)'!$D$19="51: Synthesegas",'2e) Realisierte Werte (Anlage)'!H19,0)+IF('2e) Realisierte Werte (Anlage)'!$D$20="51: Synthesegas",'2e) Realisierte Werte (Anlage)'!H20,0)+IF('2e) Realisierte Werte (Anlage)'!$D$21="51: Synthesegas",'2e) Realisierte Werte (Anlage)'!H21,0) +IF('2e) Realisierte Werte (Anlage)'!$D$22="51: Synthesegas",'2e) Realisierte Werte (Anlage)'!H22,0) + IF('2e) Realisierte Werte (Anlage)'!$D$23="51: Synthesegas",'2e) Realisierte Werte (Anlage)'!H23,0),0)</f>
        <v>0</v>
      </c>
      <c r="I109" s="1329">
        <f>IF($C$107="Vorprodukt ausgewählt",IF('2e) Realisierte Werte (Anlage)'!$D$17="51: Synthesegas",'2e) Realisierte Werte (Anlage)'!I17,0)+IF('2e) Realisierte Werte (Anlage)'!$D$18="51: Synthesegas",'2e) Realisierte Werte (Anlage)'!I18,0)+IF('2e) Realisierte Werte (Anlage)'!$D$19="51: Synthesegas",'2e) Realisierte Werte (Anlage)'!I19,0)+IF('2e) Realisierte Werte (Anlage)'!$D$20="51: Synthesegas",'2e) Realisierte Werte (Anlage)'!I20,0)+IF('2e) Realisierte Werte (Anlage)'!$D$21="51: Synthesegas",'2e) Realisierte Werte (Anlage)'!I21,0) +IF('2e) Realisierte Werte (Anlage)'!$D$22="51: Synthesegas",'2e) Realisierte Werte (Anlage)'!I22,0) + IF('2e) Realisierte Werte (Anlage)'!$D$23="51: Synthesegas",'2e) Realisierte Werte (Anlage)'!I23,0),0)</f>
        <v>0</v>
      </c>
      <c r="J109" s="1329">
        <f>IF($C$107="Vorprodukt ausgewählt",IF('2e) Realisierte Werte (Anlage)'!$D$17="51: Synthesegas",'2e) Realisierte Werte (Anlage)'!J17,0)+IF('2e) Realisierte Werte (Anlage)'!$D$18="51: Synthesegas",'2e) Realisierte Werte (Anlage)'!J18,0)+IF('2e) Realisierte Werte (Anlage)'!$D$19="51: Synthesegas",'2e) Realisierte Werte (Anlage)'!J19,0)+IF('2e) Realisierte Werte (Anlage)'!$D$20="51: Synthesegas",'2e) Realisierte Werte (Anlage)'!J20,0)+IF('2e) Realisierte Werte (Anlage)'!$D$21="51: Synthesegas",'2e) Realisierte Werte (Anlage)'!J21,0) +IF('2e) Realisierte Werte (Anlage)'!$D$22="51: Synthesegas",'2e) Realisierte Werte (Anlage)'!J22,0) + IF('2e) Realisierte Werte (Anlage)'!$D$23="51: Synthesegas",'2e) Realisierte Werte (Anlage)'!J23,0),0)</f>
        <v>0</v>
      </c>
      <c r="K109" s="1329">
        <f>IF($C$107="Vorprodukt ausgewählt",IF('2e) Realisierte Werte (Anlage)'!$D$17="51: Synthesegas",'2e) Realisierte Werte (Anlage)'!K17,0)+IF('2e) Realisierte Werte (Anlage)'!$D$18="51: Synthesegas",'2e) Realisierte Werte (Anlage)'!K18,0)+IF('2e) Realisierte Werte (Anlage)'!$D$19="51: Synthesegas",'2e) Realisierte Werte (Anlage)'!K19,0)+IF('2e) Realisierte Werte (Anlage)'!$D$20="51: Synthesegas",'2e) Realisierte Werte (Anlage)'!K20,0)+IF('2e) Realisierte Werte (Anlage)'!$D$21="51: Synthesegas",'2e) Realisierte Werte (Anlage)'!K21,0) +IF('2e) Realisierte Werte (Anlage)'!$D$22="51: Synthesegas",'2e) Realisierte Werte (Anlage)'!K22,0) + IF('2e) Realisierte Werte (Anlage)'!$D$23="51: Synthesegas",'2e) Realisierte Werte (Anlage)'!K23,0),0)</f>
        <v>0</v>
      </c>
      <c r="L109" s="1329">
        <f>IF($C$107="Vorprodukt ausgewählt",IF('2e) Realisierte Werte (Anlage)'!$D$17="51: Synthesegas",'2e) Realisierte Werte (Anlage)'!L17,0)+IF('2e) Realisierte Werte (Anlage)'!$D$18="51: Synthesegas",'2e) Realisierte Werte (Anlage)'!L18,0)+IF('2e) Realisierte Werte (Anlage)'!$D$19="51: Synthesegas",'2e) Realisierte Werte (Anlage)'!L19,0)+IF('2e) Realisierte Werte (Anlage)'!$D$20="51: Synthesegas",'2e) Realisierte Werte (Anlage)'!L20,0)+IF('2e) Realisierte Werte (Anlage)'!$D$21="51: Synthesegas",'2e) Realisierte Werte (Anlage)'!L21,0) +IF('2e) Realisierte Werte (Anlage)'!$D$22="51: Synthesegas",'2e) Realisierte Werte (Anlage)'!L22,0) + IF('2e) Realisierte Werte (Anlage)'!$D$23="51: Synthesegas",'2e) Realisierte Werte (Anlage)'!L23,0),0)</f>
        <v>0</v>
      </c>
      <c r="M109" s="1329">
        <f>IF($C$107="Vorprodukt ausgewählt",IF('2e) Realisierte Werte (Anlage)'!$D$17="51: Synthesegas",'2e) Realisierte Werte (Anlage)'!M17,0)+IF('2e) Realisierte Werte (Anlage)'!$D$18="51: Synthesegas",'2e) Realisierte Werte (Anlage)'!M18,0)+IF('2e) Realisierte Werte (Anlage)'!$D$19="51: Synthesegas",'2e) Realisierte Werte (Anlage)'!M19,0)+IF('2e) Realisierte Werte (Anlage)'!$D$20="51: Synthesegas",'2e) Realisierte Werte (Anlage)'!M20,0)+IF('2e) Realisierte Werte (Anlage)'!$D$21="51: Synthesegas",'2e) Realisierte Werte (Anlage)'!M21,0) +IF('2e) Realisierte Werte (Anlage)'!$D$22="51: Synthesegas",'2e) Realisierte Werte (Anlage)'!M22,0) + IF('2e) Realisierte Werte (Anlage)'!$D$23="51: Synthesegas",'2e) Realisierte Werte (Anlage)'!M23,0),0)</f>
        <v>0</v>
      </c>
      <c r="N109" s="1329">
        <f>IF($C$107="Vorprodukt ausgewählt",IF('2e) Realisierte Werte (Anlage)'!$D$17="51: Synthesegas",'2e) Realisierte Werte (Anlage)'!N17,0)+IF('2e) Realisierte Werte (Anlage)'!$D$18="51: Synthesegas",'2e) Realisierte Werte (Anlage)'!N18,0)+IF('2e) Realisierte Werte (Anlage)'!$D$19="51: Synthesegas",'2e) Realisierte Werte (Anlage)'!N19,0)+IF('2e) Realisierte Werte (Anlage)'!$D$20="51: Synthesegas",'2e) Realisierte Werte (Anlage)'!N20,0)+IF('2e) Realisierte Werte (Anlage)'!$D$21="51: Synthesegas",'2e) Realisierte Werte (Anlage)'!N21,0) +IF('2e) Realisierte Werte (Anlage)'!$D$22="51: Synthesegas",'2e) Realisierte Werte (Anlage)'!N22,0) + IF('2e) Realisierte Werte (Anlage)'!$D$23="51: Synthesegas",'2e) Realisierte Werte (Anlage)'!N23,0),0)</f>
        <v>0</v>
      </c>
      <c r="O109" s="1329">
        <f>IF($C$107="Vorprodukt ausgewählt",IF('2e) Realisierte Werte (Anlage)'!$D$17="51: Synthesegas",'2e) Realisierte Werte (Anlage)'!O17,0)+IF('2e) Realisierte Werte (Anlage)'!$D$18="51: Synthesegas",'2e) Realisierte Werte (Anlage)'!O18,0)+IF('2e) Realisierte Werte (Anlage)'!$D$19="51: Synthesegas",'2e) Realisierte Werte (Anlage)'!O19,0)+IF('2e) Realisierte Werte (Anlage)'!$D$20="51: Synthesegas",'2e) Realisierte Werte (Anlage)'!O20,0)+IF('2e) Realisierte Werte (Anlage)'!$D$21="51: Synthesegas",'2e) Realisierte Werte (Anlage)'!O21,0) +IF('2e) Realisierte Werte (Anlage)'!$D$22="51: Synthesegas",'2e) Realisierte Werte (Anlage)'!O22,0) + IF('2e) Realisierte Werte (Anlage)'!$D$23="51: Synthesegas",'2e) Realisierte Werte (Anlage)'!O23,0),0)</f>
        <v>0</v>
      </c>
      <c r="P109" s="1329">
        <f>IF($C$107="Vorprodukt ausgewählt",IF('2e) Realisierte Werte (Anlage)'!$D$17="51: Synthesegas",'2e) Realisierte Werte (Anlage)'!P17,0)+IF('2e) Realisierte Werte (Anlage)'!$D$18="51: Synthesegas",'2e) Realisierte Werte (Anlage)'!P18,0)+IF('2e) Realisierte Werte (Anlage)'!$D$19="51: Synthesegas",'2e) Realisierte Werte (Anlage)'!P19,0)+IF('2e) Realisierte Werte (Anlage)'!$D$20="51: Synthesegas",'2e) Realisierte Werte (Anlage)'!P20,0)+IF('2e) Realisierte Werte (Anlage)'!$D$21="51: Synthesegas",'2e) Realisierte Werte (Anlage)'!P21,0) +IF('2e) Realisierte Werte (Anlage)'!$D$22="51: Synthesegas",'2e) Realisierte Werte (Anlage)'!P22,0) + IF('2e) Realisierte Werte (Anlage)'!$D$23="51: Synthesegas",'2e) Realisierte Werte (Anlage)'!P23,0),0)</f>
        <v>0</v>
      </c>
      <c r="Q109" s="1329">
        <f>IF($C$107="Vorprodukt ausgewählt",IF('2e) Realisierte Werte (Anlage)'!$D$17="51: Synthesegas",'2e) Realisierte Werte (Anlage)'!Q17,0)+IF('2e) Realisierte Werte (Anlage)'!$D$18="51: Synthesegas",'2e) Realisierte Werte (Anlage)'!Q18,0)+IF('2e) Realisierte Werte (Anlage)'!$D$19="51: Synthesegas",'2e) Realisierte Werte (Anlage)'!Q19,0)+IF('2e) Realisierte Werte (Anlage)'!$D$20="51: Synthesegas",'2e) Realisierte Werte (Anlage)'!Q20,0)+IF('2e) Realisierte Werte (Anlage)'!$D$21="51: Synthesegas",'2e) Realisierte Werte (Anlage)'!Q21,0) +IF('2e) Realisierte Werte (Anlage)'!$D$22="51: Synthesegas",'2e) Realisierte Werte (Anlage)'!Q22,0) + IF('2e) Realisierte Werte (Anlage)'!$D$23="51: Synthesegas",'2e) Realisierte Werte (Anlage)'!Q23,0),0)</f>
        <v>0</v>
      </c>
      <c r="R109" s="1329">
        <f>IF($C$107="Vorprodukt ausgewählt",IF('2e) Realisierte Werte (Anlage)'!$D$17="51: Synthesegas",'2e) Realisierte Werte (Anlage)'!R17,0)+IF('2e) Realisierte Werte (Anlage)'!$D$18="51: Synthesegas",'2e) Realisierte Werte (Anlage)'!R18,0)+IF('2e) Realisierte Werte (Anlage)'!$D$19="51: Synthesegas",'2e) Realisierte Werte (Anlage)'!R19,0)+IF('2e) Realisierte Werte (Anlage)'!$D$20="51: Synthesegas",'2e) Realisierte Werte (Anlage)'!R20,0)+IF('2e) Realisierte Werte (Anlage)'!$D$21="51: Synthesegas",'2e) Realisierte Werte (Anlage)'!R21,0) +IF('2e) Realisierte Werte (Anlage)'!$D$22="51: Synthesegas",'2e) Realisierte Werte (Anlage)'!R22,0) + IF('2e) Realisierte Werte (Anlage)'!$D$23="51: Synthesegas",'2e) Realisierte Werte (Anlage)'!R23,0),0)</f>
        <v>0</v>
      </c>
      <c r="S109" s="1329">
        <f>IF($C$107="Vorprodukt ausgewählt",IF('2e) Realisierte Werte (Anlage)'!$D$17="51: Synthesegas",'2e) Realisierte Werte (Anlage)'!S17,0)+IF('2e) Realisierte Werte (Anlage)'!$D$18="51: Synthesegas",'2e) Realisierte Werte (Anlage)'!S18,0)+IF('2e) Realisierte Werte (Anlage)'!$D$19="51: Synthesegas",'2e) Realisierte Werte (Anlage)'!S19,0)+IF('2e) Realisierte Werte (Anlage)'!$D$20="51: Synthesegas",'2e) Realisierte Werte (Anlage)'!S20,0)+IF('2e) Realisierte Werte (Anlage)'!$D$21="51: Synthesegas",'2e) Realisierte Werte (Anlage)'!S21,0) +IF('2e) Realisierte Werte (Anlage)'!$D$22="51: Synthesegas",'2e) Realisierte Werte (Anlage)'!S22,0) + IF('2e) Realisierte Werte (Anlage)'!$D$23="51: Synthesegas",'2e) Realisierte Werte (Anlage)'!S23,0),0)</f>
        <v>0</v>
      </c>
      <c r="T109" s="1330">
        <f>IF($C$107="Vorprodukt ausgewählt",IF('2e) Realisierte Werte (Anlage)'!$D$17="51: Synthesegas",'2e) Realisierte Werte (Anlage)'!T17,0)+IF('2e) Realisierte Werte (Anlage)'!$D$18="51: Synthesegas",'2e) Realisierte Werte (Anlage)'!T18,0)+IF('2e) Realisierte Werte (Anlage)'!$D$19="51: Synthesegas",'2e) Realisierte Werte (Anlage)'!T19,0)+IF('2e) Realisierte Werte (Anlage)'!$D$20="51: Synthesegas",'2e) Realisierte Werte (Anlage)'!T20,0)+IF('2e) Realisierte Werte (Anlage)'!$D$21="51: Synthesegas",'2e) Realisierte Werte (Anlage)'!T21,0) +IF('2e) Realisierte Werte (Anlage)'!$D$22="51: Synthesegas",'2e) Realisierte Werte (Anlage)'!T22,0) + IF('2e) Realisierte Werte (Anlage)'!$D$23="51: Synthesegas",'2e) Realisierte Werte (Anlage)'!T23,0),0)</f>
        <v>0</v>
      </c>
      <c r="U109" s="1327">
        <f>IF($C$107="Vorprodukt ausgewählt",IF('2e) Realisierte Werte (Anlage)'!$D$17="51: Synthesegas",'2e) Realisierte Werte (Anlage)'!U17,0)+IF('2e) Realisierte Werte (Anlage)'!$D$18="51: Synthesegas",'2e) Realisierte Werte (Anlage)'!U18,0)+IF('2e) Realisierte Werte (Anlage)'!$D$19="51: Synthesegas",'2e) Realisierte Werte (Anlage)'!U19,0)+IF('2e) Realisierte Werte (Anlage)'!$D$20="51: Synthesegas",'2e) Realisierte Werte (Anlage)'!U20,0)+IF('2e) Realisierte Werte (Anlage)'!$D$21="51: Synthesegas",'2e) Realisierte Werte (Anlage)'!U21,0) +IF('2e) Realisierte Werte (Anlage)'!$D$22="51: Synthesegas",'2e) Realisierte Werte (Anlage)'!U22,0) + IF('2e) Realisierte Werte (Anlage)'!$D$23="51: Synthesegas",'2e) Realisierte Werte (Anlage)'!U23,0),0)</f>
        <v>0</v>
      </c>
    </row>
    <row r="110" spans="2:22" s="70" customFormat="1" x14ac:dyDescent="0.35">
      <c r="B110" s="1331" t="s">
        <v>355</v>
      </c>
      <c r="C110" s="1288" t="s">
        <v>196</v>
      </c>
      <c r="D110" s="1243"/>
      <c r="E110" s="1244">
        <f>IF($C$107="Vorprodukt ausgewählt",'2e) Realisierte Werte (Anlage)'!E48,0)</f>
        <v>0</v>
      </c>
      <c r="F110" s="1244">
        <f>IF($C$107="Vorprodukt ausgewählt",'2e) Realisierte Werte (Anlage)'!F48,0)</f>
        <v>0</v>
      </c>
      <c r="G110" s="1244">
        <f>IF($C$107="Vorprodukt ausgewählt",'2e) Realisierte Werte (Anlage)'!G48,0)</f>
        <v>0</v>
      </c>
      <c r="H110" s="1244">
        <f>IF($C$107="Vorprodukt ausgewählt",'2e) Realisierte Werte (Anlage)'!H48,0)</f>
        <v>0</v>
      </c>
      <c r="I110" s="1244">
        <f>IF($C$107="Vorprodukt ausgewählt",'2e) Realisierte Werte (Anlage)'!I48,0)</f>
        <v>0</v>
      </c>
      <c r="J110" s="1244">
        <f>IF($C$107="Vorprodukt ausgewählt",'2e) Realisierte Werte (Anlage)'!J48,0)</f>
        <v>0</v>
      </c>
      <c r="K110" s="1244">
        <f>IF($C$107="Vorprodukt ausgewählt",'2e) Realisierte Werte (Anlage)'!K48,0)</f>
        <v>0</v>
      </c>
      <c r="L110" s="1244">
        <f>IF($C$107="Vorprodukt ausgewählt",'2e) Realisierte Werte (Anlage)'!L48,0)</f>
        <v>0</v>
      </c>
      <c r="M110" s="1244">
        <f>IF($C$107="Vorprodukt ausgewählt",'2e) Realisierte Werte (Anlage)'!M48,0)</f>
        <v>0</v>
      </c>
      <c r="N110" s="1244">
        <f>IF($C$107="Vorprodukt ausgewählt",'2e) Realisierte Werte (Anlage)'!N48,0)</f>
        <v>0</v>
      </c>
      <c r="O110" s="1244">
        <f>IF($C$107="Vorprodukt ausgewählt",'2e) Realisierte Werte (Anlage)'!O48,0)</f>
        <v>0</v>
      </c>
      <c r="P110" s="1244">
        <f>IF($C$107="Vorprodukt ausgewählt",'2e) Realisierte Werte (Anlage)'!P48,0)</f>
        <v>0</v>
      </c>
      <c r="Q110" s="1244">
        <f>IF($C$107="Vorprodukt ausgewählt",'2e) Realisierte Werte (Anlage)'!Q48,0)</f>
        <v>0</v>
      </c>
      <c r="R110" s="1244">
        <f>IF($C$107="Vorprodukt ausgewählt",'2e) Realisierte Werte (Anlage)'!R48,0)</f>
        <v>0</v>
      </c>
      <c r="S110" s="1244">
        <f>IF($C$107="Vorprodukt ausgewählt",'2e) Realisierte Werte (Anlage)'!S48,0)</f>
        <v>0</v>
      </c>
      <c r="T110" s="1287">
        <f>IF($C$107="Vorprodukt ausgewählt",'2e) Realisierte Werte (Anlage)'!T48,0)</f>
        <v>0</v>
      </c>
      <c r="U110" s="1288">
        <f>IF($C$107="Vorprodukt ausgewählt",'2e) Realisierte Werte (Anlage)'!U48,0)</f>
        <v>0</v>
      </c>
    </row>
    <row r="111" spans="2:22" s="70" customFormat="1" x14ac:dyDescent="0.35">
      <c r="B111" s="1332" t="s">
        <v>356</v>
      </c>
      <c r="C111" s="1289" t="s">
        <v>196</v>
      </c>
      <c r="D111" s="1246"/>
      <c r="E111" s="1247">
        <f>IF($C$107="Vorprodukt ausgewählt",'2e) Realisierte Werte (Anlage)'!E50,0)</f>
        <v>0</v>
      </c>
      <c r="F111" s="1247">
        <f>IF($C$107="Vorprodukt ausgewählt",'2e) Realisierte Werte (Anlage)'!F50,0)</f>
        <v>0</v>
      </c>
      <c r="G111" s="1247">
        <f>IF($C$107="Vorprodukt ausgewählt",'2e) Realisierte Werte (Anlage)'!G50,0)</f>
        <v>0</v>
      </c>
      <c r="H111" s="1247">
        <f>IF($C$107="Vorprodukt ausgewählt",'2e) Realisierte Werte (Anlage)'!H50,0)</f>
        <v>0</v>
      </c>
      <c r="I111" s="1247">
        <f>IF($C$107="Vorprodukt ausgewählt",'2e) Realisierte Werte (Anlage)'!I50,0)</f>
        <v>0</v>
      </c>
      <c r="J111" s="1247">
        <f>IF($C$107="Vorprodukt ausgewählt",'2e) Realisierte Werte (Anlage)'!J50,0)</f>
        <v>0</v>
      </c>
      <c r="K111" s="1247">
        <f>IF($C$107="Vorprodukt ausgewählt",'2e) Realisierte Werte (Anlage)'!K50,0)</f>
        <v>0</v>
      </c>
      <c r="L111" s="1247">
        <f>IF($C$107="Vorprodukt ausgewählt",'2e) Realisierte Werte (Anlage)'!L50,0)</f>
        <v>0</v>
      </c>
      <c r="M111" s="1247">
        <f>IF($C$107="Vorprodukt ausgewählt",'2e) Realisierte Werte (Anlage)'!M50,0)</f>
        <v>0</v>
      </c>
      <c r="N111" s="1247">
        <f>IF($C$107="Vorprodukt ausgewählt",'2e) Realisierte Werte (Anlage)'!N50,0)</f>
        <v>0</v>
      </c>
      <c r="O111" s="1247">
        <f>IF($C$107="Vorprodukt ausgewählt",'2e) Realisierte Werte (Anlage)'!O50,0)</f>
        <v>0</v>
      </c>
      <c r="P111" s="1247">
        <f>IF($C$107="Vorprodukt ausgewählt",'2e) Realisierte Werte (Anlage)'!P50,0)</f>
        <v>0</v>
      </c>
      <c r="Q111" s="1247">
        <f>IF($C$107="Vorprodukt ausgewählt",'2e) Realisierte Werte (Anlage)'!Q50,0)</f>
        <v>0</v>
      </c>
      <c r="R111" s="1247">
        <f>IF($C$107="Vorprodukt ausgewählt",'2e) Realisierte Werte (Anlage)'!R50,0)</f>
        <v>0</v>
      </c>
      <c r="S111" s="1247">
        <f>IF($C$107="Vorprodukt ausgewählt",'2e) Realisierte Werte (Anlage)'!S50,0)</f>
        <v>0</v>
      </c>
      <c r="T111" s="1291">
        <f>IF($C$107="Vorprodukt ausgewählt",'2e) Realisierte Werte (Anlage)'!T50,0)</f>
        <v>0</v>
      </c>
      <c r="U111" s="1291">
        <f>IF($C$107="Vorprodukt ausgewählt",'2e) Realisierte Werte (Anlage)'!U50,0)</f>
        <v>0</v>
      </c>
      <c r="V111" s="1146"/>
    </row>
    <row r="112" spans="2:22" s="70" customFormat="1" x14ac:dyDescent="0.35">
      <c r="B112" s="1331" t="s">
        <v>357</v>
      </c>
      <c r="C112" s="1288" t="s">
        <v>196</v>
      </c>
      <c r="D112" s="1243"/>
      <c r="E112" s="1244">
        <f>IF($C$107="Vorprodukt ausgewählt",'2e) Realisierte Werte (Anlage)'!E52,0)</f>
        <v>0</v>
      </c>
      <c r="F112" s="1244">
        <f>IF($C$107="Vorprodukt ausgewählt",'2e) Realisierte Werte (Anlage)'!F52,0)</f>
        <v>0</v>
      </c>
      <c r="G112" s="1244">
        <f>IF($C$107="Vorprodukt ausgewählt",'2e) Realisierte Werte (Anlage)'!G52,0)</f>
        <v>0</v>
      </c>
      <c r="H112" s="1244">
        <f>IF($C$107="Vorprodukt ausgewählt",'2e) Realisierte Werte (Anlage)'!H52,0)</f>
        <v>0</v>
      </c>
      <c r="I112" s="1244">
        <f>IF($C$107="Vorprodukt ausgewählt",'2e) Realisierte Werte (Anlage)'!I52,0)</f>
        <v>0</v>
      </c>
      <c r="J112" s="1244">
        <f>IF($C$107="Vorprodukt ausgewählt",'2e) Realisierte Werte (Anlage)'!J52,0)</f>
        <v>0</v>
      </c>
      <c r="K112" s="1244">
        <f>IF($C$107="Vorprodukt ausgewählt",'2e) Realisierte Werte (Anlage)'!K52,0)</f>
        <v>0</v>
      </c>
      <c r="L112" s="1244">
        <f>IF($C$107="Vorprodukt ausgewählt",'2e) Realisierte Werte (Anlage)'!L52,0)</f>
        <v>0</v>
      </c>
      <c r="M112" s="1244">
        <f>IF($C$107="Vorprodukt ausgewählt",'2e) Realisierte Werte (Anlage)'!M52,0)</f>
        <v>0</v>
      </c>
      <c r="N112" s="1244">
        <f>IF($C$107="Vorprodukt ausgewählt",'2e) Realisierte Werte (Anlage)'!N52,0)</f>
        <v>0</v>
      </c>
      <c r="O112" s="1244">
        <f>IF($C$107="Vorprodukt ausgewählt",'2e) Realisierte Werte (Anlage)'!O52,0)</f>
        <v>0</v>
      </c>
      <c r="P112" s="1244">
        <f>IF($C$107="Vorprodukt ausgewählt",'2e) Realisierte Werte (Anlage)'!P52,0)</f>
        <v>0</v>
      </c>
      <c r="Q112" s="1244">
        <f>IF($C$107="Vorprodukt ausgewählt",'2e) Realisierte Werte (Anlage)'!Q52,0)</f>
        <v>0</v>
      </c>
      <c r="R112" s="1244">
        <f>IF($C$107="Vorprodukt ausgewählt",'2e) Realisierte Werte (Anlage)'!R52,0)</f>
        <v>0</v>
      </c>
      <c r="S112" s="1244">
        <f>IF($C$107="Vorprodukt ausgewählt",'2e) Realisierte Werte (Anlage)'!S52,0)</f>
        <v>0</v>
      </c>
      <c r="T112" s="1244">
        <f>IF($C$107="Vorprodukt ausgewählt",'2e) Realisierte Werte (Anlage)'!T52,0)</f>
        <v>0</v>
      </c>
      <c r="U112" s="1288">
        <f>IF($C$107="Vorprodukt ausgewählt",'2e) Realisierte Werte (Anlage)'!U52,0)</f>
        <v>0</v>
      </c>
    </row>
    <row r="113" spans="2:22" s="70" customFormat="1" x14ac:dyDescent="0.35">
      <c r="B113" s="1332" t="s">
        <v>358</v>
      </c>
      <c r="C113" s="1289" t="s">
        <v>196</v>
      </c>
      <c r="D113" s="1246"/>
      <c r="E113" s="1247">
        <f>IF($C$107="Vorprodukt ausgewählt",'2e) Realisierte Werte (Anlage)'!E54,0)</f>
        <v>0</v>
      </c>
      <c r="F113" s="1247">
        <f>IF($C$107="Vorprodukt ausgewählt",'2e) Realisierte Werte (Anlage)'!F54,0)</f>
        <v>0</v>
      </c>
      <c r="G113" s="1247">
        <f>IF($C$107="Vorprodukt ausgewählt",'2e) Realisierte Werte (Anlage)'!G54,0)</f>
        <v>0</v>
      </c>
      <c r="H113" s="1247">
        <f>IF($C$107="Vorprodukt ausgewählt",'2e) Realisierte Werte (Anlage)'!H54,0)</f>
        <v>0</v>
      </c>
      <c r="I113" s="1247">
        <f>IF($C$107="Vorprodukt ausgewählt",'2e) Realisierte Werte (Anlage)'!I54,0)</f>
        <v>0</v>
      </c>
      <c r="J113" s="1247">
        <f>IF($C$107="Vorprodukt ausgewählt",'2e) Realisierte Werte (Anlage)'!J54,0)</f>
        <v>0</v>
      </c>
      <c r="K113" s="1247">
        <f>IF($C$107="Vorprodukt ausgewählt",'2e) Realisierte Werte (Anlage)'!K54,0)</f>
        <v>0</v>
      </c>
      <c r="L113" s="1247">
        <f>IF($C$107="Vorprodukt ausgewählt",'2e) Realisierte Werte (Anlage)'!L54,0)</f>
        <v>0</v>
      </c>
      <c r="M113" s="1247">
        <f>IF($C$107="Vorprodukt ausgewählt",'2e) Realisierte Werte (Anlage)'!M54,0)</f>
        <v>0</v>
      </c>
      <c r="N113" s="1247">
        <f>IF($C$107="Vorprodukt ausgewählt",'2e) Realisierte Werte (Anlage)'!N54,0)</f>
        <v>0</v>
      </c>
      <c r="O113" s="1247">
        <f>IF($C$107="Vorprodukt ausgewählt",'2e) Realisierte Werte (Anlage)'!O54,0)</f>
        <v>0</v>
      </c>
      <c r="P113" s="1247">
        <f>IF($C$107="Vorprodukt ausgewählt",'2e) Realisierte Werte (Anlage)'!P54,0)</f>
        <v>0</v>
      </c>
      <c r="Q113" s="1247">
        <f>IF($C$107="Vorprodukt ausgewählt",'2e) Realisierte Werte (Anlage)'!Q54,0)</f>
        <v>0</v>
      </c>
      <c r="R113" s="1247">
        <f>IF($C$107="Vorprodukt ausgewählt",'2e) Realisierte Werte (Anlage)'!R54,0)</f>
        <v>0</v>
      </c>
      <c r="S113" s="1247">
        <f>IF($C$107="Vorprodukt ausgewählt",'2e) Realisierte Werte (Anlage)'!S54,0)</f>
        <v>0</v>
      </c>
      <c r="T113" s="1291">
        <f>IF($C$107="Vorprodukt ausgewählt",'2e) Realisierte Werte (Anlage)'!T54,0)</f>
        <v>0</v>
      </c>
      <c r="U113" s="1289">
        <f>IF($C$107="Vorprodukt ausgewählt",'2e) Realisierte Werte (Anlage)'!U54,0)</f>
        <v>0</v>
      </c>
    </row>
    <row r="114" spans="2:22" s="70" customFormat="1" ht="29" x14ac:dyDescent="0.35">
      <c r="B114" s="262" t="s">
        <v>359</v>
      </c>
      <c r="C114" s="1288" t="s">
        <v>360</v>
      </c>
      <c r="D114" s="1243"/>
      <c r="E114" s="1244">
        <f t="shared" ref="E114:U117" si="33">IFERROR(E$109/E110,0)</f>
        <v>0</v>
      </c>
      <c r="F114" s="1244">
        <f t="shared" si="33"/>
        <v>0</v>
      </c>
      <c r="G114" s="1244">
        <f t="shared" si="33"/>
        <v>0</v>
      </c>
      <c r="H114" s="1244">
        <f t="shared" si="33"/>
        <v>0</v>
      </c>
      <c r="I114" s="1244">
        <f t="shared" si="33"/>
        <v>0</v>
      </c>
      <c r="J114" s="1244">
        <f t="shared" si="33"/>
        <v>0</v>
      </c>
      <c r="K114" s="1244">
        <f t="shared" si="33"/>
        <v>0</v>
      </c>
      <c r="L114" s="1244">
        <f t="shared" si="33"/>
        <v>0</v>
      </c>
      <c r="M114" s="1244">
        <f t="shared" si="33"/>
        <v>0</v>
      </c>
      <c r="N114" s="1244">
        <f t="shared" si="33"/>
        <v>0</v>
      </c>
      <c r="O114" s="1244">
        <f t="shared" si="33"/>
        <v>0</v>
      </c>
      <c r="P114" s="1244">
        <f t="shared" si="33"/>
        <v>0</v>
      </c>
      <c r="Q114" s="1244">
        <f t="shared" si="33"/>
        <v>0</v>
      </c>
      <c r="R114" s="1244">
        <f t="shared" si="33"/>
        <v>0</v>
      </c>
      <c r="S114" s="1244">
        <f t="shared" si="33"/>
        <v>0</v>
      </c>
      <c r="T114" s="1287">
        <f t="shared" si="33"/>
        <v>0</v>
      </c>
      <c r="U114" s="1287">
        <f t="shared" si="33"/>
        <v>0</v>
      </c>
      <c r="V114" s="1146"/>
    </row>
    <row r="115" spans="2:22" s="70" customFormat="1" ht="29" x14ac:dyDescent="0.35">
      <c r="B115" s="263" t="s">
        <v>361</v>
      </c>
      <c r="C115" s="1289" t="s">
        <v>360</v>
      </c>
      <c r="D115" s="1246"/>
      <c r="E115" s="1247">
        <f t="shared" si="33"/>
        <v>0</v>
      </c>
      <c r="F115" s="1247">
        <f t="shared" si="33"/>
        <v>0</v>
      </c>
      <c r="G115" s="1247">
        <f t="shared" si="33"/>
        <v>0</v>
      </c>
      <c r="H115" s="1247">
        <f t="shared" si="33"/>
        <v>0</v>
      </c>
      <c r="I115" s="1247">
        <f t="shared" si="33"/>
        <v>0</v>
      </c>
      <c r="J115" s="1247">
        <f t="shared" si="33"/>
        <v>0</v>
      </c>
      <c r="K115" s="1247">
        <f t="shared" si="33"/>
        <v>0</v>
      </c>
      <c r="L115" s="1247">
        <f t="shared" si="33"/>
        <v>0</v>
      </c>
      <c r="M115" s="1247">
        <f t="shared" si="33"/>
        <v>0</v>
      </c>
      <c r="N115" s="1247">
        <f t="shared" si="33"/>
        <v>0</v>
      </c>
      <c r="O115" s="1247">
        <f t="shared" si="33"/>
        <v>0</v>
      </c>
      <c r="P115" s="1247">
        <f t="shared" si="33"/>
        <v>0</v>
      </c>
      <c r="Q115" s="1247">
        <f t="shared" si="33"/>
        <v>0</v>
      </c>
      <c r="R115" s="1247">
        <f t="shared" si="33"/>
        <v>0</v>
      </c>
      <c r="S115" s="1247">
        <f t="shared" si="33"/>
        <v>0</v>
      </c>
      <c r="T115" s="1291">
        <f t="shared" si="33"/>
        <v>0</v>
      </c>
      <c r="U115" s="1289">
        <f t="shared" si="33"/>
        <v>0</v>
      </c>
    </row>
    <row r="116" spans="2:22" s="70" customFormat="1" ht="29" x14ac:dyDescent="0.35">
      <c r="B116" s="262" t="s">
        <v>362</v>
      </c>
      <c r="C116" s="1288" t="s">
        <v>360</v>
      </c>
      <c r="D116" s="1243"/>
      <c r="E116" s="1244">
        <f t="shared" si="33"/>
        <v>0</v>
      </c>
      <c r="F116" s="1244">
        <f t="shared" si="33"/>
        <v>0</v>
      </c>
      <c r="G116" s="1244">
        <f t="shared" si="33"/>
        <v>0</v>
      </c>
      <c r="H116" s="1244">
        <f t="shared" si="33"/>
        <v>0</v>
      </c>
      <c r="I116" s="1244">
        <f t="shared" si="33"/>
        <v>0</v>
      </c>
      <c r="J116" s="1244">
        <f t="shared" si="33"/>
        <v>0</v>
      </c>
      <c r="K116" s="1244">
        <f t="shared" si="33"/>
        <v>0</v>
      </c>
      <c r="L116" s="1244">
        <f t="shared" si="33"/>
        <v>0</v>
      </c>
      <c r="M116" s="1244">
        <f t="shared" si="33"/>
        <v>0</v>
      </c>
      <c r="N116" s="1244">
        <f t="shared" si="33"/>
        <v>0</v>
      </c>
      <c r="O116" s="1244">
        <f t="shared" si="33"/>
        <v>0</v>
      </c>
      <c r="P116" s="1244">
        <f t="shared" si="33"/>
        <v>0</v>
      </c>
      <c r="Q116" s="1244">
        <f t="shared" si="33"/>
        <v>0</v>
      </c>
      <c r="R116" s="1244">
        <f t="shared" si="33"/>
        <v>0</v>
      </c>
      <c r="S116" s="1244">
        <f t="shared" si="33"/>
        <v>0</v>
      </c>
      <c r="T116" s="1287">
        <f t="shared" si="33"/>
        <v>0</v>
      </c>
      <c r="U116" s="1288">
        <f t="shared" si="33"/>
        <v>0</v>
      </c>
    </row>
    <row r="117" spans="2:22" s="70" customFormat="1" ht="29" x14ac:dyDescent="0.35">
      <c r="B117" s="263" t="s">
        <v>363</v>
      </c>
      <c r="C117" s="1289" t="s">
        <v>360</v>
      </c>
      <c r="D117" s="1246"/>
      <c r="E117" s="1247">
        <f t="shared" si="33"/>
        <v>0</v>
      </c>
      <c r="F117" s="1247">
        <f t="shared" si="33"/>
        <v>0</v>
      </c>
      <c r="G117" s="1247">
        <f t="shared" si="33"/>
        <v>0</v>
      </c>
      <c r="H117" s="1247">
        <f t="shared" si="33"/>
        <v>0</v>
      </c>
      <c r="I117" s="1247">
        <f t="shared" si="33"/>
        <v>0</v>
      </c>
      <c r="J117" s="1247">
        <f t="shared" si="33"/>
        <v>0</v>
      </c>
      <c r="K117" s="1247">
        <f t="shared" si="33"/>
        <v>0</v>
      </c>
      <c r="L117" s="1247">
        <f t="shared" si="33"/>
        <v>0</v>
      </c>
      <c r="M117" s="1247">
        <f t="shared" si="33"/>
        <v>0</v>
      </c>
      <c r="N117" s="1247">
        <f t="shared" si="33"/>
        <v>0</v>
      </c>
      <c r="O117" s="1247">
        <f t="shared" si="33"/>
        <v>0</v>
      </c>
      <c r="P117" s="1247">
        <f t="shared" si="33"/>
        <v>0</v>
      </c>
      <c r="Q117" s="1247">
        <f t="shared" si="33"/>
        <v>0</v>
      </c>
      <c r="R117" s="1247">
        <f t="shared" si="33"/>
        <v>0</v>
      </c>
      <c r="S117" s="1247">
        <f t="shared" si="33"/>
        <v>0</v>
      </c>
      <c r="T117" s="1291">
        <f t="shared" si="33"/>
        <v>0</v>
      </c>
      <c r="U117" s="1289">
        <f t="shared" si="33"/>
        <v>0</v>
      </c>
    </row>
    <row r="118" spans="2:22" s="70" customFormat="1" ht="16.5" x14ac:dyDescent="0.45">
      <c r="B118" s="1331" t="s">
        <v>373</v>
      </c>
      <c r="C118" s="264" t="s">
        <v>365</v>
      </c>
      <c r="D118" s="1333"/>
      <c r="E118" s="1244">
        <f>IF($C$107="Vorprodukt ausgewählt",VLOOKUP('2e) Realisierte Werte (Anlage)'!$C$42,'3b) Referenzsysteme'!$B$6:$J$37,9),0)</f>
        <v>0</v>
      </c>
      <c r="F118" s="1244">
        <f>IF($C$107="Vorprodukt ausgewählt",VLOOKUP('2e) Realisierte Werte (Anlage)'!$C$42,'3b) Referenzsysteme'!$B$6:$J$37,9),0)</f>
        <v>0</v>
      </c>
      <c r="G118" s="1244">
        <f>IF($C$107="Vorprodukt ausgewählt",VLOOKUP('2e) Realisierte Werte (Anlage)'!$C$42,'3b) Referenzsysteme'!$B$6:$J$37,9),0)</f>
        <v>0</v>
      </c>
      <c r="H118" s="1244">
        <f>IF($C$107="Vorprodukt ausgewählt",VLOOKUP('2e) Realisierte Werte (Anlage)'!$C$42,'3b) Referenzsysteme'!$B$6:$J$37,9),0)</f>
        <v>0</v>
      </c>
      <c r="I118" s="1244">
        <f>IF($C$107="Vorprodukt ausgewählt",VLOOKUP('2e) Realisierte Werte (Anlage)'!$C$42,'3b) Referenzsysteme'!$B$6:$J$37,9),0)</f>
        <v>0</v>
      </c>
      <c r="J118" s="1244">
        <f>IF($C$107="Vorprodukt ausgewählt",VLOOKUP('2e) Realisierte Werte (Anlage)'!$C$42,'3b) Referenzsysteme'!$B$6:$J$37,9),0)</f>
        <v>0</v>
      </c>
      <c r="K118" s="1244">
        <f>IF($C$107="Vorprodukt ausgewählt",VLOOKUP('2e) Realisierte Werte (Anlage)'!$C$42,'3b) Referenzsysteme'!$B$6:$J$37,9),0)</f>
        <v>0</v>
      </c>
      <c r="L118" s="1244">
        <f>IF($C$107="Vorprodukt ausgewählt",VLOOKUP('2e) Realisierte Werte (Anlage)'!$C$42,'3b) Referenzsysteme'!$B$6:$J$37,9),0)</f>
        <v>0</v>
      </c>
      <c r="M118" s="1244">
        <f>IF($C$107="Vorprodukt ausgewählt",VLOOKUP('2e) Realisierte Werte (Anlage)'!$C$42,'3b) Referenzsysteme'!$B$6:$J$37,9),0)</f>
        <v>0</v>
      </c>
      <c r="N118" s="1244">
        <f>IF($C$107="Vorprodukt ausgewählt",VLOOKUP('2e) Realisierte Werte (Anlage)'!$C$42,'3b) Referenzsysteme'!$B$6:$J$37,9),0)</f>
        <v>0</v>
      </c>
      <c r="O118" s="1244">
        <f>IF($C$107="Vorprodukt ausgewählt",VLOOKUP('2e) Realisierte Werte (Anlage)'!$C$42,'3b) Referenzsysteme'!$B$6:$J$37,9),0)</f>
        <v>0</v>
      </c>
      <c r="P118" s="1244">
        <f>IF($C$107="Vorprodukt ausgewählt",VLOOKUP('2e) Realisierte Werte (Anlage)'!$C$42,'3b) Referenzsysteme'!$B$6:$J$37,9),0)</f>
        <v>0</v>
      </c>
      <c r="Q118" s="1244">
        <f>IF($C$107="Vorprodukt ausgewählt",VLOOKUP('2e) Realisierte Werte (Anlage)'!$C$42,'3b) Referenzsysteme'!$B$6:$J$37,9),0)</f>
        <v>0</v>
      </c>
      <c r="R118" s="1244">
        <f>IF($C$107="Vorprodukt ausgewählt",VLOOKUP('2e) Realisierte Werte (Anlage)'!$C$42,'3b) Referenzsysteme'!$B$6:$J$37,9),0)</f>
        <v>0</v>
      </c>
      <c r="S118" s="1244">
        <f>IF($C$107="Vorprodukt ausgewählt",VLOOKUP('2e) Realisierte Werte (Anlage)'!$C$42,'3b) Referenzsysteme'!$B$6:$J$37,9),0)</f>
        <v>0</v>
      </c>
      <c r="T118" s="1287">
        <f>IF($C$107="Vorprodukt ausgewählt",VLOOKUP('2e) Realisierte Werte (Anlage)'!$C$42,'3b) Referenzsysteme'!$B$6:$J$37,9),0)</f>
        <v>0</v>
      </c>
      <c r="U118" s="1288">
        <f>IF($C$107="Vorprodukt ausgewählt",VLOOKUP('2e) Realisierte Werte (Anlage)'!$C$42,'3b) Referenzsysteme'!$B$6:$J$37,9),0)</f>
        <v>0</v>
      </c>
    </row>
    <row r="119" spans="2:22" s="70" customFormat="1" ht="16.5" x14ac:dyDescent="0.45">
      <c r="B119" s="1332" t="s">
        <v>366</v>
      </c>
      <c r="C119" s="265" t="s">
        <v>128</v>
      </c>
      <c r="D119" s="1334"/>
      <c r="E119" s="1335">
        <f>IF($C$107="Vorprodukt ausgewählt",'2e) Realisierte Werte (Anlage)'!$D$46,0)</f>
        <v>0</v>
      </c>
      <c r="F119" s="1335">
        <f>IF($C$107="Vorprodukt ausgewählt",'2e) Realisierte Werte (Anlage)'!$D$46,0)</f>
        <v>0</v>
      </c>
      <c r="G119" s="1335">
        <f>IF($C$107="Vorprodukt ausgewählt",'2e) Realisierte Werte (Anlage)'!$D$46,0)</f>
        <v>0</v>
      </c>
      <c r="H119" s="1335">
        <f>IF($C$107="Vorprodukt ausgewählt",'2e) Realisierte Werte (Anlage)'!$D$46,0)</f>
        <v>0</v>
      </c>
      <c r="I119" s="1335">
        <f>IF($C$107="Vorprodukt ausgewählt",'2e) Realisierte Werte (Anlage)'!$D$46,0)</f>
        <v>0</v>
      </c>
      <c r="J119" s="1335">
        <f>IF($C$107="Vorprodukt ausgewählt",'2e) Realisierte Werte (Anlage)'!$D$46,0)</f>
        <v>0</v>
      </c>
      <c r="K119" s="1335">
        <f>IF($C$107="Vorprodukt ausgewählt",'2e) Realisierte Werte (Anlage)'!$D$46,0)</f>
        <v>0</v>
      </c>
      <c r="L119" s="1335">
        <f>IF($C$107="Vorprodukt ausgewählt",'2e) Realisierte Werte (Anlage)'!$D$46,0)</f>
        <v>0</v>
      </c>
      <c r="M119" s="1335">
        <f>IF($C$107="Vorprodukt ausgewählt",'2e) Realisierte Werte (Anlage)'!$D$46,0)</f>
        <v>0</v>
      </c>
      <c r="N119" s="1335">
        <f>IF($C$107="Vorprodukt ausgewählt",'2e) Realisierte Werte (Anlage)'!$D$46,0)</f>
        <v>0</v>
      </c>
      <c r="O119" s="1335">
        <f>IF($C$107="Vorprodukt ausgewählt",'2e) Realisierte Werte (Anlage)'!$D$46,0)</f>
        <v>0</v>
      </c>
      <c r="P119" s="1335">
        <f>IF($C$107="Vorprodukt ausgewählt",'2e) Realisierte Werte (Anlage)'!$D$46,0)</f>
        <v>0</v>
      </c>
      <c r="Q119" s="1335">
        <f>IF($C$107="Vorprodukt ausgewählt",'2e) Realisierte Werte (Anlage)'!$D$46,0)</f>
        <v>0</v>
      </c>
      <c r="R119" s="1335">
        <f>IF($C$107="Vorprodukt ausgewählt",'2e) Realisierte Werte (Anlage)'!$D$46,0)</f>
        <v>0</v>
      </c>
      <c r="S119" s="1335">
        <f>IF($C$107="Vorprodukt ausgewählt",'2e) Realisierte Werte (Anlage)'!$D$46,0)</f>
        <v>0</v>
      </c>
      <c r="T119" s="1336">
        <f>IF($C$107="Vorprodukt ausgewählt",'2e) Realisierte Werte (Anlage)'!$D$46,0)</f>
        <v>0</v>
      </c>
      <c r="U119" s="1337">
        <f>IF($C$107="Vorprodukt ausgewählt",'2e) Realisierte Werte (Anlage)'!$D$46,0)</f>
        <v>0</v>
      </c>
    </row>
    <row r="120" spans="2:22" s="70" customFormat="1" ht="16.5" x14ac:dyDescent="0.45">
      <c r="B120" s="1331" t="s">
        <v>367</v>
      </c>
      <c r="C120" s="264" t="s">
        <v>128</v>
      </c>
      <c r="D120" s="1333"/>
      <c r="E120" s="1338">
        <f>IF($C$107="Vorprodukt ausgewählt",'2e) Realisierte Werte (Anlage)'!$E$46,0)</f>
        <v>0</v>
      </c>
      <c r="F120" s="1338">
        <f>IF($C$107="Vorprodukt ausgewählt",'2e) Realisierte Werte (Anlage)'!$E$46,0)</f>
        <v>0</v>
      </c>
      <c r="G120" s="1338">
        <f>IF($C$107="Vorprodukt ausgewählt",'2e) Realisierte Werte (Anlage)'!$E$46,0)</f>
        <v>0</v>
      </c>
      <c r="H120" s="1338">
        <f>IF($C$107="Vorprodukt ausgewählt",'2e) Realisierte Werte (Anlage)'!$E$46,0)</f>
        <v>0</v>
      </c>
      <c r="I120" s="1338">
        <f>IF($C$107="Vorprodukt ausgewählt",'2e) Realisierte Werte (Anlage)'!$E$46,0)</f>
        <v>0</v>
      </c>
      <c r="J120" s="1338">
        <f>IF($C$107="Vorprodukt ausgewählt",'2e) Realisierte Werte (Anlage)'!$E$46,0)</f>
        <v>0</v>
      </c>
      <c r="K120" s="1338">
        <f>IF($C$107="Vorprodukt ausgewählt",'2e) Realisierte Werte (Anlage)'!$E$46,0)</f>
        <v>0</v>
      </c>
      <c r="L120" s="1338">
        <f>IF($C$107="Vorprodukt ausgewählt",'2e) Realisierte Werte (Anlage)'!$E$46,0)</f>
        <v>0</v>
      </c>
      <c r="M120" s="1338">
        <f>IF($C$107="Vorprodukt ausgewählt",'2e) Realisierte Werte (Anlage)'!$E$46,0)</f>
        <v>0</v>
      </c>
      <c r="N120" s="1338">
        <f>IF($C$107="Vorprodukt ausgewählt",'2e) Realisierte Werte (Anlage)'!$E$46,0)</f>
        <v>0</v>
      </c>
      <c r="O120" s="1338">
        <f>IF($C$107="Vorprodukt ausgewählt",'2e) Realisierte Werte (Anlage)'!$E$46,0)</f>
        <v>0</v>
      </c>
      <c r="P120" s="1338">
        <f>IF($C$107="Vorprodukt ausgewählt",'2e) Realisierte Werte (Anlage)'!$E$46,0)</f>
        <v>0</v>
      </c>
      <c r="Q120" s="1338">
        <f>IF($C$107="Vorprodukt ausgewählt",'2e) Realisierte Werte (Anlage)'!$E$46,0)</f>
        <v>0</v>
      </c>
      <c r="R120" s="1338">
        <f>IF($C$107="Vorprodukt ausgewählt",'2e) Realisierte Werte (Anlage)'!$E$46,0)</f>
        <v>0</v>
      </c>
      <c r="S120" s="1338">
        <f>IF($C$107="Vorprodukt ausgewählt",'2e) Realisierte Werte (Anlage)'!$E$46,0)</f>
        <v>0</v>
      </c>
      <c r="T120" s="1339">
        <f>IF($C$107="Vorprodukt ausgewählt",'2e) Realisierte Werte (Anlage)'!$E$46,0)</f>
        <v>0</v>
      </c>
      <c r="U120" s="1340">
        <f>IF($C$107="Vorprodukt ausgewählt",'2e) Realisierte Werte (Anlage)'!$E$46,0)</f>
        <v>0</v>
      </c>
    </row>
    <row r="121" spans="2:22" s="70" customFormat="1" ht="16.5" x14ac:dyDescent="0.45">
      <c r="B121" s="1332" t="s">
        <v>368</v>
      </c>
      <c r="C121" s="265" t="s">
        <v>128</v>
      </c>
      <c r="D121" s="1334"/>
      <c r="E121" s="1335">
        <f>IF($C$107="Vorprodukt ausgewählt",'2e) Realisierte Werte (Anlage)'!$F$46,0)</f>
        <v>0</v>
      </c>
      <c r="F121" s="1335">
        <f>IF($C$107="Vorprodukt ausgewählt",'2e) Realisierte Werte (Anlage)'!$F$46,0)</f>
        <v>0</v>
      </c>
      <c r="G121" s="1335">
        <f>IF($C$107="Vorprodukt ausgewählt",'2e) Realisierte Werte (Anlage)'!$F$46,0)</f>
        <v>0</v>
      </c>
      <c r="H121" s="1335">
        <f>IF($C$107="Vorprodukt ausgewählt",'2e) Realisierte Werte (Anlage)'!$F$46,0)</f>
        <v>0</v>
      </c>
      <c r="I121" s="1335">
        <f>IF($C$107="Vorprodukt ausgewählt",'2e) Realisierte Werte (Anlage)'!$F$46,0)</f>
        <v>0</v>
      </c>
      <c r="J121" s="1335">
        <f>IF($C$107="Vorprodukt ausgewählt",'2e) Realisierte Werte (Anlage)'!$F$46,0)</f>
        <v>0</v>
      </c>
      <c r="K121" s="1335">
        <f>IF($C$107="Vorprodukt ausgewählt",'2e) Realisierte Werte (Anlage)'!$F$46,0)</f>
        <v>0</v>
      </c>
      <c r="L121" s="1335">
        <f>IF($C$107="Vorprodukt ausgewählt",'2e) Realisierte Werte (Anlage)'!$F$46,0)</f>
        <v>0</v>
      </c>
      <c r="M121" s="1335">
        <f>IF($C$107="Vorprodukt ausgewählt",'2e) Realisierte Werte (Anlage)'!$F$46,0)</f>
        <v>0</v>
      </c>
      <c r="N121" s="1335">
        <f>IF($C$107="Vorprodukt ausgewählt",'2e) Realisierte Werte (Anlage)'!$F$46,0)</f>
        <v>0</v>
      </c>
      <c r="O121" s="1335">
        <f>IF($C$107="Vorprodukt ausgewählt",'2e) Realisierte Werte (Anlage)'!$F$46,0)</f>
        <v>0</v>
      </c>
      <c r="P121" s="1335">
        <f>IF($C$107="Vorprodukt ausgewählt",'2e) Realisierte Werte (Anlage)'!$F$46,0)</f>
        <v>0</v>
      </c>
      <c r="Q121" s="1335">
        <f>IF($C$107="Vorprodukt ausgewählt",'2e) Realisierte Werte (Anlage)'!$F$46,0)</f>
        <v>0</v>
      </c>
      <c r="R121" s="1335">
        <f>IF($C$107="Vorprodukt ausgewählt",'2e) Realisierte Werte (Anlage)'!$F$46,0)</f>
        <v>0</v>
      </c>
      <c r="S121" s="1335">
        <f>IF($C$107="Vorprodukt ausgewählt",'2e) Realisierte Werte (Anlage)'!$F$46,0)</f>
        <v>0</v>
      </c>
      <c r="T121" s="1336">
        <f>IF($C$107="Vorprodukt ausgewählt",'2e) Realisierte Werte (Anlage)'!$F$46,0)</f>
        <v>0</v>
      </c>
      <c r="U121" s="1337">
        <f>IF($C$107="Vorprodukt ausgewählt",'2e) Realisierte Werte (Anlage)'!$F$46,0)</f>
        <v>0</v>
      </c>
    </row>
    <row r="122" spans="2:22" s="70" customFormat="1" ht="16.5" x14ac:dyDescent="0.45">
      <c r="B122" s="1331" t="s">
        <v>369</v>
      </c>
      <c r="C122" s="264" t="s">
        <v>128</v>
      </c>
      <c r="D122" s="1333"/>
      <c r="E122" s="1338">
        <f>IF($C$107="Vorprodukt ausgewählt",'2e) Realisierte Werte (Anlage)'!$G$46,0)</f>
        <v>0</v>
      </c>
      <c r="F122" s="1338">
        <f>IF($C$107="Vorprodukt ausgewählt",'2e) Realisierte Werte (Anlage)'!$G$46,0)</f>
        <v>0</v>
      </c>
      <c r="G122" s="1338">
        <f>IF($C$107="Vorprodukt ausgewählt",'2e) Realisierte Werte (Anlage)'!$G$46,0)</f>
        <v>0</v>
      </c>
      <c r="H122" s="1338">
        <f>IF($C$107="Vorprodukt ausgewählt",'2e) Realisierte Werte (Anlage)'!$G$46,0)</f>
        <v>0</v>
      </c>
      <c r="I122" s="1338">
        <f>IF($C$107="Vorprodukt ausgewählt",'2e) Realisierte Werte (Anlage)'!$G$46,0)</f>
        <v>0</v>
      </c>
      <c r="J122" s="1338">
        <f>IF($C$107="Vorprodukt ausgewählt",'2e) Realisierte Werte (Anlage)'!$G$46,0)</f>
        <v>0</v>
      </c>
      <c r="K122" s="1338">
        <f>IF($C$107="Vorprodukt ausgewählt",'2e) Realisierte Werte (Anlage)'!$G$46,0)</f>
        <v>0</v>
      </c>
      <c r="L122" s="1338">
        <f>IF($C$107="Vorprodukt ausgewählt",'2e) Realisierte Werte (Anlage)'!$G$46,0)</f>
        <v>0</v>
      </c>
      <c r="M122" s="1338">
        <f>IF($C$107="Vorprodukt ausgewählt",'2e) Realisierte Werte (Anlage)'!$G$46,0)</f>
        <v>0</v>
      </c>
      <c r="N122" s="1338">
        <f>IF($C$107="Vorprodukt ausgewählt",'2e) Realisierte Werte (Anlage)'!$G$46,0)</f>
        <v>0</v>
      </c>
      <c r="O122" s="1338">
        <f>IF($C$107="Vorprodukt ausgewählt",'2e) Realisierte Werte (Anlage)'!$G$46,0)</f>
        <v>0</v>
      </c>
      <c r="P122" s="1338">
        <f>IF($C$107="Vorprodukt ausgewählt",'2e) Realisierte Werte (Anlage)'!$G$46,0)</f>
        <v>0</v>
      </c>
      <c r="Q122" s="1338">
        <f>IF($C$107="Vorprodukt ausgewählt",'2e) Realisierte Werte (Anlage)'!$G$46,0)</f>
        <v>0</v>
      </c>
      <c r="R122" s="1338">
        <f>IF($C$107="Vorprodukt ausgewählt",'2e) Realisierte Werte (Anlage)'!$G$46,0)</f>
        <v>0</v>
      </c>
      <c r="S122" s="1338">
        <f>IF($C$107="Vorprodukt ausgewählt",'2e) Realisierte Werte (Anlage)'!$G$46,0)</f>
        <v>0</v>
      </c>
      <c r="T122" s="1339">
        <f>IF($C$107="Vorprodukt ausgewählt",'2e) Realisierte Werte (Anlage)'!$G$46,0)</f>
        <v>0</v>
      </c>
      <c r="U122" s="1340">
        <f>IF($C$107="Vorprodukt ausgewählt",'2e) Realisierte Werte (Anlage)'!$G$46,0)</f>
        <v>0</v>
      </c>
    </row>
    <row r="123" spans="2:22" s="70" customFormat="1" ht="16.5" x14ac:dyDescent="0.45">
      <c r="B123" s="266" t="s">
        <v>370</v>
      </c>
      <c r="C123" s="1341" t="s">
        <v>365</v>
      </c>
      <c r="D123" s="1342"/>
      <c r="E123" s="1343">
        <f>E118+IFERROR(E119/E114,0)+IFERROR(E120/E115,0)+IFERROR(E121/E116,0)+IFERROR(E122/E117,0)</f>
        <v>0</v>
      </c>
      <c r="F123" s="1343">
        <f>F118+IFERROR(F119/F114,0)+IFERROR(F120/F115,0)+IFERROR(F121/F116,0)+IFERROR(F122/F117,0)</f>
        <v>0</v>
      </c>
      <c r="G123" s="1343">
        <f t="shared" ref="G123:U123" si="34">G118+IFERROR(G119/G114,0)+IFERROR(G120/G115,0)+IFERROR(G121/G116,0)+IFERROR(G122/G117,0)</f>
        <v>0</v>
      </c>
      <c r="H123" s="1343">
        <f t="shared" si="34"/>
        <v>0</v>
      </c>
      <c r="I123" s="1343">
        <f t="shared" si="34"/>
        <v>0</v>
      </c>
      <c r="J123" s="1343">
        <f t="shared" si="34"/>
        <v>0</v>
      </c>
      <c r="K123" s="1343">
        <f t="shared" si="34"/>
        <v>0</v>
      </c>
      <c r="L123" s="1343">
        <f t="shared" si="34"/>
        <v>0</v>
      </c>
      <c r="M123" s="1343">
        <f t="shared" si="34"/>
        <v>0</v>
      </c>
      <c r="N123" s="1343">
        <f t="shared" si="34"/>
        <v>0</v>
      </c>
      <c r="O123" s="1343">
        <f t="shared" si="34"/>
        <v>0</v>
      </c>
      <c r="P123" s="1343">
        <f t="shared" si="34"/>
        <v>0</v>
      </c>
      <c r="Q123" s="1343">
        <f t="shared" si="34"/>
        <v>0</v>
      </c>
      <c r="R123" s="1343">
        <f t="shared" si="34"/>
        <v>0</v>
      </c>
      <c r="S123" s="1343">
        <f t="shared" si="34"/>
        <v>0</v>
      </c>
      <c r="T123" s="1344">
        <f t="shared" si="34"/>
        <v>0</v>
      </c>
      <c r="U123" s="1345">
        <f t="shared" si="34"/>
        <v>0</v>
      </c>
    </row>
    <row r="124" spans="2:22" s="70" customFormat="1" ht="18.5" x14ac:dyDescent="0.35">
      <c r="B124" s="1087" t="s">
        <v>374</v>
      </c>
      <c r="C124" s="1318" t="str">
        <f>IF('2d) Planwerte (Anlage)'!C58="Brennstoffeinsatz","Vorprodukt ausgewählt","Kein Vorprodukt ausgewählt")</f>
        <v>Kein Vorprodukt ausgewählt</v>
      </c>
      <c r="D124" s="1318" t="str">
        <f>'2d) Planwerte (Anlage)'!C58</f>
        <v/>
      </c>
    </row>
    <row r="125" spans="2:22" s="70" customFormat="1" x14ac:dyDescent="0.35">
      <c r="B125" s="1319"/>
      <c r="C125" s="1320"/>
      <c r="D125" s="1321"/>
      <c r="E125" s="1322">
        <f>YEAR('2b) Allg. Inputs'!$C$7)</f>
        <v>1900</v>
      </c>
      <c r="F125" s="1323">
        <f>E125+1</f>
        <v>1901</v>
      </c>
      <c r="G125" s="1323">
        <f t="shared" ref="G125:R125" si="35">F125+1</f>
        <v>1902</v>
      </c>
      <c r="H125" s="1323">
        <f t="shared" si="35"/>
        <v>1903</v>
      </c>
      <c r="I125" s="1323">
        <f t="shared" si="35"/>
        <v>1904</v>
      </c>
      <c r="J125" s="1323">
        <f t="shared" si="35"/>
        <v>1905</v>
      </c>
      <c r="K125" s="1323">
        <f t="shared" si="35"/>
        <v>1906</v>
      </c>
      <c r="L125" s="1323">
        <f t="shared" si="35"/>
        <v>1907</v>
      </c>
      <c r="M125" s="1323">
        <f t="shared" si="35"/>
        <v>1908</v>
      </c>
      <c r="N125" s="1323">
        <f t="shared" si="35"/>
        <v>1909</v>
      </c>
      <c r="O125" s="1323">
        <f t="shared" si="35"/>
        <v>1910</v>
      </c>
      <c r="P125" s="1323">
        <f t="shared" si="35"/>
        <v>1911</v>
      </c>
      <c r="Q125" s="1323">
        <f t="shared" si="35"/>
        <v>1912</v>
      </c>
      <c r="R125" s="1323">
        <f t="shared" si="35"/>
        <v>1913</v>
      </c>
      <c r="S125" s="1323">
        <f>IF('4c) Berechnungen_MFS'!E114 = "Nein",R125+1, R125+1&amp;" 1. Teil-KJ")</f>
        <v>1914</v>
      </c>
      <c r="T125" s="1324" t="str">
        <f>IF('4c) Berechnungen_MFS'!E114 = "Nein","", R125+1&amp;" 2. Teil-KJ")</f>
        <v/>
      </c>
      <c r="U125" s="1325" t="str">
        <f>IF('4c) Berechnungen_MFS'!E114="Ja",R125+2,"")</f>
        <v/>
      </c>
    </row>
    <row r="126" spans="2:22" s="70" customFormat="1" x14ac:dyDescent="0.35">
      <c r="B126" s="1326" t="s">
        <v>375</v>
      </c>
      <c r="C126" s="1327" t="s">
        <v>354</v>
      </c>
      <c r="D126" s="1328"/>
      <c r="E126" s="1329">
        <f>IF($C$124="Vorprodukt ausgewählt",IF('2e) Realisierte Werte (Anlage)'!$D$17="Brennstoffeinsatz",'2e) Realisierte Werte (Anlage)'!E17,0)+IF('2e) Realisierte Werte (Anlage)'!$D$18="Brennstoffeinsatz",'2e) Realisierte Werte (Anlage)'!E18,0)+IF('2e) Realisierte Werte (Anlage)'!$D$19="Brennstoffeinsatz",'2e) Realisierte Werte (Anlage)'!E19,0)+IF('2e) Realisierte Werte (Anlage)'!$D$20="Brennstoffeinsatz",'2e) Realisierte Werte (Anlage)'!E20,0)+IF('2e) Realisierte Werte (Anlage)'!$D$21="Brennstoffeinsatz",'2e) Realisierte Werte (Anlage)'!E21,0) +IF('2e) Realisierte Werte (Anlage)'!$D$22="Brennstoffeinsatz",'2e) Realisierte Werte (Anlage)'!E22,0) + IF('2e) Realisierte Werte (Anlage)'!$D$23="Brennstoffeinsatz",'2e) Realisierte Werte (Anlage)'!E23,0),0)</f>
        <v>0</v>
      </c>
      <c r="F126" s="1329">
        <f>IF($C$124="Vorprodukt ausgewählt",IF('2e) Realisierte Werte (Anlage)'!$D$17="Brennstoffeinsatz",'2e) Realisierte Werte (Anlage)'!F17,0)+IF('2e) Realisierte Werte (Anlage)'!$D$18="Brennstoffeinsatz",'2e) Realisierte Werte (Anlage)'!F18,0)+IF('2e) Realisierte Werte (Anlage)'!$D$19="Brennstoffeinsatz",'2e) Realisierte Werte (Anlage)'!F19,0)+IF('2e) Realisierte Werte (Anlage)'!$D$20="Brennstoffeinsatz",'2e) Realisierte Werte (Anlage)'!F20,0)+IF('2e) Realisierte Werte (Anlage)'!$D$21="Brennstoffeinsatz",'2e) Realisierte Werte (Anlage)'!F21,0) +IF('2e) Realisierte Werte (Anlage)'!$D$22="Brennstoffeinsatz",'2e) Realisierte Werte (Anlage)'!F22,0) + IF('2e) Realisierte Werte (Anlage)'!$D$23="Brennstoffeinsatz",'2e) Realisierte Werte (Anlage)'!F23,0),0)</f>
        <v>0</v>
      </c>
      <c r="G126" s="1329">
        <f>IF($C$124="Vorprodukt ausgewählt",IF('2e) Realisierte Werte (Anlage)'!$D$17="Brennstoffeinsatz",'2e) Realisierte Werte (Anlage)'!G17,0)+IF('2e) Realisierte Werte (Anlage)'!$D$18="Brennstoffeinsatz",'2e) Realisierte Werte (Anlage)'!G18,0)+IF('2e) Realisierte Werte (Anlage)'!$D$19="Brennstoffeinsatz",'2e) Realisierte Werte (Anlage)'!G19,0)+IF('2e) Realisierte Werte (Anlage)'!$D$20="Brennstoffeinsatz",'2e) Realisierte Werte (Anlage)'!G20,0)+IF('2e) Realisierte Werte (Anlage)'!$D$21="Brennstoffeinsatz",'2e) Realisierte Werte (Anlage)'!G21,0) +IF('2e) Realisierte Werte (Anlage)'!$D$22="Brennstoffeinsatz",'2e) Realisierte Werte (Anlage)'!G22,0) + IF('2e) Realisierte Werte (Anlage)'!$D$23="Brennstoffeinsatz",'2e) Realisierte Werte (Anlage)'!G23,0),0)</f>
        <v>0</v>
      </c>
      <c r="H126" s="1329">
        <f>IF($C$124="Vorprodukt ausgewählt",IF('2e) Realisierte Werte (Anlage)'!$D$17="Brennstoffeinsatz",'2e) Realisierte Werte (Anlage)'!H17,0)+IF('2e) Realisierte Werte (Anlage)'!$D$18="Brennstoffeinsatz",'2e) Realisierte Werte (Anlage)'!H18,0)+IF('2e) Realisierte Werte (Anlage)'!$D$19="Brennstoffeinsatz",'2e) Realisierte Werte (Anlage)'!H19,0)+IF('2e) Realisierte Werte (Anlage)'!$D$20="Brennstoffeinsatz",'2e) Realisierte Werte (Anlage)'!H20,0)+IF('2e) Realisierte Werte (Anlage)'!$D$21="Brennstoffeinsatz",'2e) Realisierte Werte (Anlage)'!H21,0) +IF('2e) Realisierte Werte (Anlage)'!$D$22="Brennstoffeinsatz",'2e) Realisierte Werte (Anlage)'!H22,0) + IF('2e) Realisierte Werte (Anlage)'!$D$23="Brennstoffeinsatz",'2e) Realisierte Werte (Anlage)'!H23,0),0)</f>
        <v>0</v>
      </c>
      <c r="I126" s="1329">
        <f>IF($C$124="Vorprodukt ausgewählt",IF('2e) Realisierte Werte (Anlage)'!$D$17="Brennstoffeinsatz",'2e) Realisierte Werte (Anlage)'!I17,0)+IF('2e) Realisierte Werte (Anlage)'!$D$18="Brennstoffeinsatz",'2e) Realisierte Werte (Anlage)'!I18,0)+IF('2e) Realisierte Werte (Anlage)'!$D$19="Brennstoffeinsatz",'2e) Realisierte Werte (Anlage)'!I19,0)+IF('2e) Realisierte Werte (Anlage)'!$D$20="Brennstoffeinsatz",'2e) Realisierte Werte (Anlage)'!I20,0)+IF('2e) Realisierte Werte (Anlage)'!$D$21="Brennstoffeinsatz",'2e) Realisierte Werte (Anlage)'!I21,0) +IF('2e) Realisierte Werte (Anlage)'!$D$22="Brennstoffeinsatz",'2e) Realisierte Werte (Anlage)'!I22,0) + IF('2e) Realisierte Werte (Anlage)'!$D$23="Brennstoffeinsatz",'2e) Realisierte Werte (Anlage)'!I23,0),0)</f>
        <v>0</v>
      </c>
      <c r="J126" s="1329">
        <f>IF($C$124="Vorprodukt ausgewählt",IF('2e) Realisierte Werte (Anlage)'!$D$17="Brennstoffeinsatz",'2e) Realisierte Werte (Anlage)'!J17,0)+IF('2e) Realisierte Werte (Anlage)'!$D$18="Brennstoffeinsatz",'2e) Realisierte Werte (Anlage)'!J18,0)+IF('2e) Realisierte Werte (Anlage)'!$D$19="Brennstoffeinsatz",'2e) Realisierte Werte (Anlage)'!J19,0)+IF('2e) Realisierte Werte (Anlage)'!$D$20="Brennstoffeinsatz",'2e) Realisierte Werte (Anlage)'!J20,0)+IF('2e) Realisierte Werte (Anlage)'!$D$21="Brennstoffeinsatz",'2e) Realisierte Werte (Anlage)'!J21,0) +IF('2e) Realisierte Werte (Anlage)'!$D$22="Brennstoffeinsatz",'2e) Realisierte Werte (Anlage)'!J22,0) + IF('2e) Realisierte Werte (Anlage)'!$D$23="Brennstoffeinsatz",'2e) Realisierte Werte (Anlage)'!J23,0),0)</f>
        <v>0</v>
      </c>
      <c r="K126" s="1329">
        <f>IF($C$124="Vorprodukt ausgewählt",IF('2e) Realisierte Werte (Anlage)'!$D$17="Brennstoffeinsatz",'2e) Realisierte Werte (Anlage)'!K17,0)+IF('2e) Realisierte Werte (Anlage)'!$D$18="Brennstoffeinsatz",'2e) Realisierte Werte (Anlage)'!K18,0)+IF('2e) Realisierte Werte (Anlage)'!$D$19="Brennstoffeinsatz",'2e) Realisierte Werte (Anlage)'!K19,0)+IF('2e) Realisierte Werte (Anlage)'!$D$20="Brennstoffeinsatz",'2e) Realisierte Werte (Anlage)'!K20,0)+IF('2e) Realisierte Werte (Anlage)'!$D$21="Brennstoffeinsatz",'2e) Realisierte Werte (Anlage)'!K21,0) +IF('2e) Realisierte Werte (Anlage)'!$D$22="Brennstoffeinsatz",'2e) Realisierte Werte (Anlage)'!K22,0) + IF('2e) Realisierte Werte (Anlage)'!$D$23="Brennstoffeinsatz",'2e) Realisierte Werte (Anlage)'!K23,0),0)</f>
        <v>0</v>
      </c>
      <c r="L126" s="1329">
        <f>IF($C$124="Vorprodukt ausgewählt",IF('2e) Realisierte Werte (Anlage)'!$D$17="Brennstoffeinsatz",'2e) Realisierte Werte (Anlage)'!L17,0)+IF('2e) Realisierte Werte (Anlage)'!$D$18="Brennstoffeinsatz",'2e) Realisierte Werte (Anlage)'!L18,0)+IF('2e) Realisierte Werte (Anlage)'!$D$19="Brennstoffeinsatz",'2e) Realisierte Werte (Anlage)'!L19,0)+IF('2e) Realisierte Werte (Anlage)'!$D$20="Brennstoffeinsatz",'2e) Realisierte Werte (Anlage)'!L20,0)+IF('2e) Realisierte Werte (Anlage)'!$D$21="Brennstoffeinsatz",'2e) Realisierte Werte (Anlage)'!L21,0) +IF('2e) Realisierte Werte (Anlage)'!$D$22="Brennstoffeinsatz",'2e) Realisierte Werte (Anlage)'!L22,0) + IF('2e) Realisierte Werte (Anlage)'!$D$23="Brennstoffeinsatz",'2e) Realisierte Werte (Anlage)'!L23,0),0)</f>
        <v>0</v>
      </c>
      <c r="M126" s="1329">
        <f>IF($C$124="Vorprodukt ausgewählt",IF('2e) Realisierte Werte (Anlage)'!$D$17="Brennstoffeinsatz",'2e) Realisierte Werte (Anlage)'!M17,0)+IF('2e) Realisierte Werte (Anlage)'!$D$18="Brennstoffeinsatz",'2e) Realisierte Werte (Anlage)'!M18,0)+IF('2e) Realisierte Werte (Anlage)'!$D$19="Brennstoffeinsatz",'2e) Realisierte Werte (Anlage)'!M19,0)+IF('2e) Realisierte Werte (Anlage)'!$D$20="Brennstoffeinsatz",'2e) Realisierte Werte (Anlage)'!M20,0)+IF('2e) Realisierte Werte (Anlage)'!$D$21="Brennstoffeinsatz",'2e) Realisierte Werte (Anlage)'!M21,0) +IF('2e) Realisierte Werte (Anlage)'!$D$22="Brennstoffeinsatz",'2e) Realisierte Werte (Anlage)'!M22,0) + IF('2e) Realisierte Werte (Anlage)'!$D$23="Brennstoffeinsatz",'2e) Realisierte Werte (Anlage)'!M23,0),0)</f>
        <v>0</v>
      </c>
      <c r="N126" s="1329">
        <f>IF($C$124="Vorprodukt ausgewählt",IF('2e) Realisierte Werte (Anlage)'!$D$17="Brennstoffeinsatz",'2e) Realisierte Werte (Anlage)'!N17,0)+IF('2e) Realisierte Werte (Anlage)'!$D$18="Brennstoffeinsatz",'2e) Realisierte Werte (Anlage)'!N18,0)+IF('2e) Realisierte Werte (Anlage)'!$D$19="Brennstoffeinsatz",'2e) Realisierte Werte (Anlage)'!N19,0)+IF('2e) Realisierte Werte (Anlage)'!$D$20="Brennstoffeinsatz",'2e) Realisierte Werte (Anlage)'!N20,0)+IF('2e) Realisierte Werte (Anlage)'!$D$21="Brennstoffeinsatz",'2e) Realisierte Werte (Anlage)'!N21,0) +IF('2e) Realisierte Werte (Anlage)'!$D$22="Brennstoffeinsatz",'2e) Realisierte Werte (Anlage)'!N22,0) + IF('2e) Realisierte Werte (Anlage)'!$D$23="Brennstoffeinsatz",'2e) Realisierte Werte (Anlage)'!N23,0),0)</f>
        <v>0</v>
      </c>
      <c r="O126" s="1329">
        <f>IF($C$124="Vorprodukt ausgewählt",IF('2e) Realisierte Werte (Anlage)'!$D$17="Brennstoffeinsatz",'2e) Realisierte Werte (Anlage)'!O17,0)+IF('2e) Realisierte Werte (Anlage)'!$D$18="Brennstoffeinsatz",'2e) Realisierte Werte (Anlage)'!O18,0)+IF('2e) Realisierte Werte (Anlage)'!$D$19="Brennstoffeinsatz",'2e) Realisierte Werte (Anlage)'!O19,0)+IF('2e) Realisierte Werte (Anlage)'!$D$20="Brennstoffeinsatz",'2e) Realisierte Werte (Anlage)'!O20,0)+IF('2e) Realisierte Werte (Anlage)'!$D$21="Brennstoffeinsatz",'2e) Realisierte Werte (Anlage)'!O21,0) +IF('2e) Realisierte Werte (Anlage)'!$D$22="Brennstoffeinsatz",'2e) Realisierte Werte (Anlage)'!O22,0) + IF('2e) Realisierte Werte (Anlage)'!$D$23="Brennstoffeinsatz",'2e) Realisierte Werte (Anlage)'!O23,0),0)</f>
        <v>0</v>
      </c>
      <c r="P126" s="1329">
        <f>IF($C$124="Vorprodukt ausgewählt",IF('2e) Realisierte Werte (Anlage)'!$D$17="Brennstoffeinsatz",'2e) Realisierte Werte (Anlage)'!P17,0)+IF('2e) Realisierte Werte (Anlage)'!$D$18="Brennstoffeinsatz",'2e) Realisierte Werte (Anlage)'!P18,0)+IF('2e) Realisierte Werte (Anlage)'!$D$19="Brennstoffeinsatz",'2e) Realisierte Werte (Anlage)'!P19,0)+IF('2e) Realisierte Werte (Anlage)'!$D$20="Brennstoffeinsatz",'2e) Realisierte Werte (Anlage)'!P20,0)+IF('2e) Realisierte Werte (Anlage)'!$D$21="Brennstoffeinsatz",'2e) Realisierte Werte (Anlage)'!P21,0) +IF('2e) Realisierte Werte (Anlage)'!$D$22="Brennstoffeinsatz",'2e) Realisierte Werte (Anlage)'!P22,0) + IF('2e) Realisierte Werte (Anlage)'!$D$23="Brennstoffeinsatz",'2e) Realisierte Werte (Anlage)'!P23,0),0)</f>
        <v>0</v>
      </c>
      <c r="Q126" s="1329">
        <f>IF($C$124="Vorprodukt ausgewählt",IF('2e) Realisierte Werte (Anlage)'!$D$17="Brennstoffeinsatz",'2e) Realisierte Werte (Anlage)'!Q17,0)+IF('2e) Realisierte Werte (Anlage)'!$D$18="Brennstoffeinsatz",'2e) Realisierte Werte (Anlage)'!Q18,0)+IF('2e) Realisierte Werte (Anlage)'!$D$19="Brennstoffeinsatz",'2e) Realisierte Werte (Anlage)'!Q19,0)+IF('2e) Realisierte Werte (Anlage)'!$D$20="Brennstoffeinsatz",'2e) Realisierte Werte (Anlage)'!Q20,0)+IF('2e) Realisierte Werte (Anlage)'!$D$21="Brennstoffeinsatz",'2e) Realisierte Werte (Anlage)'!Q21,0) +IF('2e) Realisierte Werte (Anlage)'!$D$22="Brennstoffeinsatz",'2e) Realisierte Werte (Anlage)'!Q22,0) + IF('2e) Realisierte Werte (Anlage)'!$D$23="Brennstoffeinsatz",'2e) Realisierte Werte (Anlage)'!Q23,0),0)</f>
        <v>0</v>
      </c>
      <c r="R126" s="1329">
        <f>IF($C$124="Vorprodukt ausgewählt",IF('2e) Realisierte Werte (Anlage)'!$D$17="Brennstoffeinsatz",'2e) Realisierte Werte (Anlage)'!R17,0)+IF('2e) Realisierte Werte (Anlage)'!$D$18="Brennstoffeinsatz",'2e) Realisierte Werte (Anlage)'!R18,0)+IF('2e) Realisierte Werte (Anlage)'!$D$19="Brennstoffeinsatz",'2e) Realisierte Werte (Anlage)'!R19,0)+IF('2e) Realisierte Werte (Anlage)'!$D$20="Brennstoffeinsatz",'2e) Realisierte Werte (Anlage)'!R20,0)+IF('2e) Realisierte Werte (Anlage)'!$D$21="Brennstoffeinsatz",'2e) Realisierte Werte (Anlage)'!R21,0) +IF('2e) Realisierte Werte (Anlage)'!$D$22="Brennstoffeinsatz",'2e) Realisierte Werte (Anlage)'!R22,0) + IF('2e) Realisierte Werte (Anlage)'!$D$23="Brennstoffeinsatz",'2e) Realisierte Werte (Anlage)'!R23,0),0)</f>
        <v>0</v>
      </c>
      <c r="S126" s="1329">
        <f>IF($C$124="Vorprodukt ausgewählt",IF('2e) Realisierte Werte (Anlage)'!$D$17="Brennstoffeinsatz",'2e) Realisierte Werte (Anlage)'!S17,0)+IF('2e) Realisierte Werte (Anlage)'!$D$18="Brennstoffeinsatz",'2e) Realisierte Werte (Anlage)'!S18,0)+IF('2e) Realisierte Werte (Anlage)'!$D$19="Brennstoffeinsatz",'2e) Realisierte Werte (Anlage)'!S19,0)+IF('2e) Realisierte Werte (Anlage)'!$D$20="Brennstoffeinsatz",'2e) Realisierte Werte (Anlage)'!S20,0)+IF('2e) Realisierte Werte (Anlage)'!$D$21="Brennstoffeinsatz",'2e) Realisierte Werte (Anlage)'!S21,0) +IF('2e) Realisierte Werte (Anlage)'!$D$22="Brennstoffeinsatz",'2e) Realisierte Werte (Anlage)'!S22,0) + IF('2e) Realisierte Werte (Anlage)'!$D$23="Brennstoffeinsatz",'2e) Realisierte Werte (Anlage)'!S23,0),0)</f>
        <v>0</v>
      </c>
      <c r="T126" s="1330">
        <f>IF($C$124="Vorprodukt ausgewählt",IF('2e) Realisierte Werte (Anlage)'!$D$17="Brennstoffeinsatz",'2e) Realisierte Werte (Anlage)'!T17,0)+IF('2e) Realisierte Werte (Anlage)'!$D$18="Brennstoffeinsatz",'2e) Realisierte Werte (Anlage)'!T18,0)+IF('2e) Realisierte Werte (Anlage)'!$D$19="Brennstoffeinsatz",'2e) Realisierte Werte (Anlage)'!T19,0)+IF('2e) Realisierte Werte (Anlage)'!$D$20="Brennstoffeinsatz",'2e) Realisierte Werte (Anlage)'!T20,0)+IF('2e) Realisierte Werte (Anlage)'!$D$21="Brennstoffeinsatz",'2e) Realisierte Werte (Anlage)'!T21,0) +IF('2e) Realisierte Werte (Anlage)'!$D$22="Brennstoffeinsatz",'2e) Realisierte Werte (Anlage)'!T22,0) + IF('2e) Realisierte Werte (Anlage)'!$D$23="Brennstoffeinsatz",'2e) Realisierte Werte (Anlage)'!T23,0),0)</f>
        <v>0</v>
      </c>
      <c r="U126" s="1327">
        <f>IF($C$124="Vorprodukt ausgewählt",IF('2e) Realisierte Werte (Anlage)'!$D$17="Brennstoffeinsatz",'2e) Realisierte Werte (Anlage)'!U17,0)+IF('2e) Realisierte Werte (Anlage)'!$D$18="Brennstoffeinsatz",'2e) Realisierte Werte (Anlage)'!U18,0)+IF('2e) Realisierte Werte (Anlage)'!$D$19="Brennstoffeinsatz",'2e) Realisierte Werte (Anlage)'!U19,0)+IF('2e) Realisierte Werte (Anlage)'!$D$20="Brennstoffeinsatz",'2e) Realisierte Werte (Anlage)'!U20,0)+IF('2e) Realisierte Werte (Anlage)'!$D$21="Brennstoffeinsatz",'2e) Realisierte Werte (Anlage)'!U21,0) +IF('2e) Realisierte Werte (Anlage)'!$D$22="Brennstoffeinsatz",'2e) Realisierte Werte (Anlage)'!U22,0) + IF('2e) Realisierte Werte (Anlage)'!$D$23="Brennstoffeinsatz",'2e) Realisierte Werte (Anlage)'!U23,0),0)</f>
        <v>0</v>
      </c>
    </row>
    <row r="127" spans="2:22" s="70" customFormat="1" x14ac:dyDescent="0.35">
      <c r="B127" s="1331" t="s">
        <v>355</v>
      </c>
      <c r="C127" s="1288" t="s">
        <v>196</v>
      </c>
      <c r="D127" s="1243"/>
      <c r="E127" s="1244">
        <f>IF($C$124="Vorprodukt ausgewählt",'2e) Realisierte Werte (Anlage)'!E64,0)</f>
        <v>0</v>
      </c>
      <c r="F127" s="1244">
        <f>IF($C$124="Vorprodukt ausgewählt",'2e) Realisierte Werte (Anlage)'!F64,0)</f>
        <v>0</v>
      </c>
      <c r="G127" s="1244">
        <f>IF($C$124="Vorprodukt ausgewählt",'2e) Realisierte Werte (Anlage)'!G64,0)</f>
        <v>0</v>
      </c>
      <c r="H127" s="1244">
        <f>IF($C$124="Vorprodukt ausgewählt",'2e) Realisierte Werte (Anlage)'!H64,0)</f>
        <v>0</v>
      </c>
      <c r="I127" s="1244">
        <f>IF($C$124="Vorprodukt ausgewählt",'2e) Realisierte Werte (Anlage)'!I64,0)</f>
        <v>0</v>
      </c>
      <c r="J127" s="1244">
        <f>IF($C$124="Vorprodukt ausgewählt",'2e) Realisierte Werte (Anlage)'!J64,0)</f>
        <v>0</v>
      </c>
      <c r="K127" s="1244">
        <f>IF($C$124="Vorprodukt ausgewählt",'2e) Realisierte Werte (Anlage)'!K64,0)</f>
        <v>0</v>
      </c>
      <c r="L127" s="1244">
        <f>IF($C$124="Vorprodukt ausgewählt",'2e) Realisierte Werte (Anlage)'!L64,0)</f>
        <v>0</v>
      </c>
      <c r="M127" s="1244">
        <f>IF($C$124="Vorprodukt ausgewählt",'2e) Realisierte Werte (Anlage)'!M64,0)</f>
        <v>0</v>
      </c>
      <c r="N127" s="1244">
        <f>IF($C$124="Vorprodukt ausgewählt",'2e) Realisierte Werte (Anlage)'!N64,0)</f>
        <v>0</v>
      </c>
      <c r="O127" s="1244">
        <f>IF($C$124="Vorprodukt ausgewählt",'2e) Realisierte Werte (Anlage)'!O64,0)</f>
        <v>0</v>
      </c>
      <c r="P127" s="1244">
        <f>IF($C$124="Vorprodukt ausgewählt",'2e) Realisierte Werte (Anlage)'!P64,0)</f>
        <v>0</v>
      </c>
      <c r="Q127" s="1244">
        <f>IF($C$124="Vorprodukt ausgewählt",'2e) Realisierte Werte (Anlage)'!Q64,0)</f>
        <v>0</v>
      </c>
      <c r="R127" s="1244">
        <f>IF($C$124="Vorprodukt ausgewählt",'2e) Realisierte Werte (Anlage)'!R64,0)</f>
        <v>0</v>
      </c>
      <c r="S127" s="1244">
        <f>IF($C$124="Vorprodukt ausgewählt",'2e) Realisierte Werte (Anlage)'!S64,0)</f>
        <v>0</v>
      </c>
      <c r="T127" s="1287">
        <f>IF($C$124="Vorprodukt ausgewählt",'2e) Realisierte Werte (Anlage)'!T64,0)</f>
        <v>0</v>
      </c>
      <c r="U127" s="1288">
        <f>IF($C$124="Vorprodukt ausgewählt",'2e) Realisierte Werte (Anlage)'!U64,0)</f>
        <v>0</v>
      </c>
    </row>
    <row r="128" spans="2:22" s="70" customFormat="1" x14ac:dyDescent="0.35">
      <c r="B128" s="1332" t="s">
        <v>356</v>
      </c>
      <c r="C128" s="1289" t="s">
        <v>196</v>
      </c>
      <c r="D128" s="1246"/>
      <c r="E128" s="1247">
        <f>IF($C$124="Vorprodukt ausgewählt",'2e) Realisierte Werte (Anlage)'!E66,0)</f>
        <v>0</v>
      </c>
      <c r="F128" s="1247">
        <f>IF($C$124="Vorprodukt ausgewählt",'2e) Realisierte Werte (Anlage)'!F66,0)</f>
        <v>0</v>
      </c>
      <c r="G128" s="1247">
        <f>IF($C$124="Vorprodukt ausgewählt",'2e) Realisierte Werte (Anlage)'!G66,0)</f>
        <v>0</v>
      </c>
      <c r="H128" s="1247">
        <f>IF($C$124="Vorprodukt ausgewählt",'2e) Realisierte Werte (Anlage)'!H66,0)</f>
        <v>0</v>
      </c>
      <c r="I128" s="1247">
        <f>IF($C$124="Vorprodukt ausgewählt",'2e) Realisierte Werte (Anlage)'!I66,0)</f>
        <v>0</v>
      </c>
      <c r="J128" s="1247">
        <f>IF($C$124="Vorprodukt ausgewählt",'2e) Realisierte Werte (Anlage)'!J66,0)</f>
        <v>0</v>
      </c>
      <c r="K128" s="1247">
        <f>IF($C$124="Vorprodukt ausgewählt",'2e) Realisierte Werte (Anlage)'!K66,0)</f>
        <v>0</v>
      </c>
      <c r="L128" s="1247">
        <f>IF($C$124="Vorprodukt ausgewählt",'2e) Realisierte Werte (Anlage)'!L66,0)</f>
        <v>0</v>
      </c>
      <c r="M128" s="1247">
        <f>IF($C$124="Vorprodukt ausgewählt",'2e) Realisierte Werte (Anlage)'!M66,0)</f>
        <v>0</v>
      </c>
      <c r="N128" s="1247">
        <f>IF($C$124="Vorprodukt ausgewählt",'2e) Realisierte Werte (Anlage)'!N66,0)</f>
        <v>0</v>
      </c>
      <c r="O128" s="1247">
        <f>IF($C$124="Vorprodukt ausgewählt",'2e) Realisierte Werte (Anlage)'!O66,0)</f>
        <v>0</v>
      </c>
      <c r="P128" s="1247">
        <f>IF($C$124="Vorprodukt ausgewählt",'2e) Realisierte Werte (Anlage)'!P66,0)</f>
        <v>0</v>
      </c>
      <c r="Q128" s="1247">
        <f>IF($C$124="Vorprodukt ausgewählt",'2e) Realisierte Werte (Anlage)'!Q66,0)</f>
        <v>0</v>
      </c>
      <c r="R128" s="1247">
        <f>IF($C$124="Vorprodukt ausgewählt",'2e) Realisierte Werte (Anlage)'!R66,0)</f>
        <v>0</v>
      </c>
      <c r="S128" s="1247">
        <f>IF($C$124="Vorprodukt ausgewählt",'2e) Realisierte Werte (Anlage)'!S66,0)</f>
        <v>0</v>
      </c>
      <c r="T128" s="1291">
        <f>IF($C$124="Vorprodukt ausgewählt",'2e) Realisierte Werte (Anlage)'!T66,0)</f>
        <v>0</v>
      </c>
      <c r="U128" s="1289">
        <f>IF($C$124="Vorprodukt ausgewählt",'2e) Realisierte Werte (Anlage)'!U66,0)</f>
        <v>0</v>
      </c>
    </row>
    <row r="129" spans="2:21" s="70" customFormat="1" x14ac:dyDescent="0.35">
      <c r="B129" s="1331" t="s">
        <v>357</v>
      </c>
      <c r="C129" s="1288" t="s">
        <v>196</v>
      </c>
      <c r="D129" s="1243"/>
      <c r="E129" s="1244">
        <f>IF($C$124="Vorprodukt ausgewählt",'2e) Realisierte Werte (Anlage)'!E68,0)</f>
        <v>0</v>
      </c>
      <c r="F129" s="1244">
        <f>IF($C$124="Vorprodukt ausgewählt",'2e) Realisierte Werte (Anlage)'!F68,0)</f>
        <v>0</v>
      </c>
      <c r="G129" s="1244">
        <f>IF($C$124="Vorprodukt ausgewählt",'2e) Realisierte Werte (Anlage)'!G68,0)</f>
        <v>0</v>
      </c>
      <c r="H129" s="1244">
        <f>IF($C$124="Vorprodukt ausgewählt",'2e) Realisierte Werte (Anlage)'!H68,0)</f>
        <v>0</v>
      </c>
      <c r="I129" s="1244">
        <f>IF($C$124="Vorprodukt ausgewählt",'2e) Realisierte Werte (Anlage)'!I68,0)</f>
        <v>0</v>
      </c>
      <c r="J129" s="1244">
        <f>IF($C$124="Vorprodukt ausgewählt",'2e) Realisierte Werte (Anlage)'!J68,0)</f>
        <v>0</v>
      </c>
      <c r="K129" s="1244">
        <f>IF($C$124="Vorprodukt ausgewählt",'2e) Realisierte Werte (Anlage)'!K68,0)</f>
        <v>0</v>
      </c>
      <c r="L129" s="1244">
        <f>IF($C$124="Vorprodukt ausgewählt",'2e) Realisierte Werte (Anlage)'!L68,0)</f>
        <v>0</v>
      </c>
      <c r="M129" s="1244">
        <f>IF($C$124="Vorprodukt ausgewählt",'2e) Realisierte Werte (Anlage)'!M68,0)</f>
        <v>0</v>
      </c>
      <c r="N129" s="1244">
        <f>IF($C$124="Vorprodukt ausgewählt",'2e) Realisierte Werte (Anlage)'!N68,0)</f>
        <v>0</v>
      </c>
      <c r="O129" s="1244">
        <f>IF($C$124="Vorprodukt ausgewählt",'2e) Realisierte Werte (Anlage)'!O68,0)</f>
        <v>0</v>
      </c>
      <c r="P129" s="1244">
        <f>IF($C$124="Vorprodukt ausgewählt",'2e) Realisierte Werte (Anlage)'!P68,0)</f>
        <v>0</v>
      </c>
      <c r="Q129" s="1244">
        <f>IF($C$124="Vorprodukt ausgewählt",'2e) Realisierte Werte (Anlage)'!Q68,0)</f>
        <v>0</v>
      </c>
      <c r="R129" s="1244">
        <f>IF($C$124="Vorprodukt ausgewählt",'2e) Realisierte Werte (Anlage)'!R68,0)</f>
        <v>0</v>
      </c>
      <c r="S129" s="1244">
        <f>IF($C$124="Vorprodukt ausgewählt",'2e) Realisierte Werte (Anlage)'!S68,0)</f>
        <v>0</v>
      </c>
      <c r="T129" s="1287">
        <f>IF($C$124="Vorprodukt ausgewählt",'2e) Realisierte Werte (Anlage)'!T68,0)</f>
        <v>0</v>
      </c>
      <c r="U129" s="1288">
        <f>IF($C$124="Vorprodukt ausgewählt",'2e) Realisierte Werte (Anlage)'!U68,0)</f>
        <v>0</v>
      </c>
    </row>
    <row r="130" spans="2:21" s="70" customFormat="1" x14ac:dyDescent="0.35">
      <c r="B130" s="1332" t="s">
        <v>358</v>
      </c>
      <c r="C130" s="1289" t="s">
        <v>196</v>
      </c>
      <c r="D130" s="1246"/>
      <c r="E130" s="1247">
        <f>IF($C$124="Vorprodukt ausgewählt",'2e) Realisierte Werte (Anlage)'!E70,0)</f>
        <v>0</v>
      </c>
      <c r="F130" s="1247">
        <f>IF($C$124="Vorprodukt ausgewählt",'2e) Realisierte Werte (Anlage)'!F70,0)</f>
        <v>0</v>
      </c>
      <c r="G130" s="1247">
        <f>IF($C$124="Vorprodukt ausgewählt",'2e) Realisierte Werte (Anlage)'!G70,0)</f>
        <v>0</v>
      </c>
      <c r="H130" s="1247">
        <f>IF($C$124="Vorprodukt ausgewählt",'2e) Realisierte Werte (Anlage)'!H70,0)</f>
        <v>0</v>
      </c>
      <c r="I130" s="1247">
        <f>IF($C$124="Vorprodukt ausgewählt",'2e) Realisierte Werte (Anlage)'!I70,0)</f>
        <v>0</v>
      </c>
      <c r="J130" s="1247">
        <f>IF($C$124="Vorprodukt ausgewählt",'2e) Realisierte Werte (Anlage)'!J70,0)</f>
        <v>0</v>
      </c>
      <c r="K130" s="1247">
        <f>IF($C$124="Vorprodukt ausgewählt",'2e) Realisierte Werte (Anlage)'!K70,0)</f>
        <v>0</v>
      </c>
      <c r="L130" s="1247">
        <f>IF($C$124="Vorprodukt ausgewählt",'2e) Realisierte Werte (Anlage)'!L70,0)</f>
        <v>0</v>
      </c>
      <c r="M130" s="1247">
        <f>IF($C$124="Vorprodukt ausgewählt",'2e) Realisierte Werte (Anlage)'!M70,0)</f>
        <v>0</v>
      </c>
      <c r="N130" s="1247">
        <f>IF($C$124="Vorprodukt ausgewählt",'2e) Realisierte Werte (Anlage)'!N70,0)</f>
        <v>0</v>
      </c>
      <c r="O130" s="1247">
        <f>IF($C$124="Vorprodukt ausgewählt",'2e) Realisierte Werte (Anlage)'!O70,0)</f>
        <v>0</v>
      </c>
      <c r="P130" s="1247">
        <f>IF($C$124="Vorprodukt ausgewählt",'2e) Realisierte Werte (Anlage)'!P70,0)</f>
        <v>0</v>
      </c>
      <c r="Q130" s="1247">
        <f>IF($C$124="Vorprodukt ausgewählt",'2e) Realisierte Werte (Anlage)'!Q70,0)</f>
        <v>0</v>
      </c>
      <c r="R130" s="1247">
        <f>IF($C$124="Vorprodukt ausgewählt",'2e) Realisierte Werte (Anlage)'!R70,0)</f>
        <v>0</v>
      </c>
      <c r="S130" s="1247">
        <f>IF($C$124="Vorprodukt ausgewählt",'2e) Realisierte Werte (Anlage)'!S70,0)</f>
        <v>0</v>
      </c>
      <c r="T130" s="1291">
        <f>IF($C$124="Vorprodukt ausgewählt",'2e) Realisierte Werte (Anlage)'!T70,0)</f>
        <v>0</v>
      </c>
      <c r="U130" s="1289">
        <f>IF($C$124="Vorprodukt ausgewählt",'2e) Realisierte Werte (Anlage)'!U70,0)</f>
        <v>0</v>
      </c>
    </row>
    <row r="131" spans="2:21" s="70" customFormat="1" ht="29" x14ac:dyDescent="0.35">
      <c r="B131" s="262" t="s">
        <v>359</v>
      </c>
      <c r="C131" s="1288" t="s">
        <v>360</v>
      </c>
      <c r="D131" s="1243"/>
      <c r="E131" s="1244">
        <f t="shared" ref="E131:U134" si="36">IFERROR(E$126/E127,0)</f>
        <v>0</v>
      </c>
      <c r="F131" s="1244">
        <f t="shared" si="36"/>
        <v>0</v>
      </c>
      <c r="G131" s="1244">
        <f t="shared" si="36"/>
        <v>0</v>
      </c>
      <c r="H131" s="1244">
        <f t="shared" si="36"/>
        <v>0</v>
      </c>
      <c r="I131" s="1244">
        <f t="shared" si="36"/>
        <v>0</v>
      </c>
      <c r="J131" s="1244">
        <f t="shared" si="36"/>
        <v>0</v>
      </c>
      <c r="K131" s="1244">
        <f t="shared" si="36"/>
        <v>0</v>
      </c>
      <c r="L131" s="1244">
        <f t="shared" si="36"/>
        <v>0</v>
      </c>
      <c r="M131" s="1244">
        <f t="shared" si="36"/>
        <v>0</v>
      </c>
      <c r="N131" s="1244">
        <f t="shared" si="36"/>
        <v>0</v>
      </c>
      <c r="O131" s="1244">
        <f t="shared" si="36"/>
        <v>0</v>
      </c>
      <c r="P131" s="1244">
        <f t="shared" si="36"/>
        <v>0</v>
      </c>
      <c r="Q131" s="1244">
        <f t="shared" si="36"/>
        <v>0</v>
      </c>
      <c r="R131" s="1244">
        <f t="shared" si="36"/>
        <v>0</v>
      </c>
      <c r="S131" s="1244">
        <f t="shared" si="36"/>
        <v>0</v>
      </c>
      <c r="T131" s="1287">
        <f t="shared" si="36"/>
        <v>0</v>
      </c>
      <c r="U131" s="1288">
        <f t="shared" si="36"/>
        <v>0</v>
      </c>
    </row>
    <row r="132" spans="2:21" s="70" customFormat="1" ht="29" x14ac:dyDescent="0.35">
      <c r="B132" s="263" t="s">
        <v>361</v>
      </c>
      <c r="C132" s="1289" t="s">
        <v>360</v>
      </c>
      <c r="D132" s="1246"/>
      <c r="E132" s="1247">
        <f t="shared" si="36"/>
        <v>0</v>
      </c>
      <c r="F132" s="1247">
        <f t="shared" si="36"/>
        <v>0</v>
      </c>
      <c r="G132" s="1247">
        <f t="shared" si="36"/>
        <v>0</v>
      </c>
      <c r="H132" s="1247">
        <f t="shared" si="36"/>
        <v>0</v>
      </c>
      <c r="I132" s="1247">
        <f t="shared" si="36"/>
        <v>0</v>
      </c>
      <c r="J132" s="1247">
        <f t="shared" si="36"/>
        <v>0</v>
      </c>
      <c r="K132" s="1247">
        <f t="shared" si="36"/>
        <v>0</v>
      </c>
      <c r="L132" s="1247">
        <f t="shared" si="36"/>
        <v>0</v>
      </c>
      <c r="M132" s="1247">
        <f t="shared" si="36"/>
        <v>0</v>
      </c>
      <c r="N132" s="1247">
        <f t="shared" si="36"/>
        <v>0</v>
      </c>
      <c r="O132" s="1247">
        <f t="shared" si="36"/>
        <v>0</v>
      </c>
      <c r="P132" s="1247">
        <f t="shared" si="36"/>
        <v>0</v>
      </c>
      <c r="Q132" s="1247">
        <f t="shared" si="36"/>
        <v>0</v>
      </c>
      <c r="R132" s="1247">
        <f t="shared" si="36"/>
        <v>0</v>
      </c>
      <c r="S132" s="1247">
        <f t="shared" si="36"/>
        <v>0</v>
      </c>
      <c r="T132" s="1291">
        <f t="shared" si="36"/>
        <v>0</v>
      </c>
      <c r="U132" s="1289">
        <f t="shared" si="36"/>
        <v>0</v>
      </c>
    </row>
    <row r="133" spans="2:21" s="70" customFormat="1" ht="29" x14ac:dyDescent="0.35">
      <c r="B133" s="262" t="s">
        <v>362</v>
      </c>
      <c r="C133" s="1288" t="s">
        <v>360</v>
      </c>
      <c r="D133" s="1243"/>
      <c r="E133" s="1244">
        <f t="shared" si="36"/>
        <v>0</v>
      </c>
      <c r="F133" s="1244">
        <f t="shared" si="36"/>
        <v>0</v>
      </c>
      <c r="G133" s="1244">
        <f t="shared" si="36"/>
        <v>0</v>
      </c>
      <c r="H133" s="1244">
        <f t="shared" si="36"/>
        <v>0</v>
      </c>
      <c r="I133" s="1244">
        <f t="shared" si="36"/>
        <v>0</v>
      </c>
      <c r="J133" s="1244">
        <f t="shared" si="36"/>
        <v>0</v>
      </c>
      <c r="K133" s="1244">
        <f t="shared" si="36"/>
        <v>0</v>
      </c>
      <c r="L133" s="1244">
        <f t="shared" si="36"/>
        <v>0</v>
      </c>
      <c r="M133" s="1244">
        <f t="shared" si="36"/>
        <v>0</v>
      </c>
      <c r="N133" s="1244">
        <f t="shared" si="36"/>
        <v>0</v>
      </c>
      <c r="O133" s="1244">
        <f t="shared" si="36"/>
        <v>0</v>
      </c>
      <c r="P133" s="1244">
        <f t="shared" si="36"/>
        <v>0</v>
      </c>
      <c r="Q133" s="1244">
        <f t="shared" si="36"/>
        <v>0</v>
      </c>
      <c r="R133" s="1244">
        <f t="shared" si="36"/>
        <v>0</v>
      </c>
      <c r="S133" s="1244">
        <f t="shared" si="36"/>
        <v>0</v>
      </c>
      <c r="T133" s="1287">
        <f t="shared" si="36"/>
        <v>0</v>
      </c>
      <c r="U133" s="1288">
        <f t="shared" si="36"/>
        <v>0</v>
      </c>
    </row>
    <row r="134" spans="2:21" s="70" customFormat="1" ht="29.5" customHeight="1" x14ac:dyDescent="0.35">
      <c r="B134" s="263" t="s">
        <v>363</v>
      </c>
      <c r="C134" s="1289" t="s">
        <v>360</v>
      </c>
      <c r="D134" s="1246"/>
      <c r="E134" s="1247">
        <f t="shared" si="36"/>
        <v>0</v>
      </c>
      <c r="F134" s="1247">
        <f t="shared" si="36"/>
        <v>0</v>
      </c>
      <c r="G134" s="1247">
        <f t="shared" si="36"/>
        <v>0</v>
      </c>
      <c r="H134" s="1247">
        <f t="shared" si="36"/>
        <v>0</v>
      </c>
      <c r="I134" s="1247">
        <f t="shared" si="36"/>
        <v>0</v>
      </c>
      <c r="J134" s="1247">
        <f t="shared" si="36"/>
        <v>0</v>
      </c>
      <c r="K134" s="1247">
        <f t="shared" si="36"/>
        <v>0</v>
      </c>
      <c r="L134" s="1247">
        <f t="shared" si="36"/>
        <v>0</v>
      </c>
      <c r="M134" s="1247">
        <f t="shared" si="36"/>
        <v>0</v>
      </c>
      <c r="N134" s="1247">
        <f t="shared" si="36"/>
        <v>0</v>
      </c>
      <c r="O134" s="1247">
        <f t="shared" si="36"/>
        <v>0</v>
      </c>
      <c r="P134" s="1247">
        <f t="shared" si="36"/>
        <v>0</v>
      </c>
      <c r="Q134" s="1247">
        <f t="shared" si="36"/>
        <v>0</v>
      </c>
      <c r="R134" s="1247">
        <f t="shared" si="36"/>
        <v>0</v>
      </c>
      <c r="S134" s="1247">
        <f t="shared" si="36"/>
        <v>0</v>
      </c>
      <c r="T134" s="1291">
        <f t="shared" si="36"/>
        <v>0</v>
      </c>
      <c r="U134" s="1289">
        <f t="shared" si="36"/>
        <v>0</v>
      </c>
    </row>
    <row r="135" spans="2:21" s="70" customFormat="1" ht="16.5" x14ac:dyDescent="0.45">
      <c r="B135" s="1331" t="s">
        <v>364</v>
      </c>
      <c r="C135" s="264" t="s">
        <v>365</v>
      </c>
      <c r="D135" s="1333"/>
      <c r="E135" s="1244">
        <f>IF($C$124="Vorprodukt ausgewählt",VLOOKUP('2e) Realisierte Werte (Anlage)'!$C$58,'3b) Referenzsysteme'!$B$6:$J$37,9),0)</f>
        <v>0</v>
      </c>
      <c r="F135" s="1244">
        <f>IF($C$124="Vorprodukt ausgewählt",VLOOKUP('2e) Realisierte Werte (Anlage)'!$C$58,'3b) Referenzsysteme'!$B$6:$J$37,9),0)</f>
        <v>0</v>
      </c>
      <c r="G135" s="1244">
        <f>IF($C$124="Vorprodukt ausgewählt",VLOOKUP('2e) Realisierte Werte (Anlage)'!$C$58,'3b) Referenzsysteme'!$B$6:$J$37,9),0)</f>
        <v>0</v>
      </c>
      <c r="H135" s="1244">
        <f>IF($C$124="Vorprodukt ausgewählt",VLOOKUP('2e) Realisierte Werte (Anlage)'!$C$58,'3b) Referenzsysteme'!$B$6:$J$37,9),0)</f>
        <v>0</v>
      </c>
      <c r="I135" s="1244">
        <f>IF($C$124="Vorprodukt ausgewählt",VLOOKUP('2e) Realisierte Werte (Anlage)'!$C$58,'3b) Referenzsysteme'!$B$6:$J$37,9),0)</f>
        <v>0</v>
      </c>
      <c r="J135" s="1244">
        <f>IF($C$124="Vorprodukt ausgewählt",VLOOKUP('2e) Realisierte Werte (Anlage)'!$C$58,'3b) Referenzsysteme'!$B$6:$J$37,9),0)</f>
        <v>0</v>
      </c>
      <c r="K135" s="1244">
        <f>IF($C$124="Vorprodukt ausgewählt",VLOOKUP('2e) Realisierte Werte (Anlage)'!$C$58,'3b) Referenzsysteme'!$B$6:$J$37,9),0)</f>
        <v>0</v>
      </c>
      <c r="L135" s="1244">
        <f>IF($C$124="Vorprodukt ausgewählt",VLOOKUP('2e) Realisierte Werte (Anlage)'!$C$58,'3b) Referenzsysteme'!$B$6:$J$37,9),0)</f>
        <v>0</v>
      </c>
      <c r="M135" s="1244">
        <f>IF($C$124="Vorprodukt ausgewählt",VLOOKUP('2e) Realisierte Werte (Anlage)'!$C$58,'3b) Referenzsysteme'!$B$6:$J$37,9),0)</f>
        <v>0</v>
      </c>
      <c r="N135" s="1244">
        <f>IF($C$124="Vorprodukt ausgewählt",VLOOKUP('2e) Realisierte Werte (Anlage)'!$C$58,'3b) Referenzsysteme'!$B$6:$J$37,9),0)</f>
        <v>0</v>
      </c>
      <c r="O135" s="1244">
        <f>IF($C$124="Vorprodukt ausgewählt",VLOOKUP('2e) Realisierte Werte (Anlage)'!$C$58,'3b) Referenzsysteme'!$B$6:$J$37,9),0)</f>
        <v>0</v>
      </c>
      <c r="P135" s="1244">
        <f>IF($C$124="Vorprodukt ausgewählt",VLOOKUP('2e) Realisierte Werte (Anlage)'!$C$58,'3b) Referenzsysteme'!$B$6:$J$37,9),0)</f>
        <v>0</v>
      </c>
      <c r="Q135" s="1244">
        <f>IF($C$124="Vorprodukt ausgewählt",VLOOKUP('2e) Realisierte Werte (Anlage)'!$C$58,'3b) Referenzsysteme'!$B$6:$J$37,9),0)</f>
        <v>0</v>
      </c>
      <c r="R135" s="1244">
        <f>IF($C$124="Vorprodukt ausgewählt",VLOOKUP('2e) Realisierte Werte (Anlage)'!$C$58,'3b) Referenzsysteme'!$B$6:$J$37,9),0)</f>
        <v>0</v>
      </c>
      <c r="S135" s="1244">
        <f>IF($C$124="Vorprodukt ausgewählt",VLOOKUP('2e) Realisierte Werte (Anlage)'!$C$58,'3b) Referenzsysteme'!$B$6:$J$37,9),0)</f>
        <v>0</v>
      </c>
      <c r="T135" s="1287">
        <f>IF($C$124="Vorprodukt ausgewählt",VLOOKUP('2e) Realisierte Werte (Anlage)'!$C$58,'3b) Referenzsysteme'!$B$6:$J$37,9),0)</f>
        <v>0</v>
      </c>
      <c r="U135" s="1288">
        <f>IF($C$124="Vorprodukt ausgewählt",VLOOKUP('2e) Realisierte Werte (Anlage)'!$C$58,'3b) Referenzsysteme'!$B$6:$J$37,9),0)</f>
        <v>0</v>
      </c>
    </row>
    <row r="136" spans="2:21" s="70" customFormat="1" ht="16.5" x14ac:dyDescent="0.45">
      <c r="B136" s="1332" t="s">
        <v>366</v>
      </c>
      <c r="C136" s="265" t="s">
        <v>128</v>
      </c>
      <c r="D136" s="1334"/>
      <c r="E136" s="1335">
        <f>IF($C$124="Vorprodukt ausgewählt",'2e) Realisierte Werte (Anlage)'!$D$62,0)</f>
        <v>0</v>
      </c>
      <c r="F136" s="1335">
        <f>IF($C$124="Vorprodukt ausgewählt",'2e) Realisierte Werte (Anlage)'!$D$62,0)</f>
        <v>0</v>
      </c>
      <c r="G136" s="1335">
        <f>IF($C$124="Vorprodukt ausgewählt",'2e) Realisierte Werte (Anlage)'!$D$62,0)</f>
        <v>0</v>
      </c>
      <c r="H136" s="1335">
        <f>IF($C$124="Vorprodukt ausgewählt",'2e) Realisierte Werte (Anlage)'!$D$62,0)</f>
        <v>0</v>
      </c>
      <c r="I136" s="1335">
        <f>IF($C$124="Vorprodukt ausgewählt",'2e) Realisierte Werte (Anlage)'!$D$62,0)</f>
        <v>0</v>
      </c>
      <c r="J136" s="1335">
        <f>IF($C$124="Vorprodukt ausgewählt",'2e) Realisierte Werte (Anlage)'!$D$62,0)</f>
        <v>0</v>
      </c>
      <c r="K136" s="1335">
        <f>IF($C$124="Vorprodukt ausgewählt",'2e) Realisierte Werte (Anlage)'!$D$62,0)</f>
        <v>0</v>
      </c>
      <c r="L136" s="1335">
        <f>IF($C$124="Vorprodukt ausgewählt",'2e) Realisierte Werte (Anlage)'!$D$62,0)</f>
        <v>0</v>
      </c>
      <c r="M136" s="1335">
        <f>IF($C$124="Vorprodukt ausgewählt",'2e) Realisierte Werte (Anlage)'!$D$62,0)</f>
        <v>0</v>
      </c>
      <c r="N136" s="1335">
        <f>IF($C$124="Vorprodukt ausgewählt",'2e) Realisierte Werte (Anlage)'!$D$62,0)</f>
        <v>0</v>
      </c>
      <c r="O136" s="1335">
        <f>IF($C$124="Vorprodukt ausgewählt",'2e) Realisierte Werte (Anlage)'!$D$62,0)</f>
        <v>0</v>
      </c>
      <c r="P136" s="1335">
        <f>IF($C$124="Vorprodukt ausgewählt",'2e) Realisierte Werte (Anlage)'!$D$62,0)</f>
        <v>0</v>
      </c>
      <c r="Q136" s="1335">
        <f>IF($C$124="Vorprodukt ausgewählt",'2e) Realisierte Werte (Anlage)'!$D$62,0)</f>
        <v>0</v>
      </c>
      <c r="R136" s="1335">
        <f>IF($C$124="Vorprodukt ausgewählt",'2e) Realisierte Werte (Anlage)'!$D$62,0)</f>
        <v>0</v>
      </c>
      <c r="S136" s="1335">
        <f>IF($C$124="Vorprodukt ausgewählt",'2e) Realisierte Werte (Anlage)'!$D$62,0)</f>
        <v>0</v>
      </c>
      <c r="T136" s="1336">
        <f>IF($C$124="Vorprodukt ausgewählt",'2e) Realisierte Werte (Anlage)'!$D$62,0)</f>
        <v>0</v>
      </c>
      <c r="U136" s="1337">
        <f>IF($C$124="Vorprodukt ausgewählt",'2e) Realisierte Werte (Anlage)'!$D$62,0)</f>
        <v>0</v>
      </c>
    </row>
    <row r="137" spans="2:21" s="70" customFormat="1" ht="16.5" x14ac:dyDescent="0.45">
      <c r="B137" s="1331" t="s">
        <v>367</v>
      </c>
      <c r="C137" s="264" t="s">
        <v>128</v>
      </c>
      <c r="D137" s="1333"/>
      <c r="E137" s="1338">
        <f>IF($C$124="Vorprodukt ausgewählt",'2e) Realisierte Werte (Anlage)'!$E$62,0)</f>
        <v>0</v>
      </c>
      <c r="F137" s="1338">
        <f>IF($C$124="Vorprodukt ausgewählt",'2e) Realisierte Werte (Anlage)'!$E$62,0)</f>
        <v>0</v>
      </c>
      <c r="G137" s="1338">
        <f>IF($C$124="Vorprodukt ausgewählt",'2e) Realisierte Werte (Anlage)'!$E$62,0)</f>
        <v>0</v>
      </c>
      <c r="H137" s="1338">
        <f>IF($C$124="Vorprodukt ausgewählt",'2e) Realisierte Werte (Anlage)'!$E$62,0)</f>
        <v>0</v>
      </c>
      <c r="I137" s="1338">
        <f>IF($C$124="Vorprodukt ausgewählt",'2e) Realisierte Werte (Anlage)'!$E$62,0)</f>
        <v>0</v>
      </c>
      <c r="J137" s="1338">
        <f>IF($C$124="Vorprodukt ausgewählt",'2e) Realisierte Werte (Anlage)'!$E$62,0)</f>
        <v>0</v>
      </c>
      <c r="K137" s="1338">
        <f>IF($C$124="Vorprodukt ausgewählt",'2e) Realisierte Werte (Anlage)'!$E$62,0)</f>
        <v>0</v>
      </c>
      <c r="L137" s="1338">
        <f>IF($C$124="Vorprodukt ausgewählt",'2e) Realisierte Werte (Anlage)'!$E$62,0)</f>
        <v>0</v>
      </c>
      <c r="M137" s="1338">
        <f>IF($C$124="Vorprodukt ausgewählt",'2e) Realisierte Werte (Anlage)'!$E$62,0)</f>
        <v>0</v>
      </c>
      <c r="N137" s="1338">
        <f>IF($C$124="Vorprodukt ausgewählt",'2e) Realisierte Werte (Anlage)'!$E$62,0)</f>
        <v>0</v>
      </c>
      <c r="O137" s="1338">
        <f>IF($C$124="Vorprodukt ausgewählt",'2e) Realisierte Werte (Anlage)'!$E$62,0)</f>
        <v>0</v>
      </c>
      <c r="P137" s="1338">
        <f>IF($C$124="Vorprodukt ausgewählt",'2e) Realisierte Werte (Anlage)'!$E$62,0)</f>
        <v>0</v>
      </c>
      <c r="Q137" s="1338">
        <f>IF($C$124="Vorprodukt ausgewählt",'2e) Realisierte Werte (Anlage)'!$E$62,0)</f>
        <v>0</v>
      </c>
      <c r="R137" s="1338">
        <f>IF($C$124="Vorprodukt ausgewählt",'2e) Realisierte Werte (Anlage)'!$E$62,0)</f>
        <v>0</v>
      </c>
      <c r="S137" s="1338">
        <f>IF($C$124="Vorprodukt ausgewählt",'2e) Realisierte Werte (Anlage)'!$E$62,0)</f>
        <v>0</v>
      </c>
      <c r="T137" s="1339">
        <f>IF($C$124="Vorprodukt ausgewählt",'2e) Realisierte Werte (Anlage)'!$E$62,0)</f>
        <v>0</v>
      </c>
      <c r="U137" s="1340">
        <f>IF($C$124="Vorprodukt ausgewählt",'2e) Realisierte Werte (Anlage)'!$E$62,0)</f>
        <v>0</v>
      </c>
    </row>
    <row r="138" spans="2:21" s="70" customFormat="1" ht="16.5" x14ac:dyDescent="0.45">
      <c r="B138" s="1332" t="s">
        <v>368</v>
      </c>
      <c r="C138" s="265" t="s">
        <v>128</v>
      </c>
      <c r="D138" s="1334"/>
      <c r="E138" s="1335">
        <f>IF($C$124="Vorprodukt ausgewählt",'2e) Realisierte Werte (Anlage)'!$F$62,0)</f>
        <v>0</v>
      </c>
      <c r="F138" s="1335">
        <f>IF($C$124="Vorprodukt ausgewählt",'2e) Realisierte Werte (Anlage)'!$F$62,0)</f>
        <v>0</v>
      </c>
      <c r="G138" s="1335">
        <f>IF($C$124="Vorprodukt ausgewählt",'2e) Realisierte Werte (Anlage)'!$F$62,0)</f>
        <v>0</v>
      </c>
      <c r="H138" s="1335">
        <f>IF($C$124="Vorprodukt ausgewählt",'2e) Realisierte Werte (Anlage)'!$F$62,0)</f>
        <v>0</v>
      </c>
      <c r="I138" s="1335">
        <f>IF($C$124="Vorprodukt ausgewählt",'2e) Realisierte Werte (Anlage)'!$F$62,0)</f>
        <v>0</v>
      </c>
      <c r="J138" s="1335">
        <f>IF($C$124="Vorprodukt ausgewählt",'2e) Realisierte Werte (Anlage)'!$F$62,0)</f>
        <v>0</v>
      </c>
      <c r="K138" s="1335">
        <f>IF($C$124="Vorprodukt ausgewählt",'2e) Realisierte Werte (Anlage)'!$F$62,0)</f>
        <v>0</v>
      </c>
      <c r="L138" s="1335">
        <f>IF($C$124="Vorprodukt ausgewählt",'2e) Realisierte Werte (Anlage)'!$F$62,0)</f>
        <v>0</v>
      </c>
      <c r="M138" s="1335">
        <f>IF($C$124="Vorprodukt ausgewählt",'2e) Realisierte Werte (Anlage)'!$F$62,0)</f>
        <v>0</v>
      </c>
      <c r="N138" s="1335">
        <f>IF($C$124="Vorprodukt ausgewählt",'2e) Realisierte Werte (Anlage)'!$F$62,0)</f>
        <v>0</v>
      </c>
      <c r="O138" s="1335">
        <f>IF($C$124="Vorprodukt ausgewählt",'2e) Realisierte Werte (Anlage)'!$F$62,0)</f>
        <v>0</v>
      </c>
      <c r="P138" s="1335">
        <f>IF($C$124="Vorprodukt ausgewählt",'2e) Realisierte Werte (Anlage)'!$F$62,0)</f>
        <v>0</v>
      </c>
      <c r="Q138" s="1335">
        <f>IF($C$124="Vorprodukt ausgewählt",'2e) Realisierte Werte (Anlage)'!$F$62,0)</f>
        <v>0</v>
      </c>
      <c r="R138" s="1335">
        <f>IF($C$124="Vorprodukt ausgewählt",'2e) Realisierte Werte (Anlage)'!$F$62,0)</f>
        <v>0</v>
      </c>
      <c r="S138" s="1335">
        <f>IF($C$124="Vorprodukt ausgewählt",'2e) Realisierte Werte (Anlage)'!$F$62,0)</f>
        <v>0</v>
      </c>
      <c r="T138" s="1336">
        <f>IF($C$124="Vorprodukt ausgewählt",'2e) Realisierte Werte (Anlage)'!$F$62,0)</f>
        <v>0</v>
      </c>
      <c r="U138" s="1337">
        <f>IF($C$124="Vorprodukt ausgewählt",'2e) Realisierte Werte (Anlage)'!$F$62,0)</f>
        <v>0</v>
      </c>
    </row>
    <row r="139" spans="2:21" s="70" customFormat="1" ht="16.5" x14ac:dyDescent="0.45">
      <c r="B139" s="1331" t="s">
        <v>369</v>
      </c>
      <c r="C139" s="264" t="s">
        <v>128</v>
      </c>
      <c r="D139" s="1333"/>
      <c r="E139" s="1338">
        <f>IF($C$124="Vorprodukt ausgewählt",'2e) Realisierte Werte (Anlage)'!$G$62,0)</f>
        <v>0</v>
      </c>
      <c r="F139" s="1338">
        <f>IF($C$124="Vorprodukt ausgewählt",'2e) Realisierte Werte (Anlage)'!$G$62,0)</f>
        <v>0</v>
      </c>
      <c r="G139" s="1338">
        <f>IF($C$124="Vorprodukt ausgewählt",'2e) Realisierte Werte (Anlage)'!$G$62,0)</f>
        <v>0</v>
      </c>
      <c r="H139" s="1338">
        <f>IF($C$124="Vorprodukt ausgewählt",'2e) Realisierte Werte (Anlage)'!$G$62,0)</f>
        <v>0</v>
      </c>
      <c r="I139" s="1338">
        <f>IF($C$124="Vorprodukt ausgewählt",'2e) Realisierte Werte (Anlage)'!$G$62,0)</f>
        <v>0</v>
      </c>
      <c r="J139" s="1338">
        <f>IF($C$124="Vorprodukt ausgewählt",'2e) Realisierte Werte (Anlage)'!$G$62,0)</f>
        <v>0</v>
      </c>
      <c r="K139" s="1338">
        <f>IF($C$124="Vorprodukt ausgewählt",'2e) Realisierte Werte (Anlage)'!$G$62,0)</f>
        <v>0</v>
      </c>
      <c r="L139" s="1338">
        <f>IF($C$124="Vorprodukt ausgewählt",'2e) Realisierte Werte (Anlage)'!$G$62,0)</f>
        <v>0</v>
      </c>
      <c r="M139" s="1338">
        <f>IF($C$124="Vorprodukt ausgewählt",'2e) Realisierte Werte (Anlage)'!$G$62,0)</f>
        <v>0</v>
      </c>
      <c r="N139" s="1338">
        <f>IF($C$124="Vorprodukt ausgewählt",'2e) Realisierte Werte (Anlage)'!$G$62,0)</f>
        <v>0</v>
      </c>
      <c r="O139" s="1338">
        <f>IF($C$124="Vorprodukt ausgewählt",'2e) Realisierte Werte (Anlage)'!$G$62,0)</f>
        <v>0</v>
      </c>
      <c r="P139" s="1338">
        <f>IF($C$124="Vorprodukt ausgewählt",'2e) Realisierte Werte (Anlage)'!$G$62,0)</f>
        <v>0</v>
      </c>
      <c r="Q139" s="1338">
        <f>IF($C$124="Vorprodukt ausgewählt",'2e) Realisierte Werte (Anlage)'!$G$62,0)</f>
        <v>0</v>
      </c>
      <c r="R139" s="1338">
        <f>IF($C$124="Vorprodukt ausgewählt",'2e) Realisierte Werte (Anlage)'!$G$62,0)</f>
        <v>0</v>
      </c>
      <c r="S139" s="1338">
        <f>IF($C$124="Vorprodukt ausgewählt",'2e) Realisierte Werte (Anlage)'!$G$62,0)</f>
        <v>0</v>
      </c>
      <c r="T139" s="1339">
        <f>IF($C$124="Vorprodukt ausgewählt",'2e) Realisierte Werte (Anlage)'!$G$62,0)</f>
        <v>0</v>
      </c>
      <c r="U139" s="1340">
        <f>IF($C$124="Vorprodukt ausgewählt",'2e) Realisierte Werte (Anlage)'!$G$62,0)</f>
        <v>0</v>
      </c>
    </row>
    <row r="140" spans="2:21" s="70" customFormat="1" ht="16.5" x14ac:dyDescent="0.45">
      <c r="B140" s="266" t="s">
        <v>370</v>
      </c>
      <c r="C140" s="1341" t="s">
        <v>365</v>
      </c>
      <c r="D140" s="1342"/>
      <c r="E140" s="1343">
        <f>E135+IFERROR(E136/E131,0)+IFERROR(E137/E132,0)+IFERROR(E138/E133,0)+IFERROR(E139/E134,0)</f>
        <v>0</v>
      </c>
      <c r="F140" s="1343">
        <f>F135+IFERROR(F136/F131,0)+IFERROR(F137/F132,0)+IFERROR(F138/F133,0)+IFERROR(F139/F134,0)</f>
        <v>0</v>
      </c>
      <c r="G140" s="1343">
        <f t="shared" ref="G140:U140" si="37">G135+IFERROR(G136/G131,0)+IFERROR(G137/G132,0)+IFERROR(G138/G133,0)+IFERROR(G139/G134,0)</f>
        <v>0</v>
      </c>
      <c r="H140" s="1343">
        <f t="shared" si="37"/>
        <v>0</v>
      </c>
      <c r="I140" s="1343">
        <f t="shared" si="37"/>
        <v>0</v>
      </c>
      <c r="J140" s="1343">
        <f t="shared" si="37"/>
        <v>0</v>
      </c>
      <c r="K140" s="1343">
        <f t="shared" si="37"/>
        <v>0</v>
      </c>
      <c r="L140" s="1343">
        <f t="shared" si="37"/>
        <v>0</v>
      </c>
      <c r="M140" s="1343">
        <f t="shared" si="37"/>
        <v>0</v>
      </c>
      <c r="N140" s="1343">
        <f t="shared" si="37"/>
        <v>0</v>
      </c>
      <c r="O140" s="1343">
        <f t="shared" si="37"/>
        <v>0</v>
      </c>
      <c r="P140" s="1343">
        <f t="shared" si="37"/>
        <v>0</v>
      </c>
      <c r="Q140" s="1343">
        <f t="shared" si="37"/>
        <v>0</v>
      </c>
      <c r="R140" s="1343">
        <f t="shared" si="37"/>
        <v>0</v>
      </c>
      <c r="S140" s="1343">
        <f t="shared" si="37"/>
        <v>0</v>
      </c>
      <c r="T140" s="1344">
        <f t="shared" si="37"/>
        <v>0</v>
      </c>
      <c r="U140" s="1345">
        <f t="shared" si="37"/>
        <v>0</v>
      </c>
    </row>
    <row r="141" spans="2:21" s="70" customFormat="1" ht="18.5" x14ac:dyDescent="0.35">
      <c r="B141" s="1087" t="s">
        <v>376</v>
      </c>
      <c r="C141" s="1318" t="str">
        <f>IF('2d) Planwerte (Anlage)'!C74="Wärmebereitstellung","Vorprodukt ausgewählt","Kein Vorprodukt ausgewählt")</f>
        <v>Kein Vorprodukt ausgewählt</v>
      </c>
      <c r="D141" s="1318" t="str">
        <f>'2d) Planwerte (Anlage)'!C74</f>
        <v/>
      </c>
    </row>
    <row r="142" spans="2:21" s="70" customFormat="1" x14ac:dyDescent="0.35">
      <c r="B142" s="1319"/>
      <c r="C142" s="1320"/>
      <c r="D142" s="1321"/>
      <c r="E142" s="1322">
        <f>YEAR('2b) Allg. Inputs'!$C$7)</f>
        <v>1900</v>
      </c>
      <c r="F142" s="1323">
        <f>E142+1</f>
        <v>1901</v>
      </c>
      <c r="G142" s="1323">
        <f t="shared" ref="G142:R142" si="38">F142+1</f>
        <v>1902</v>
      </c>
      <c r="H142" s="1323">
        <f t="shared" si="38"/>
        <v>1903</v>
      </c>
      <c r="I142" s="1323">
        <f t="shared" si="38"/>
        <v>1904</v>
      </c>
      <c r="J142" s="1323">
        <f t="shared" si="38"/>
        <v>1905</v>
      </c>
      <c r="K142" s="1323">
        <f t="shared" si="38"/>
        <v>1906</v>
      </c>
      <c r="L142" s="1323">
        <f t="shared" si="38"/>
        <v>1907</v>
      </c>
      <c r="M142" s="1323">
        <f t="shared" si="38"/>
        <v>1908</v>
      </c>
      <c r="N142" s="1323">
        <f t="shared" si="38"/>
        <v>1909</v>
      </c>
      <c r="O142" s="1323">
        <f t="shared" si="38"/>
        <v>1910</v>
      </c>
      <c r="P142" s="1323">
        <f t="shared" si="38"/>
        <v>1911</v>
      </c>
      <c r="Q142" s="1323">
        <f t="shared" si="38"/>
        <v>1912</v>
      </c>
      <c r="R142" s="1323">
        <f t="shared" si="38"/>
        <v>1913</v>
      </c>
      <c r="S142" s="1323">
        <f>IF('4c) Berechnungen_MFS'!E114 = "Nein",R142+1, R142+1&amp;" 1. Teil-KJ")</f>
        <v>1914</v>
      </c>
      <c r="T142" s="1324" t="str">
        <f>IF('4c) Berechnungen_MFS'!E114 = "Nein","", R142+1&amp;" 2. Teil-KJ")</f>
        <v/>
      </c>
      <c r="U142" s="1325" t="str">
        <f>IF('4c) Berechnungen_MFS'!E114="Ja",R142+2,"")</f>
        <v/>
      </c>
    </row>
    <row r="143" spans="2:21" s="70" customFormat="1" x14ac:dyDescent="0.35">
      <c r="B143" s="1326" t="s">
        <v>377</v>
      </c>
      <c r="C143" s="1327" t="s">
        <v>354</v>
      </c>
      <c r="D143" s="1328"/>
      <c r="E143" s="1329">
        <f>IF($C$141="Vorprodukt ausgewählt",IF('2e) Realisierte Werte (Anlage)'!$D$17="Wärmebereitstellung",'2e) Realisierte Werte (Anlage)'!E17,0)+IF('2e) Realisierte Werte (Anlage)'!$D$18="Wärmebereitstellung",'2e) Realisierte Werte (Anlage)'!E18,0)+IF('2e) Realisierte Werte (Anlage)'!$D$19="Wärmebereitstellung",'2e) Realisierte Werte (Anlage)'!E19,0)+IF('2e) Realisierte Werte (Anlage)'!$D$20="Wärmebereitstellung",'2e) Realisierte Werte (Anlage)'!E20,0)+IF('2e) Realisierte Werte (Anlage)'!$D$21="Wärmebereitstellung",'2e) Realisierte Werte (Anlage)'!E21,0) +IF('2e) Realisierte Werte (Anlage)'!$D$22="Wärmebereitstellung",'2e) Realisierte Werte (Anlage)'!E22,0) + IF('2e) Realisierte Werte (Anlage)'!$D$23="Wärmebereitstellung",'2e) Realisierte Werte (Anlage)'!E23,0),0)</f>
        <v>0</v>
      </c>
      <c r="F143" s="1329">
        <f>IF($C$141="Vorprodukt ausgewählt",IF('2e) Realisierte Werte (Anlage)'!$D$17="Wärmebereitstellung",'2e) Realisierte Werte (Anlage)'!F17,0)+IF('2e) Realisierte Werte (Anlage)'!$D$18="Wärmebereitstellung",'2e) Realisierte Werte (Anlage)'!F18,0)+IF('2e) Realisierte Werte (Anlage)'!$D$19="Wärmebereitstellung",'2e) Realisierte Werte (Anlage)'!F19,0)+IF('2e) Realisierte Werte (Anlage)'!$D$20="Wärmebereitstellung",'2e) Realisierte Werte (Anlage)'!F20,0)+IF('2e) Realisierte Werte (Anlage)'!$D$21="Wärmebereitstellung",'2e) Realisierte Werte (Anlage)'!F21,0) +IF('2e) Realisierte Werte (Anlage)'!$D$22="Wärmebereitstellung",'2e) Realisierte Werte (Anlage)'!F22,0) + IF('2e) Realisierte Werte (Anlage)'!$D$23="Wärmebereitstellung",'2e) Realisierte Werte (Anlage)'!F23,0),0)</f>
        <v>0</v>
      </c>
      <c r="G143" s="1329">
        <f>IF($C$141="Vorprodukt ausgewählt",IF('2e) Realisierte Werte (Anlage)'!$D$17="Wärmebereitstellung",'2e) Realisierte Werte (Anlage)'!G17,0)+IF('2e) Realisierte Werte (Anlage)'!$D$18="Wärmebereitstellung",'2e) Realisierte Werte (Anlage)'!G18,0)+IF('2e) Realisierte Werte (Anlage)'!$D$19="Wärmebereitstellung",'2e) Realisierte Werte (Anlage)'!G19,0)+IF('2e) Realisierte Werte (Anlage)'!$D$20="Wärmebereitstellung",'2e) Realisierte Werte (Anlage)'!G20,0)+IF('2e) Realisierte Werte (Anlage)'!$D$21="Wärmebereitstellung",'2e) Realisierte Werte (Anlage)'!G21,0) +IF('2e) Realisierte Werte (Anlage)'!$D$22="Wärmebereitstellung",'2e) Realisierte Werte (Anlage)'!G22,0) + IF('2e) Realisierte Werte (Anlage)'!$D$23="Wärmebereitstellung",'2e) Realisierte Werte (Anlage)'!G23,0),0)</f>
        <v>0</v>
      </c>
      <c r="H143" s="1329">
        <f>IF($C$141="Vorprodukt ausgewählt",IF('2e) Realisierte Werte (Anlage)'!$D$17="Wärmebereitstellung",'2e) Realisierte Werte (Anlage)'!H17,0)+IF('2e) Realisierte Werte (Anlage)'!$D$18="Wärmebereitstellung",'2e) Realisierte Werte (Anlage)'!H18,0)+IF('2e) Realisierte Werte (Anlage)'!$D$19="Wärmebereitstellung",'2e) Realisierte Werte (Anlage)'!H19,0)+IF('2e) Realisierte Werte (Anlage)'!$D$20="Wärmebereitstellung",'2e) Realisierte Werte (Anlage)'!H20,0)+IF('2e) Realisierte Werte (Anlage)'!$D$21="Wärmebereitstellung",'2e) Realisierte Werte (Anlage)'!H21,0) +IF('2e) Realisierte Werte (Anlage)'!$D$22="Wärmebereitstellung",'2e) Realisierte Werte (Anlage)'!H22,0) + IF('2e) Realisierte Werte (Anlage)'!$D$23="Wärmebereitstellung",'2e) Realisierte Werte (Anlage)'!H23,0),0)</f>
        <v>0</v>
      </c>
      <c r="I143" s="1329">
        <f>IF($C$141="Vorprodukt ausgewählt",IF('2e) Realisierte Werte (Anlage)'!$D$17="Wärmebereitstellung",'2e) Realisierte Werte (Anlage)'!I17,0)+IF('2e) Realisierte Werte (Anlage)'!$D$18="Wärmebereitstellung",'2e) Realisierte Werte (Anlage)'!I18,0)+IF('2e) Realisierte Werte (Anlage)'!$D$19="Wärmebereitstellung",'2e) Realisierte Werte (Anlage)'!I19,0)+IF('2e) Realisierte Werte (Anlage)'!$D$20="Wärmebereitstellung",'2e) Realisierte Werte (Anlage)'!I20,0)+IF('2e) Realisierte Werte (Anlage)'!$D$21="Wärmebereitstellung",'2e) Realisierte Werte (Anlage)'!I21,0) +IF('2e) Realisierte Werte (Anlage)'!$D$22="Wärmebereitstellung",'2e) Realisierte Werte (Anlage)'!I22,0) + IF('2e) Realisierte Werte (Anlage)'!$D$23="Wärmebereitstellung",'2e) Realisierte Werte (Anlage)'!I23,0),0)</f>
        <v>0</v>
      </c>
      <c r="J143" s="1329">
        <f>IF($C$141="Vorprodukt ausgewählt",IF('2e) Realisierte Werte (Anlage)'!$D$17="Wärmebereitstellung",'2e) Realisierte Werte (Anlage)'!J17,0)+IF('2e) Realisierte Werte (Anlage)'!$D$18="Wärmebereitstellung",'2e) Realisierte Werte (Anlage)'!J18,0)+IF('2e) Realisierte Werte (Anlage)'!$D$19="Wärmebereitstellung",'2e) Realisierte Werte (Anlage)'!J19,0)+IF('2e) Realisierte Werte (Anlage)'!$D$20="Wärmebereitstellung",'2e) Realisierte Werte (Anlage)'!J20,0)+IF('2e) Realisierte Werte (Anlage)'!$D$21="Wärmebereitstellung",'2e) Realisierte Werte (Anlage)'!J21,0) +IF('2e) Realisierte Werte (Anlage)'!$D$22="Wärmebereitstellung",'2e) Realisierte Werte (Anlage)'!J22,0) + IF('2e) Realisierte Werte (Anlage)'!$D$23="Wärmebereitstellung",'2e) Realisierte Werte (Anlage)'!J23,0),0)</f>
        <v>0</v>
      </c>
      <c r="K143" s="1329">
        <f>IF($C$141="Vorprodukt ausgewählt",IF('2e) Realisierte Werte (Anlage)'!$D$17="Wärmebereitstellung",'2e) Realisierte Werte (Anlage)'!K17,0)+IF('2e) Realisierte Werte (Anlage)'!$D$18="Wärmebereitstellung",'2e) Realisierte Werte (Anlage)'!K18,0)+IF('2e) Realisierte Werte (Anlage)'!$D$19="Wärmebereitstellung",'2e) Realisierte Werte (Anlage)'!K19,0)+IF('2e) Realisierte Werte (Anlage)'!$D$20="Wärmebereitstellung",'2e) Realisierte Werte (Anlage)'!K20,0)+IF('2e) Realisierte Werte (Anlage)'!$D$21="Wärmebereitstellung",'2e) Realisierte Werte (Anlage)'!K21,0) +IF('2e) Realisierte Werte (Anlage)'!$D$22="Wärmebereitstellung",'2e) Realisierte Werte (Anlage)'!K22,0) + IF('2e) Realisierte Werte (Anlage)'!$D$23="Wärmebereitstellung",'2e) Realisierte Werte (Anlage)'!K23,0),0)</f>
        <v>0</v>
      </c>
      <c r="L143" s="1329">
        <f>IF($C$141="Vorprodukt ausgewählt",IF('2e) Realisierte Werte (Anlage)'!$D$17="Wärmebereitstellung",'2e) Realisierte Werte (Anlage)'!L17,0)+IF('2e) Realisierte Werte (Anlage)'!$D$18="Wärmebereitstellung",'2e) Realisierte Werte (Anlage)'!L18,0)+IF('2e) Realisierte Werte (Anlage)'!$D$19="Wärmebereitstellung",'2e) Realisierte Werte (Anlage)'!L19,0)+IF('2e) Realisierte Werte (Anlage)'!$D$20="Wärmebereitstellung",'2e) Realisierte Werte (Anlage)'!L20,0)+IF('2e) Realisierte Werte (Anlage)'!$D$21="Wärmebereitstellung",'2e) Realisierte Werte (Anlage)'!L21,0) +IF('2e) Realisierte Werte (Anlage)'!$D$22="Wärmebereitstellung",'2e) Realisierte Werte (Anlage)'!L22,0) + IF('2e) Realisierte Werte (Anlage)'!$D$23="Wärmebereitstellung",'2e) Realisierte Werte (Anlage)'!L23,0),0)</f>
        <v>0</v>
      </c>
      <c r="M143" s="1329">
        <f>IF($C$141="Vorprodukt ausgewählt",IF('2e) Realisierte Werte (Anlage)'!$D$17="Wärmebereitstellung",'2e) Realisierte Werte (Anlage)'!M17,0)+IF('2e) Realisierte Werte (Anlage)'!$D$18="Wärmebereitstellung",'2e) Realisierte Werte (Anlage)'!M18,0)+IF('2e) Realisierte Werte (Anlage)'!$D$19="Wärmebereitstellung",'2e) Realisierte Werte (Anlage)'!M19,0)+IF('2e) Realisierte Werte (Anlage)'!$D$20="Wärmebereitstellung",'2e) Realisierte Werte (Anlage)'!M20,0)+IF('2e) Realisierte Werte (Anlage)'!$D$21="Wärmebereitstellung",'2e) Realisierte Werte (Anlage)'!M21,0) +IF('2e) Realisierte Werte (Anlage)'!$D$22="Wärmebereitstellung",'2e) Realisierte Werte (Anlage)'!M22,0) + IF('2e) Realisierte Werte (Anlage)'!$D$23="Wärmebereitstellung",'2e) Realisierte Werte (Anlage)'!M23,0),0)</f>
        <v>0</v>
      </c>
      <c r="N143" s="1329">
        <f>IF($C$141="Vorprodukt ausgewählt",IF('2e) Realisierte Werte (Anlage)'!$D$17="Wärmebereitstellung",'2e) Realisierte Werte (Anlage)'!N17,0)+IF('2e) Realisierte Werte (Anlage)'!$D$18="Wärmebereitstellung",'2e) Realisierte Werte (Anlage)'!N18,0)+IF('2e) Realisierte Werte (Anlage)'!$D$19="Wärmebereitstellung",'2e) Realisierte Werte (Anlage)'!N19,0)+IF('2e) Realisierte Werte (Anlage)'!$D$20="Wärmebereitstellung",'2e) Realisierte Werte (Anlage)'!N20,0)+IF('2e) Realisierte Werte (Anlage)'!$D$21="Wärmebereitstellung",'2e) Realisierte Werte (Anlage)'!N21,0) +IF('2e) Realisierte Werte (Anlage)'!$D$22="Wärmebereitstellung",'2e) Realisierte Werte (Anlage)'!N22,0) + IF('2e) Realisierte Werte (Anlage)'!$D$23="Wärmebereitstellung",'2e) Realisierte Werte (Anlage)'!N23,0),0)</f>
        <v>0</v>
      </c>
      <c r="O143" s="1329">
        <f>IF($C$141="Vorprodukt ausgewählt",IF('2e) Realisierte Werte (Anlage)'!$D$17="Wärmebereitstellung",'2e) Realisierte Werte (Anlage)'!O17,0)+IF('2e) Realisierte Werte (Anlage)'!$D$18="Wärmebereitstellung",'2e) Realisierte Werte (Anlage)'!O18,0)+IF('2e) Realisierte Werte (Anlage)'!$D$19="Wärmebereitstellung",'2e) Realisierte Werte (Anlage)'!O19,0)+IF('2e) Realisierte Werte (Anlage)'!$D$20="Wärmebereitstellung",'2e) Realisierte Werte (Anlage)'!O20,0)+IF('2e) Realisierte Werte (Anlage)'!$D$21="Wärmebereitstellung",'2e) Realisierte Werte (Anlage)'!O21,0) +IF('2e) Realisierte Werte (Anlage)'!$D$22="Wärmebereitstellung",'2e) Realisierte Werte (Anlage)'!O22,0) + IF('2e) Realisierte Werte (Anlage)'!$D$23="Wärmebereitstellung",'2e) Realisierte Werte (Anlage)'!O23,0),0)</f>
        <v>0</v>
      </c>
      <c r="P143" s="1329">
        <f>IF($C$141="Vorprodukt ausgewählt",IF('2e) Realisierte Werte (Anlage)'!$D$17="Wärmebereitstellung",'2e) Realisierte Werte (Anlage)'!P17,0)+IF('2e) Realisierte Werte (Anlage)'!$D$18="Wärmebereitstellung",'2e) Realisierte Werte (Anlage)'!P18,0)+IF('2e) Realisierte Werte (Anlage)'!$D$19="Wärmebereitstellung",'2e) Realisierte Werte (Anlage)'!P19,0)+IF('2e) Realisierte Werte (Anlage)'!$D$20="Wärmebereitstellung",'2e) Realisierte Werte (Anlage)'!P20,0)+IF('2e) Realisierte Werte (Anlage)'!$D$21="Wärmebereitstellung",'2e) Realisierte Werte (Anlage)'!P21,0) +IF('2e) Realisierte Werte (Anlage)'!$D$22="Wärmebereitstellung",'2e) Realisierte Werte (Anlage)'!P22,0) + IF('2e) Realisierte Werte (Anlage)'!$D$23="Wärmebereitstellung",'2e) Realisierte Werte (Anlage)'!P23,0),0)</f>
        <v>0</v>
      </c>
      <c r="Q143" s="1329">
        <f>IF($C$141="Vorprodukt ausgewählt",IF('2e) Realisierte Werte (Anlage)'!$D$17="Wärmebereitstellung",'2e) Realisierte Werte (Anlage)'!Q17,0)+IF('2e) Realisierte Werte (Anlage)'!$D$18="Wärmebereitstellung",'2e) Realisierte Werte (Anlage)'!Q18,0)+IF('2e) Realisierte Werte (Anlage)'!$D$19="Wärmebereitstellung",'2e) Realisierte Werte (Anlage)'!Q19,0)+IF('2e) Realisierte Werte (Anlage)'!$D$20="Wärmebereitstellung",'2e) Realisierte Werte (Anlage)'!Q20,0)+IF('2e) Realisierte Werte (Anlage)'!$D$21="Wärmebereitstellung",'2e) Realisierte Werte (Anlage)'!Q21,0) +IF('2e) Realisierte Werte (Anlage)'!$D$22="Wärmebereitstellung",'2e) Realisierte Werte (Anlage)'!Q22,0) + IF('2e) Realisierte Werte (Anlage)'!$D$23="Wärmebereitstellung",'2e) Realisierte Werte (Anlage)'!Q23,0),0)</f>
        <v>0</v>
      </c>
      <c r="R143" s="1329">
        <f>IF($C$141="Vorprodukt ausgewählt",IF('2e) Realisierte Werte (Anlage)'!$D$17="Wärmebereitstellung",'2e) Realisierte Werte (Anlage)'!R17,0)+IF('2e) Realisierte Werte (Anlage)'!$D$18="Wärmebereitstellung",'2e) Realisierte Werte (Anlage)'!R18,0)+IF('2e) Realisierte Werte (Anlage)'!$D$19="Wärmebereitstellung",'2e) Realisierte Werte (Anlage)'!R19,0)+IF('2e) Realisierte Werte (Anlage)'!$D$20="Wärmebereitstellung",'2e) Realisierte Werte (Anlage)'!R20,0)+IF('2e) Realisierte Werte (Anlage)'!$D$21="Wärmebereitstellung",'2e) Realisierte Werte (Anlage)'!R21,0) +IF('2e) Realisierte Werte (Anlage)'!$D$22="Wärmebereitstellung",'2e) Realisierte Werte (Anlage)'!R22,0) + IF('2e) Realisierte Werte (Anlage)'!$D$23="Wärmebereitstellung",'2e) Realisierte Werte (Anlage)'!R23,0),0)</f>
        <v>0</v>
      </c>
      <c r="S143" s="1329">
        <f>IF($C$141="Vorprodukt ausgewählt",IF('2e) Realisierte Werte (Anlage)'!$D$17="Wärmebereitstellung",'2e) Realisierte Werte (Anlage)'!S17,0)+IF('2e) Realisierte Werte (Anlage)'!$D$18="Wärmebereitstellung",'2e) Realisierte Werte (Anlage)'!S18,0)+IF('2e) Realisierte Werte (Anlage)'!$D$19="Wärmebereitstellung",'2e) Realisierte Werte (Anlage)'!S19,0)+IF('2e) Realisierte Werte (Anlage)'!$D$20="Wärmebereitstellung",'2e) Realisierte Werte (Anlage)'!S20,0)+IF('2e) Realisierte Werte (Anlage)'!$D$21="Wärmebereitstellung",'2e) Realisierte Werte (Anlage)'!S21,0) +IF('2e) Realisierte Werte (Anlage)'!$D$22="Wärmebereitstellung",'2e) Realisierte Werte (Anlage)'!S22,0) + IF('2e) Realisierte Werte (Anlage)'!$D$23="Wärmebereitstellung",'2e) Realisierte Werte (Anlage)'!S23,0),0)</f>
        <v>0</v>
      </c>
      <c r="T143" s="1330">
        <f>IF($C$141="Vorprodukt ausgewählt",IF('2e) Realisierte Werte (Anlage)'!$D$17="Wärmebereitstellung",'2e) Realisierte Werte (Anlage)'!T17,0)+IF('2e) Realisierte Werte (Anlage)'!$D$18="Wärmebereitstellung",'2e) Realisierte Werte (Anlage)'!T18,0)+IF('2e) Realisierte Werte (Anlage)'!$D$19="Wärmebereitstellung",'2e) Realisierte Werte (Anlage)'!T19,0)+IF('2e) Realisierte Werte (Anlage)'!$D$20="Wärmebereitstellung",'2e) Realisierte Werte (Anlage)'!T20,0)+IF('2e) Realisierte Werte (Anlage)'!$D$21="Wärmebereitstellung",'2e) Realisierte Werte (Anlage)'!T21,0) +IF('2e) Realisierte Werte (Anlage)'!$D$22="Wärmebereitstellung",'2e) Realisierte Werte (Anlage)'!T22,0) + IF('2e) Realisierte Werte (Anlage)'!$D$23="Wärmebereitstellung",'2e) Realisierte Werte (Anlage)'!T23,0),0)</f>
        <v>0</v>
      </c>
      <c r="U143" s="1327">
        <f>IF($C$141="Vorprodukt ausgewählt",IF('2e) Realisierte Werte (Anlage)'!$D$17="Wärmebereitstellung",'2e) Realisierte Werte (Anlage)'!U17,0)+IF('2e) Realisierte Werte (Anlage)'!$D$18="Wärmebereitstellung",'2e) Realisierte Werte (Anlage)'!U18,0)+IF('2e) Realisierte Werte (Anlage)'!$D$19="Wärmebereitstellung",'2e) Realisierte Werte (Anlage)'!U19,0)+IF('2e) Realisierte Werte (Anlage)'!$D$20="Wärmebereitstellung",'2e) Realisierte Werte (Anlage)'!U20,0)+IF('2e) Realisierte Werte (Anlage)'!$D$21="Wärmebereitstellung",'2e) Realisierte Werte (Anlage)'!U21,0) +IF('2e) Realisierte Werte (Anlage)'!$D$22="Wärmebereitstellung",'2e) Realisierte Werte (Anlage)'!U22,0) + IF('2e) Realisierte Werte (Anlage)'!$D$23="Wärmebereitstellung",'2e) Realisierte Werte (Anlage)'!U23,0),0)</f>
        <v>0</v>
      </c>
    </row>
    <row r="144" spans="2:21" s="70" customFormat="1" x14ac:dyDescent="0.35">
      <c r="B144" s="1331" t="s">
        <v>355</v>
      </c>
      <c r="C144" s="1288" t="s">
        <v>196</v>
      </c>
      <c r="D144" s="1243"/>
      <c r="E144" s="1244">
        <f>IF($C$141="Vorprodukt ausgewählt",'2e) Realisierte Werte (Anlage)'!E80,0)</f>
        <v>0</v>
      </c>
      <c r="F144" s="1244">
        <f>IF($C$141="Vorprodukt ausgewählt",'2e) Realisierte Werte (Anlage)'!F80,0)</f>
        <v>0</v>
      </c>
      <c r="G144" s="1244">
        <f>IF($C$141="Vorprodukt ausgewählt",'2e) Realisierte Werte (Anlage)'!G80,0)</f>
        <v>0</v>
      </c>
      <c r="H144" s="1244">
        <f>IF($C$141="Vorprodukt ausgewählt",'2e) Realisierte Werte (Anlage)'!H80,0)</f>
        <v>0</v>
      </c>
      <c r="I144" s="1244">
        <f>IF($C$141="Vorprodukt ausgewählt",'2e) Realisierte Werte (Anlage)'!I80,0)</f>
        <v>0</v>
      </c>
      <c r="J144" s="1244">
        <f>IF($C$141="Vorprodukt ausgewählt",'2e) Realisierte Werte (Anlage)'!J80,0)</f>
        <v>0</v>
      </c>
      <c r="K144" s="1244">
        <f>IF($C$141="Vorprodukt ausgewählt",'2e) Realisierte Werte (Anlage)'!K80,0)</f>
        <v>0</v>
      </c>
      <c r="L144" s="1244">
        <f>IF($C$141="Vorprodukt ausgewählt",'2e) Realisierte Werte (Anlage)'!L80,0)</f>
        <v>0</v>
      </c>
      <c r="M144" s="1244">
        <f>IF($C$141="Vorprodukt ausgewählt",'2e) Realisierte Werte (Anlage)'!M80,0)</f>
        <v>0</v>
      </c>
      <c r="N144" s="1244">
        <f>IF($C$141="Vorprodukt ausgewählt",'2e) Realisierte Werte (Anlage)'!N80,0)</f>
        <v>0</v>
      </c>
      <c r="O144" s="1244">
        <f>IF($C$141="Vorprodukt ausgewählt",'2e) Realisierte Werte (Anlage)'!O80,0)</f>
        <v>0</v>
      </c>
      <c r="P144" s="1244">
        <f>IF($C$141="Vorprodukt ausgewählt",'2e) Realisierte Werte (Anlage)'!P80,0)</f>
        <v>0</v>
      </c>
      <c r="Q144" s="1244">
        <f>IF($C$141="Vorprodukt ausgewählt",'2e) Realisierte Werte (Anlage)'!Q80,0)</f>
        <v>0</v>
      </c>
      <c r="R144" s="1244">
        <f>IF($C$141="Vorprodukt ausgewählt",'2e) Realisierte Werte (Anlage)'!R80,0)</f>
        <v>0</v>
      </c>
      <c r="S144" s="1244">
        <f>IF($C$141="Vorprodukt ausgewählt",'2e) Realisierte Werte (Anlage)'!S80,0)</f>
        <v>0</v>
      </c>
      <c r="T144" s="1287">
        <f>IF($C$141="Vorprodukt ausgewählt",'2e) Realisierte Werte (Anlage)'!T80,0)</f>
        <v>0</v>
      </c>
      <c r="U144" s="1288">
        <f>IF($C$141="Vorprodukt ausgewählt",'2e) Realisierte Werte (Anlage)'!U80,0)</f>
        <v>0</v>
      </c>
    </row>
    <row r="145" spans="2:21" s="70" customFormat="1" x14ac:dyDescent="0.35">
      <c r="B145" s="1332" t="s">
        <v>356</v>
      </c>
      <c r="C145" s="1289" t="s">
        <v>196</v>
      </c>
      <c r="D145" s="1246"/>
      <c r="E145" s="1247">
        <f>IF($C$141="Vorprodukt ausgewählt",'2e) Realisierte Werte (Anlage)'!E82,0)</f>
        <v>0</v>
      </c>
      <c r="F145" s="1247">
        <f>IF($C$141="Vorprodukt ausgewählt",'2e) Realisierte Werte (Anlage)'!F82,0)</f>
        <v>0</v>
      </c>
      <c r="G145" s="1247">
        <f>IF($C$141="Vorprodukt ausgewählt",'2e) Realisierte Werte (Anlage)'!G82,0)</f>
        <v>0</v>
      </c>
      <c r="H145" s="1247">
        <f>IF($C$141="Vorprodukt ausgewählt",'2e) Realisierte Werte (Anlage)'!H82,0)</f>
        <v>0</v>
      </c>
      <c r="I145" s="1247">
        <f>IF($C$141="Vorprodukt ausgewählt",'2e) Realisierte Werte (Anlage)'!I82,0)</f>
        <v>0</v>
      </c>
      <c r="J145" s="1247">
        <f>IF($C$141="Vorprodukt ausgewählt",'2e) Realisierte Werte (Anlage)'!J82,0)</f>
        <v>0</v>
      </c>
      <c r="K145" s="1247">
        <f>IF($C$141="Vorprodukt ausgewählt",'2e) Realisierte Werte (Anlage)'!K82,0)</f>
        <v>0</v>
      </c>
      <c r="L145" s="1247">
        <f>IF($C$141="Vorprodukt ausgewählt",'2e) Realisierte Werte (Anlage)'!L82,0)</f>
        <v>0</v>
      </c>
      <c r="M145" s="1247">
        <f>IF($C$141="Vorprodukt ausgewählt",'2e) Realisierte Werte (Anlage)'!M82,0)</f>
        <v>0</v>
      </c>
      <c r="N145" s="1247">
        <f>IF($C$141="Vorprodukt ausgewählt",'2e) Realisierte Werte (Anlage)'!N82,0)</f>
        <v>0</v>
      </c>
      <c r="O145" s="1247">
        <f>IF($C$141="Vorprodukt ausgewählt",'2e) Realisierte Werte (Anlage)'!O82,0)</f>
        <v>0</v>
      </c>
      <c r="P145" s="1247">
        <f>IF($C$141="Vorprodukt ausgewählt",'2e) Realisierte Werte (Anlage)'!P82,0)</f>
        <v>0</v>
      </c>
      <c r="Q145" s="1247">
        <f>IF($C$141="Vorprodukt ausgewählt",'2e) Realisierte Werte (Anlage)'!Q82,0)</f>
        <v>0</v>
      </c>
      <c r="R145" s="1247">
        <f>IF($C$141="Vorprodukt ausgewählt",'2e) Realisierte Werte (Anlage)'!R82,0)</f>
        <v>0</v>
      </c>
      <c r="S145" s="1247">
        <f>IF($C$141="Vorprodukt ausgewählt",'2e) Realisierte Werte (Anlage)'!S82,0)</f>
        <v>0</v>
      </c>
      <c r="T145" s="1291">
        <f>IF($C$141="Vorprodukt ausgewählt",'2e) Realisierte Werte (Anlage)'!T82,0)</f>
        <v>0</v>
      </c>
      <c r="U145" s="1289">
        <f>IF($C$141="Vorprodukt ausgewählt",'2e) Realisierte Werte (Anlage)'!U82,0)</f>
        <v>0</v>
      </c>
    </row>
    <row r="146" spans="2:21" s="70" customFormat="1" x14ac:dyDescent="0.35">
      <c r="B146" s="1331" t="s">
        <v>357</v>
      </c>
      <c r="C146" s="1288" t="s">
        <v>196</v>
      </c>
      <c r="D146" s="1243"/>
      <c r="E146" s="1244">
        <f>IF($C$141="Vorprodukt ausgewählt",'2e) Realisierte Werte (Anlage)'!E84,0)</f>
        <v>0</v>
      </c>
      <c r="F146" s="1244">
        <f>IF($C$141="Vorprodukt ausgewählt",'2e) Realisierte Werte (Anlage)'!F84,0)</f>
        <v>0</v>
      </c>
      <c r="G146" s="1244">
        <f>IF($C$141="Vorprodukt ausgewählt",'2e) Realisierte Werte (Anlage)'!G84,0)</f>
        <v>0</v>
      </c>
      <c r="H146" s="1244">
        <f>IF($C$141="Vorprodukt ausgewählt",'2e) Realisierte Werte (Anlage)'!H84,0)</f>
        <v>0</v>
      </c>
      <c r="I146" s="1244">
        <f>IF($C$141="Vorprodukt ausgewählt",'2e) Realisierte Werte (Anlage)'!I84,0)</f>
        <v>0</v>
      </c>
      <c r="J146" s="1244">
        <f>IF($C$141="Vorprodukt ausgewählt",'2e) Realisierte Werte (Anlage)'!J84,0)</f>
        <v>0</v>
      </c>
      <c r="K146" s="1244">
        <f>IF($C$141="Vorprodukt ausgewählt",'2e) Realisierte Werte (Anlage)'!K84,0)</f>
        <v>0</v>
      </c>
      <c r="L146" s="1244">
        <f>IF($C$141="Vorprodukt ausgewählt",'2e) Realisierte Werte (Anlage)'!L84,0)</f>
        <v>0</v>
      </c>
      <c r="M146" s="1244">
        <f>IF($C$141="Vorprodukt ausgewählt",'2e) Realisierte Werte (Anlage)'!M84,0)</f>
        <v>0</v>
      </c>
      <c r="N146" s="1244">
        <f>IF($C$141="Vorprodukt ausgewählt",'2e) Realisierte Werte (Anlage)'!N84,0)</f>
        <v>0</v>
      </c>
      <c r="O146" s="1244">
        <f>IF($C$141="Vorprodukt ausgewählt",'2e) Realisierte Werte (Anlage)'!O84,0)</f>
        <v>0</v>
      </c>
      <c r="P146" s="1244">
        <f>IF($C$141="Vorprodukt ausgewählt",'2e) Realisierte Werte (Anlage)'!P84,0)</f>
        <v>0</v>
      </c>
      <c r="Q146" s="1244">
        <f>IF($C$141="Vorprodukt ausgewählt",'2e) Realisierte Werte (Anlage)'!Q84,0)</f>
        <v>0</v>
      </c>
      <c r="R146" s="1244">
        <f>IF($C$141="Vorprodukt ausgewählt",'2e) Realisierte Werte (Anlage)'!R84,0)</f>
        <v>0</v>
      </c>
      <c r="S146" s="1244">
        <f>IF($C$141="Vorprodukt ausgewählt",'2e) Realisierte Werte (Anlage)'!S84,0)</f>
        <v>0</v>
      </c>
      <c r="T146" s="1287">
        <f>IF($C$141="Vorprodukt ausgewählt",'2e) Realisierte Werte (Anlage)'!T84,0)</f>
        <v>0</v>
      </c>
      <c r="U146" s="1288">
        <f>IF($C$141="Vorprodukt ausgewählt",'2e) Realisierte Werte (Anlage)'!U84,0)</f>
        <v>0</v>
      </c>
    </row>
    <row r="147" spans="2:21" s="70" customFormat="1" x14ac:dyDescent="0.35">
      <c r="B147" s="1332" t="s">
        <v>358</v>
      </c>
      <c r="C147" s="1289" t="s">
        <v>196</v>
      </c>
      <c r="D147" s="1246"/>
      <c r="E147" s="1247">
        <f>IF($C$141="Vorprodukt ausgewählt",'2e) Realisierte Werte (Anlage)'!E86,0)</f>
        <v>0</v>
      </c>
      <c r="F147" s="1247">
        <f>IF($C$141="Vorprodukt ausgewählt",'2e) Realisierte Werte (Anlage)'!F86,0)</f>
        <v>0</v>
      </c>
      <c r="G147" s="1247">
        <f>IF($C$141="Vorprodukt ausgewählt",'2e) Realisierte Werte (Anlage)'!G86,0)</f>
        <v>0</v>
      </c>
      <c r="H147" s="1247">
        <f>IF($C$141="Vorprodukt ausgewählt",'2e) Realisierte Werte (Anlage)'!H86,0)</f>
        <v>0</v>
      </c>
      <c r="I147" s="1247">
        <f>IF($C$141="Vorprodukt ausgewählt",'2e) Realisierte Werte (Anlage)'!I86,0)</f>
        <v>0</v>
      </c>
      <c r="J147" s="1247">
        <f>IF($C$141="Vorprodukt ausgewählt",'2e) Realisierte Werte (Anlage)'!J86,0)</f>
        <v>0</v>
      </c>
      <c r="K147" s="1247">
        <f>IF($C$141="Vorprodukt ausgewählt",'2e) Realisierte Werte (Anlage)'!K86,0)</f>
        <v>0</v>
      </c>
      <c r="L147" s="1247">
        <f>IF($C$141="Vorprodukt ausgewählt",'2e) Realisierte Werte (Anlage)'!L86,0)</f>
        <v>0</v>
      </c>
      <c r="M147" s="1247">
        <f>IF($C$141="Vorprodukt ausgewählt",'2e) Realisierte Werte (Anlage)'!M86,0)</f>
        <v>0</v>
      </c>
      <c r="N147" s="1247">
        <f>IF($C$141="Vorprodukt ausgewählt",'2e) Realisierte Werte (Anlage)'!N86,0)</f>
        <v>0</v>
      </c>
      <c r="O147" s="1247">
        <f>IF($C$141="Vorprodukt ausgewählt",'2e) Realisierte Werte (Anlage)'!O86,0)</f>
        <v>0</v>
      </c>
      <c r="P147" s="1247">
        <f>IF($C$141="Vorprodukt ausgewählt",'2e) Realisierte Werte (Anlage)'!P86,0)</f>
        <v>0</v>
      </c>
      <c r="Q147" s="1247">
        <f>IF($C$141="Vorprodukt ausgewählt",'2e) Realisierte Werte (Anlage)'!Q86,0)</f>
        <v>0</v>
      </c>
      <c r="R147" s="1247">
        <f>IF($C$141="Vorprodukt ausgewählt",'2e) Realisierte Werte (Anlage)'!R86,0)</f>
        <v>0</v>
      </c>
      <c r="S147" s="1247">
        <f>IF($C$141="Vorprodukt ausgewählt",'2e) Realisierte Werte (Anlage)'!S86,0)</f>
        <v>0</v>
      </c>
      <c r="T147" s="1291">
        <f>IF($C$141="Vorprodukt ausgewählt",'2e) Realisierte Werte (Anlage)'!T86,0)</f>
        <v>0</v>
      </c>
      <c r="U147" s="1289">
        <f>IF($C$141="Vorprodukt ausgewählt",'2e) Realisierte Werte (Anlage)'!U86,0)</f>
        <v>0</v>
      </c>
    </row>
    <row r="148" spans="2:21" s="70" customFormat="1" ht="29" x14ac:dyDescent="0.35">
      <c r="B148" s="262" t="s">
        <v>359</v>
      </c>
      <c r="C148" s="1288" t="s">
        <v>360</v>
      </c>
      <c r="D148" s="1243"/>
      <c r="E148" s="1244">
        <f t="shared" ref="E148:U151" si="39">IFERROR(E$143/E144,0)</f>
        <v>0</v>
      </c>
      <c r="F148" s="1244">
        <f t="shared" si="39"/>
        <v>0</v>
      </c>
      <c r="G148" s="1244">
        <f t="shared" si="39"/>
        <v>0</v>
      </c>
      <c r="H148" s="1244">
        <f t="shared" si="39"/>
        <v>0</v>
      </c>
      <c r="I148" s="1244">
        <f t="shared" si="39"/>
        <v>0</v>
      </c>
      <c r="J148" s="1244">
        <f t="shared" si="39"/>
        <v>0</v>
      </c>
      <c r="K148" s="1244">
        <f t="shared" si="39"/>
        <v>0</v>
      </c>
      <c r="L148" s="1244">
        <f t="shared" si="39"/>
        <v>0</v>
      </c>
      <c r="M148" s="1244">
        <f t="shared" si="39"/>
        <v>0</v>
      </c>
      <c r="N148" s="1244">
        <f t="shared" si="39"/>
        <v>0</v>
      </c>
      <c r="O148" s="1244">
        <f t="shared" si="39"/>
        <v>0</v>
      </c>
      <c r="P148" s="1244">
        <f t="shared" si="39"/>
        <v>0</v>
      </c>
      <c r="Q148" s="1244">
        <f t="shared" si="39"/>
        <v>0</v>
      </c>
      <c r="R148" s="1244">
        <f t="shared" si="39"/>
        <v>0</v>
      </c>
      <c r="S148" s="1244">
        <f t="shared" si="39"/>
        <v>0</v>
      </c>
      <c r="T148" s="1287">
        <f t="shared" si="39"/>
        <v>0</v>
      </c>
      <c r="U148" s="1288">
        <f t="shared" si="39"/>
        <v>0</v>
      </c>
    </row>
    <row r="149" spans="2:21" s="70" customFormat="1" ht="29" x14ac:dyDescent="0.35">
      <c r="B149" s="263" t="s">
        <v>361</v>
      </c>
      <c r="C149" s="1289" t="s">
        <v>360</v>
      </c>
      <c r="D149" s="1246"/>
      <c r="E149" s="1247">
        <f t="shared" si="39"/>
        <v>0</v>
      </c>
      <c r="F149" s="1247">
        <f t="shared" si="39"/>
        <v>0</v>
      </c>
      <c r="G149" s="1247">
        <f t="shared" si="39"/>
        <v>0</v>
      </c>
      <c r="H149" s="1247">
        <f t="shared" si="39"/>
        <v>0</v>
      </c>
      <c r="I149" s="1247">
        <f t="shared" si="39"/>
        <v>0</v>
      </c>
      <c r="J149" s="1247">
        <f t="shared" si="39"/>
        <v>0</v>
      </c>
      <c r="K149" s="1247">
        <f t="shared" si="39"/>
        <v>0</v>
      </c>
      <c r="L149" s="1247">
        <f t="shared" si="39"/>
        <v>0</v>
      </c>
      <c r="M149" s="1247">
        <f t="shared" si="39"/>
        <v>0</v>
      </c>
      <c r="N149" s="1247">
        <f t="shared" si="39"/>
        <v>0</v>
      </c>
      <c r="O149" s="1247">
        <f t="shared" si="39"/>
        <v>0</v>
      </c>
      <c r="P149" s="1247">
        <f t="shared" si="39"/>
        <v>0</v>
      </c>
      <c r="Q149" s="1247">
        <f t="shared" si="39"/>
        <v>0</v>
      </c>
      <c r="R149" s="1247">
        <f t="shared" si="39"/>
        <v>0</v>
      </c>
      <c r="S149" s="1247">
        <f t="shared" si="39"/>
        <v>0</v>
      </c>
      <c r="T149" s="1291">
        <f t="shared" si="39"/>
        <v>0</v>
      </c>
      <c r="U149" s="1289">
        <f t="shared" si="39"/>
        <v>0</v>
      </c>
    </row>
    <row r="150" spans="2:21" s="70" customFormat="1" ht="29" x14ac:dyDescent="0.35">
      <c r="B150" s="262" t="s">
        <v>362</v>
      </c>
      <c r="C150" s="1288" t="s">
        <v>360</v>
      </c>
      <c r="D150" s="1243"/>
      <c r="E150" s="1244">
        <f t="shared" si="39"/>
        <v>0</v>
      </c>
      <c r="F150" s="1244">
        <f t="shared" si="39"/>
        <v>0</v>
      </c>
      <c r="G150" s="1244">
        <f t="shared" si="39"/>
        <v>0</v>
      </c>
      <c r="H150" s="1244">
        <f t="shared" si="39"/>
        <v>0</v>
      </c>
      <c r="I150" s="1244">
        <f t="shared" si="39"/>
        <v>0</v>
      </c>
      <c r="J150" s="1244">
        <f t="shared" si="39"/>
        <v>0</v>
      </c>
      <c r="K150" s="1244">
        <f t="shared" si="39"/>
        <v>0</v>
      </c>
      <c r="L150" s="1244">
        <f t="shared" si="39"/>
        <v>0</v>
      </c>
      <c r="M150" s="1244">
        <f t="shared" si="39"/>
        <v>0</v>
      </c>
      <c r="N150" s="1244">
        <f t="shared" si="39"/>
        <v>0</v>
      </c>
      <c r="O150" s="1244">
        <f t="shared" si="39"/>
        <v>0</v>
      </c>
      <c r="P150" s="1244">
        <f t="shared" si="39"/>
        <v>0</v>
      </c>
      <c r="Q150" s="1244">
        <f t="shared" si="39"/>
        <v>0</v>
      </c>
      <c r="R150" s="1244">
        <f t="shared" si="39"/>
        <v>0</v>
      </c>
      <c r="S150" s="1244">
        <f t="shared" si="39"/>
        <v>0</v>
      </c>
      <c r="T150" s="1287">
        <f t="shared" si="39"/>
        <v>0</v>
      </c>
      <c r="U150" s="1288">
        <f t="shared" si="39"/>
        <v>0</v>
      </c>
    </row>
    <row r="151" spans="2:21" s="70" customFormat="1" ht="29" x14ac:dyDescent="0.35">
      <c r="B151" s="263" t="s">
        <v>363</v>
      </c>
      <c r="C151" s="1289" t="s">
        <v>360</v>
      </c>
      <c r="D151" s="1246"/>
      <c r="E151" s="1247">
        <f t="shared" si="39"/>
        <v>0</v>
      </c>
      <c r="F151" s="1247">
        <f t="shared" si="39"/>
        <v>0</v>
      </c>
      <c r="G151" s="1247">
        <f t="shared" si="39"/>
        <v>0</v>
      </c>
      <c r="H151" s="1247">
        <f t="shared" si="39"/>
        <v>0</v>
      </c>
      <c r="I151" s="1247">
        <f t="shared" si="39"/>
        <v>0</v>
      </c>
      <c r="J151" s="1247">
        <f t="shared" si="39"/>
        <v>0</v>
      </c>
      <c r="K151" s="1247">
        <f t="shared" si="39"/>
        <v>0</v>
      </c>
      <c r="L151" s="1247">
        <f t="shared" si="39"/>
        <v>0</v>
      </c>
      <c r="M151" s="1247">
        <f t="shared" si="39"/>
        <v>0</v>
      </c>
      <c r="N151" s="1247">
        <f t="shared" si="39"/>
        <v>0</v>
      </c>
      <c r="O151" s="1247">
        <f t="shared" si="39"/>
        <v>0</v>
      </c>
      <c r="P151" s="1247">
        <f t="shared" si="39"/>
        <v>0</v>
      </c>
      <c r="Q151" s="1247">
        <f t="shared" si="39"/>
        <v>0</v>
      </c>
      <c r="R151" s="1247">
        <f t="shared" si="39"/>
        <v>0</v>
      </c>
      <c r="S151" s="1247">
        <f t="shared" si="39"/>
        <v>0</v>
      </c>
      <c r="T151" s="1291">
        <f t="shared" si="39"/>
        <v>0</v>
      </c>
      <c r="U151" s="1289">
        <f t="shared" si="39"/>
        <v>0</v>
      </c>
    </row>
    <row r="152" spans="2:21" s="70" customFormat="1" ht="16.5" x14ac:dyDescent="0.45">
      <c r="B152" s="1331" t="s">
        <v>364</v>
      </c>
      <c r="C152" s="264" t="s">
        <v>365</v>
      </c>
      <c r="D152" s="1333"/>
      <c r="E152" s="1244">
        <f>IF($C$141="Vorprodukt ausgewählt",VLOOKUP('2e) Realisierte Werte (Anlage)'!$C$74,'3b) Referenzsysteme'!$B$6:$J$37,9),0)</f>
        <v>0</v>
      </c>
      <c r="F152" s="1244">
        <f>IF($C$141="Vorprodukt ausgewählt",VLOOKUP('2e) Realisierte Werte (Anlage)'!$C$74,'3b) Referenzsysteme'!$B$6:$J$37,9),0)</f>
        <v>0</v>
      </c>
      <c r="G152" s="1244">
        <f>IF($C$141="Vorprodukt ausgewählt",VLOOKUP('2e) Realisierte Werte (Anlage)'!$C$74,'3b) Referenzsysteme'!$B$6:$J$37,9),0)</f>
        <v>0</v>
      </c>
      <c r="H152" s="1244">
        <f>IF($C$141="Vorprodukt ausgewählt",VLOOKUP('2e) Realisierte Werte (Anlage)'!$C$74,'3b) Referenzsysteme'!$B$6:$J$37,9),0)</f>
        <v>0</v>
      </c>
      <c r="I152" s="1244">
        <f>IF($C$141="Vorprodukt ausgewählt",VLOOKUP('2e) Realisierte Werte (Anlage)'!$C$74,'3b) Referenzsysteme'!$B$6:$J$37,9),0)</f>
        <v>0</v>
      </c>
      <c r="J152" s="1244">
        <f>IF($C$141="Vorprodukt ausgewählt",VLOOKUP('2e) Realisierte Werte (Anlage)'!$C$74,'3b) Referenzsysteme'!$B$6:$J$37,9),0)</f>
        <v>0</v>
      </c>
      <c r="K152" s="1244">
        <f>IF($C$141="Vorprodukt ausgewählt",VLOOKUP('2e) Realisierte Werte (Anlage)'!$C$74,'3b) Referenzsysteme'!$B$6:$J$37,9),0)</f>
        <v>0</v>
      </c>
      <c r="L152" s="1244">
        <f>IF($C$141="Vorprodukt ausgewählt",VLOOKUP('2e) Realisierte Werte (Anlage)'!$C$74,'3b) Referenzsysteme'!$B$6:$J$37,9),0)</f>
        <v>0</v>
      </c>
      <c r="M152" s="1244">
        <f>IF($C$141="Vorprodukt ausgewählt",VLOOKUP('2e) Realisierte Werte (Anlage)'!$C$74,'3b) Referenzsysteme'!$B$6:$J$37,9),0)</f>
        <v>0</v>
      </c>
      <c r="N152" s="1244">
        <f>IF($C$141="Vorprodukt ausgewählt",VLOOKUP('2e) Realisierte Werte (Anlage)'!$C$74,'3b) Referenzsysteme'!$B$6:$J$37,9),0)</f>
        <v>0</v>
      </c>
      <c r="O152" s="1244">
        <f>IF($C$141="Vorprodukt ausgewählt",VLOOKUP('2e) Realisierte Werte (Anlage)'!$C$74,'3b) Referenzsysteme'!$B$6:$J$37,9),0)</f>
        <v>0</v>
      </c>
      <c r="P152" s="1244">
        <f>IF($C$141="Vorprodukt ausgewählt",VLOOKUP('2e) Realisierte Werte (Anlage)'!$C$74,'3b) Referenzsysteme'!$B$6:$J$37,9),0)</f>
        <v>0</v>
      </c>
      <c r="Q152" s="1244">
        <f>IF($C$141="Vorprodukt ausgewählt",VLOOKUP('2e) Realisierte Werte (Anlage)'!$C$74,'3b) Referenzsysteme'!$B$6:$J$37,9),0)</f>
        <v>0</v>
      </c>
      <c r="R152" s="1244">
        <f>IF($C$141="Vorprodukt ausgewählt",VLOOKUP('2e) Realisierte Werte (Anlage)'!$C$74,'3b) Referenzsysteme'!$B$6:$J$37,9),0)</f>
        <v>0</v>
      </c>
      <c r="S152" s="1244">
        <f>IF($C$141="Vorprodukt ausgewählt",VLOOKUP('2e) Realisierte Werte (Anlage)'!$C$74,'3b) Referenzsysteme'!$B$6:$J$37,9),0)</f>
        <v>0</v>
      </c>
      <c r="T152" s="1287">
        <f>IF($C$141="Vorprodukt ausgewählt",VLOOKUP('2e) Realisierte Werte (Anlage)'!$C$74,'3b) Referenzsysteme'!$B$6:$J$37,9),0)</f>
        <v>0</v>
      </c>
      <c r="U152" s="1288">
        <f>IF($C$141="Vorprodukt ausgewählt",VLOOKUP('2e) Realisierte Werte (Anlage)'!$C$74,'3b) Referenzsysteme'!$B$6:$J$37,9),0)</f>
        <v>0</v>
      </c>
    </row>
    <row r="153" spans="2:21" s="70" customFormat="1" ht="16.5" x14ac:dyDescent="0.45">
      <c r="B153" s="1332" t="s">
        <v>366</v>
      </c>
      <c r="C153" s="265" t="s">
        <v>128</v>
      </c>
      <c r="D153" s="1334"/>
      <c r="E153" s="1335">
        <f>IF($C$141="Vorprodukt ausgewählt",'2e) Realisierte Werte (Anlage)'!$D$78,0)</f>
        <v>0</v>
      </c>
      <c r="F153" s="1335">
        <f>IF($C$141="Vorprodukt ausgewählt",'2e) Realisierte Werte (Anlage)'!$D$78,0)</f>
        <v>0</v>
      </c>
      <c r="G153" s="1335">
        <f>IF($C$141="Vorprodukt ausgewählt",'2e) Realisierte Werte (Anlage)'!$D$78,0)</f>
        <v>0</v>
      </c>
      <c r="H153" s="1335">
        <f>IF($C$141="Vorprodukt ausgewählt",'2e) Realisierte Werte (Anlage)'!$D$78,0)</f>
        <v>0</v>
      </c>
      <c r="I153" s="1335">
        <f>IF($C$141="Vorprodukt ausgewählt",'2e) Realisierte Werte (Anlage)'!$D$78,0)</f>
        <v>0</v>
      </c>
      <c r="J153" s="1335">
        <f>IF($C$141="Vorprodukt ausgewählt",'2e) Realisierte Werte (Anlage)'!$D$78,0)</f>
        <v>0</v>
      </c>
      <c r="K153" s="1335">
        <f>IF($C$141="Vorprodukt ausgewählt",'2e) Realisierte Werte (Anlage)'!$D$78,0)</f>
        <v>0</v>
      </c>
      <c r="L153" s="1335">
        <f>IF($C$141="Vorprodukt ausgewählt",'2e) Realisierte Werte (Anlage)'!$D$78,0)</f>
        <v>0</v>
      </c>
      <c r="M153" s="1335">
        <f>IF($C$141="Vorprodukt ausgewählt",'2e) Realisierte Werte (Anlage)'!$D$78,0)</f>
        <v>0</v>
      </c>
      <c r="N153" s="1335">
        <f>IF($C$141="Vorprodukt ausgewählt",'2e) Realisierte Werte (Anlage)'!$D$78,0)</f>
        <v>0</v>
      </c>
      <c r="O153" s="1335">
        <f>IF($C$141="Vorprodukt ausgewählt",'2e) Realisierte Werte (Anlage)'!$D$78,0)</f>
        <v>0</v>
      </c>
      <c r="P153" s="1335">
        <f>IF($C$141="Vorprodukt ausgewählt",'2e) Realisierte Werte (Anlage)'!$D$78,0)</f>
        <v>0</v>
      </c>
      <c r="Q153" s="1335">
        <f>IF($C$141="Vorprodukt ausgewählt",'2e) Realisierte Werte (Anlage)'!$D$78,0)</f>
        <v>0</v>
      </c>
      <c r="R153" s="1335">
        <f>IF($C$141="Vorprodukt ausgewählt",'2e) Realisierte Werte (Anlage)'!$D$78,0)</f>
        <v>0</v>
      </c>
      <c r="S153" s="1335">
        <f>IF($C$141="Vorprodukt ausgewählt",'2e) Realisierte Werte (Anlage)'!$D$78,0)</f>
        <v>0</v>
      </c>
      <c r="T153" s="1336">
        <f>IF($C$141="Vorprodukt ausgewählt",'2e) Realisierte Werte (Anlage)'!$D$78,0)</f>
        <v>0</v>
      </c>
      <c r="U153" s="1337">
        <f>IF($C$141="Vorprodukt ausgewählt",'2e) Realisierte Werte (Anlage)'!$D$78,0)</f>
        <v>0</v>
      </c>
    </row>
    <row r="154" spans="2:21" s="70" customFormat="1" ht="16.5" x14ac:dyDescent="0.45">
      <c r="B154" s="1331" t="s">
        <v>367</v>
      </c>
      <c r="C154" s="264" t="s">
        <v>128</v>
      </c>
      <c r="D154" s="1333"/>
      <c r="E154" s="1338">
        <f>IF($C$141="Vorprodukt ausgewählt",'2e) Realisierte Werte (Anlage)'!$E$78,0)</f>
        <v>0</v>
      </c>
      <c r="F154" s="1338">
        <f>IF($C$141="Vorprodukt ausgewählt",'2e) Realisierte Werte (Anlage)'!$E$78,0)</f>
        <v>0</v>
      </c>
      <c r="G154" s="1338">
        <f>IF($C$141="Vorprodukt ausgewählt",'2e) Realisierte Werte (Anlage)'!$E$78,0)</f>
        <v>0</v>
      </c>
      <c r="H154" s="1338">
        <f>IF($C$141="Vorprodukt ausgewählt",'2e) Realisierte Werte (Anlage)'!$E$78,0)</f>
        <v>0</v>
      </c>
      <c r="I154" s="1338">
        <f>IF($C$141="Vorprodukt ausgewählt",'2e) Realisierte Werte (Anlage)'!$E$78,0)</f>
        <v>0</v>
      </c>
      <c r="J154" s="1338">
        <f>IF($C$141="Vorprodukt ausgewählt",'2e) Realisierte Werte (Anlage)'!$E$78,0)</f>
        <v>0</v>
      </c>
      <c r="K154" s="1338">
        <f>IF($C$141="Vorprodukt ausgewählt",'2e) Realisierte Werte (Anlage)'!$E$78,0)</f>
        <v>0</v>
      </c>
      <c r="L154" s="1338">
        <f>IF($C$141="Vorprodukt ausgewählt",'2e) Realisierte Werte (Anlage)'!$E$78,0)</f>
        <v>0</v>
      </c>
      <c r="M154" s="1338">
        <f>IF($C$141="Vorprodukt ausgewählt",'2e) Realisierte Werte (Anlage)'!$E$78,0)</f>
        <v>0</v>
      </c>
      <c r="N154" s="1338">
        <f>IF($C$141="Vorprodukt ausgewählt",'2e) Realisierte Werte (Anlage)'!$E$78,0)</f>
        <v>0</v>
      </c>
      <c r="O154" s="1338">
        <f>IF($C$141="Vorprodukt ausgewählt",'2e) Realisierte Werte (Anlage)'!$E$78,0)</f>
        <v>0</v>
      </c>
      <c r="P154" s="1338">
        <f>IF($C$141="Vorprodukt ausgewählt",'2e) Realisierte Werte (Anlage)'!$E$78,0)</f>
        <v>0</v>
      </c>
      <c r="Q154" s="1338">
        <f>IF($C$141="Vorprodukt ausgewählt",'2e) Realisierte Werte (Anlage)'!$E$78,0)</f>
        <v>0</v>
      </c>
      <c r="R154" s="1338">
        <f>IF($C$141="Vorprodukt ausgewählt",'2e) Realisierte Werte (Anlage)'!$E$78,0)</f>
        <v>0</v>
      </c>
      <c r="S154" s="1338">
        <f>IF($C$141="Vorprodukt ausgewählt",'2e) Realisierte Werte (Anlage)'!$E$78,0)</f>
        <v>0</v>
      </c>
      <c r="T154" s="1339">
        <f>IF($C$141="Vorprodukt ausgewählt",'2e) Realisierte Werte (Anlage)'!$E$78,0)</f>
        <v>0</v>
      </c>
      <c r="U154" s="1340">
        <f>IF($C$141="Vorprodukt ausgewählt",'2e) Realisierte Werte (Anlage)'!$E$78,0)</f>
        <v>0</v>
      </c>
    </row>
    <row r="155" spans="2:21" s="70" customFormat="1" ht="16.5" x14ac:dyDescent="0.45">
      <c r="B155" s="1332" t="s">
        <v>368</v>
      </c>
      <c r="C155" s="265" t="s">
        <v>128</v>
      </c>
      <c r="D155" s="1334"/>
      <c r="E155" s="1335">
        <f>IF($C$141="Vorprodukt ausgewählt",'2e) Realisierte Werte (Anlage)'!$F$78,0)</f>
        <v>0</v>
      </c>
      <c r="F155" s="1335">
        <f>IF($C$141="Vorprodukt ausgewählt",'2e) Realisierte Werte (Anlage)'!$F$78,0)</f>
        <v>0</v>
      </c>
      <c r="G155" s="1335">
        <f>IF($C$141="Vorprodukt ausgewählt",'2e) Realisierte Werte (Anlage)'!$F$78,0)</f>
        <v>0</v>
      </c>
      <c r="H155" s="1335">
        <f>IF($C$141="Vorprodukt ausgewählt",'2e) Realisierte Werte (Anlage)'!$F$78,0)</f>
        <v>0</v>
      </c>
      <c r="I155" s="1335">
        <f>IF($C$141="Vorprodukt ausgewählt",'2e) Realisierte Werte (Anlage)'!$F$78,0)</f>
        <v>0</v>
      </c>
      <c r="J155" s="1335">
        <f>IF($C$141="Vorprodukt ausgewählt",'2e) Realisierte Werte (Anlage)'!$F$78,0)</f>
        <v>0</v>
      </c>
      <c r="K155" s="1335">
        <f>IF($C$141="Vorprodukt ausgewählt",'2e) Realisierte Werte (Anlage)'!$F$78,0)</f>
        <v>0</v>
      </c>
      <c r="L155" s="1335">
        <f>IF($C$141="Vorprodukt ausgewählt",'2e) Realisierte Werte (Anlage)'!$F$78,0)</f>
        <v>0</v>
      </c>
      <c r="M155" s="1335">
        <f>IF($C$141="Vorprodukt ausgewählt",'2e) Realisierte Werte (Anlage)'!$F$78,0)</f>
        <v>0</v>
      </c>
      <c r="N155" s="1335">
        <f>IF($C$141="Vorprodukt ausgewählt",'2e) Realisierte Werte (Anlage)'!$F$78,0)</f>
        <v>0</v>
      </c>
      <c r="O155" s="1335">
        <f>IF($C$141="Vorprodukt ausgewählt",'2e) Realisierte Werte (Anlage)'!$F$78,0)</f>
        <v>0</v>
      </c>
      <c r="P155" s="1335">
        <f>IF($C$141="Vorprodukt ausgewählt",'2e) Realisierte Werte (Anlage)'!$F$78,0)</f>
        <v>0</v>
      </c>
      <c r="Q155" s="1335">
        <f>IF($C$141="Vorprodukt ausgewählt",'2e) Realisierte Werte (Anlage)'!$F$78,0)</f>
        <v>0</v>
      </c>
      <c r="R155" s="1335">
        <f>IF($C$141="Vorprodukt ausgewählt",'2e) Realisierte Werte (Anlage)'!$F$78,0)</f>
        <v>0</v>
      </c>
      <c r="S155" s="1335">
        <f>IF($C$141="Vorprodukt ausgewählt",'2e) Realisierte Werte (Anlage)'!$F$78,0)</f>
        <v>0</v>
      </c>
      <c r="T155" s="1336">
        <f>IF($C$141="Vorprodukt ausgewählt",'2e) Realisierte Werte (Anlage)'!$F$78,0)</f>
        <v>0</v>
      </c>
      <c r="U155" s="1337">
        <f>IF($C$141="Vorprodukt ausgewählt",'2e) Realisierte Werte (Anlage)'!$F$78,0)</f>
        <v>0</v>
      </c>
    </row>
    <row r="156" spans="2:21" s="70" customFormat="1" ht="16.5" x14ac:dyDescent="0.45">
      <c r="B156" s="1331" t="s">
        <v>369</v>
      </c>
      <c r="C156" s="264" t="s">
        <v>128</v>
      </c>
      <c r="D156" s="1333"/>
      <c r="E156" s="1338">
        <f>IF($C$141="Vorprodukt ausgewählt",'2e) Realisierte Werte (Anlage)'!$G$78,0)</f>
        <v>0</v>
      </c>
      <c r="F156" s="1338">
        <f>IF($C$141="Vorprodukt ausgewählt",'2e) Realisierte Werte (Anlage)'!$G$78,0)</f>
        <v>0</v>
      </c>
      <c r="G156" s="1338">
        <f>IF($C$141="Vorprodukt ausgewählt",'2e) Realisierte Werte (Anlage)'!$G$78,0)</f>
        <v>0</v>
      </c>
      <c r="H156" s="1338">
        <f>IF($C$141="Vorprodukt ausgewählt",'2e) Realisierte Werte (Anlage)'!$G$78,0)</f>
        <v>0</v>
      </c>
      <c r="I156" s="1338">
        <f>IF($C$141="Vorprodukt ausgewählt",'2e) Realisierte Werte (Anlage)'!$G$78,0)</f>
        <v>0</v>
      </c>
      <c r="J156" s="1338">
        <f>IF($C$141="Vorprodukt ausgewählt",'2e) Realisierte Werte (Anlage)'!$G$78,0)</f>
        <v>0</v>
      </c>
      <c r="K156" s="1338">
        <f>IF($C$141="Vorprodukt ausgewählt",'2e) Realisierte Werte (Anlage)'!$G$78,0)</f>
        <v>0</v>
      </c>
      <c r="L156" s="1338">
        <f>IF($C$141="Vorprodukt ausgewählt",'2e) Realisierte Werte (Anlage)'!$G$78,0)</f>
        <v>0</v>
      </c>
      <c r="M156" s="1338">
        <f>IF($C$141="Vorprodukt ausgewählt",'2e) Realisierte Werte (Anlage)'!$G$78,0)</f>
        <v>0</v>
      </c>
      <c r="N156" s="1338">
        <f>IF($C$141="Vorprodukt ausgewählt",'2e) Realisierte Werte (Anlage)'!$G$78,0)</f>
        <v>0</v>
      </c>
      <c r="O156" s="1338">
        <f>IF($C$141="Vorprodukt ausgewählt",'2e) Realisierte Werte (Anlage)'!$G$78,0)</f>
        <v>0</v>
      </c>
      <c r="P156" s="1338">
        <f>IF($C$141="Vorprodukt ausgewählt",'2e) Realisierte Werte (Anlage)'!$G$78,0)</f>
        <v>0</v>
      </c>
      <c r="Q156" s="1338">
        <f>IF($C$141="Vorprodukt ausgewählt",'2e) Realisierte Werte (Anlage)'!$G$78,0)</f>
        <v>0</v>
      </c>
      <c r="R156" s="1338">
        <f>IF($C$141="Vorprodukt ausgewählt",'2e) Realisierte Werte (Anlage)'!$G$78,0)</f>
        <v>0</v>
      </c>
      <c r="S156" s="1338">
        <f>IF($C$141="Vorprodukt ausgewählt",'2e) Realisierte Werte (Anlage)'!$G$78,0)</f>
        <v>0</v>
      </c>
      <c r="T156" s="1339">
        <f>IF($C$141="Vorprodukt ausgewählt",'2e) Realisierte Werte (Anlage)'!$G$78,0)</f>
        <v>0</v>
      </c>
      <c r="U156" s="1340">
        <f>IF($C$141="Vorprodukt ausgewählt",'2e) Realisierte Werte (Anlage)'!$G$78,0)</f>
        <v>0</v>
      </c>
    </row>
    <row r="157" spans="2:21" s="70" customFormat="1" ht="16.5" x14ac:dyDescent="0.45">
      <c r="B157" s="266" t="s">
        <v>370</v>
      </c>
      <c r="C157" s="1341" t="s">
        <v>365</v>
      </c>
      <c r="D157" s="1342"/>
      <c r="E157" s="1343">
        <f>E152+IFERROR(E153/E148,0)+IFERROR(E154/E149,0)+IFERROR(E155/E150,0)+IFERROR(E156/E151,0)</f>
        <v>0</v>
      </c>
      <c r="F157" s="1343">
        <f>F152+IFERROR(F153/F148,0)+IFERROR(F154/F149,0)+IFERROR(F155/F150,0)+IFERROR(F156/F151,0)</f>
        <v>0</v>
      </c>
      <c r="G157" s="1343">
        <f t="shared" ref="G157:U157" si="40">G152+IFERROR(G153/G148,0)+IFERROR(G154/G149,0)+IFERROR(G155/G150,0)+IFERROR(G156/G151,0)</f>
        <v>0</v>
      </c>
      <c r="H157" s="1343">
        <f t="shared" si="40"/>
        <v>0</v>
      </c>
      <c r="I157" s="1343">
        <f t="shared" si="40"/>
        <v>0</v>
      </c>
      <c r="J157" s="1343">
        <f t="shared" si="40"/>
        <v>0</v>
      </c>
      <c r="K157" s="1343">
        <f t="shared" si="40"/>
        <v>0</v>
      </c>
      <c r="L157" s="1343">
        <f t="shared" si="40"/>
        <v>0</v>
      </c>
      <c r="M157" s="1343">
        <f t="shared" si="40"/>
        <v>0</v>
      </c>
      <c r="N157" s="1343">
        <f t="shared" si="40"/>
        <v>0</v>
      </c>
      <c r="O157" s="1343">
        <f t="shared" si="40"/>
        <v>0</v>
      </c>
      <c r="P157" s="1343">
        <f t="shared" si="40"/>
        <v>0</v>
      </c>
      <c r="Q157" s="1343">
        <f t="shared" si="40"/>
        <v>0</v>
      </c>
      <c r="R157" s="1343">
        <f t="shared" si="40"/>
        <v>0</v>
      </c>
      <c r="S157" s="1343">
        <f t="shared" si="40"/>
        <v>0</v>
      </c>
      <c r="T157" s="1344">
        <f t="shared" si="40"/>
        <v>0</v>
      </c>
      <c r="U157" s="1345">
        <f t="shared" si="40"/>
        <v>0</v>
      </c>
    </row>
    <row r="158" spans="2:21" s="70" customFormat="1" x14ac:dyDescent="0.35"/>
    <row r="159" spans="2:21" s="70" customFormat="1" hidden="1" x14ac:dyDescent="0.35"/>
    <row r="160" spans="2:21" s="70" customFormat="1" ht="28.9" hidden="1" customHeight="1" x14ac:dyDescent="0.35"/>
    <row r="161" s="70" customFormat="1" hidden="1" x14ac:dyDescent="0.35"/>
    <row r="162" s="70" customFormat="1" hidden="1" x14ac:dyDescent="0.35"/>
    <row r="163" s="70" customFormat="1" hidden="1" x14ac:dyDescent="0.35"/>
    <row r="164" s="70" customFormat="1" hidden="1" x14ac:dyDescent="0.35"/>
    <row r="165" s="70" customFormat="1" hidden="1" x14ac:dyDescent="0.35"/>
    <row r="166" s="70" customFormat="1" hidden="1" x14ac:dyDescent="0.35"/>
    <row r="167" s="70" customFormat="1" hidden="1" x14ac:dyDescent="0.35"/>
    <row r="168" s="70" customFormat="1" hidden="1" x14ac:dyDescent="0.35"/>
    <row r="169" s="70" customFormat="1" hidden="1" x14ac:dyDescent="0.35"/>
    <row r="170" s="70" customFormat="1" hidden="1" x14ac:dyDescent="0.35"/>
    <row r="171" s="70" customFormat="1" hidden="1" x14ac:dyDescent="0.35"/>
    <row r="172" s="70" customFormat="1" hidden="1" x14ac:dyDescent="0.35"/>
    <row r="173" s="70" customFormat="1" hidden="1" x14ac:dyDescent="0.35"/>
    <row r="174" s="70" customFormat="1" hidden="1" x14ac:dyDescent="0.35"/>
    <row r="175" s="70" customFormat="1" hidden="1" x14ac:dyDescent="0.35"/>
    <row r="176" s="70" customFormat="1" hidden="1" x14ac:dyDescent="0.35"/>
    <row r="177" s="70" customFormat="1" hidden="1" x14ac:dyDescent="0.35"/>
    <row r="178" s="70" customFormat="1" ht="28.9" hidden="1" customHeight="1" x14ac:dyDescent="0.35"/>
    <row r="179" s="70" customFormat="1" hidden="1" x14ac:dyDescent="0.35"/>
    <row r="180" s="70" customFormat="1" hidden="1" x14ac:dyDescent="0.35"/>
    <row r="181" s="70" customFormat="1" hidden="1" x14ac:dyDescent="0.35"/>
    <row r="182" s="70" customFormat="1" hidden="1" x14ac:dyDescent="0.35"/>
    <row r="183" s="70" customFormat="1" hidden="1" x14ac:dyDescent="0.35"/>
    <row r="184" s="70" customFormat="1" hidden="1" x14ac:dyDescent="0.35"/>
    <row r="185" s="70" customFormat="1" hidden="1" x14ac:dyDescent="0.35"/>
    <row r="186" s="70" customFormat="1" hidden="1" x14ac:dyDescent="0.35"/>
    <row r="187" s="70" customFormat="1" hidden="1" x14ac:dyDescent="0.35"/>
    <row r="188" s="70" customFormat="1" hidden="1" x14ac:dyDescent="0.35"/>
    <row r="189" s="70" customFormat="1" hidden="1" x14ac:dyDescent="0.35"/>
    <row r="190" s="70" customFormat="1" hidden="1" x14ac:dyDescent="0.35"/>
    <row r="191" s="70" customFormat="1" hidden="1" x14ac:dyDescent="0.35"/>
    <row r="192" s="70" customFormat="1" hidden="1" x14ac:dyDescent="0.35"/>
    <row r="193" s="70" customFormat="1" hidden="1" x14ac:dyDescent="0.35"/>
    <row r="194" s="70" customFormat="1" hidden="1" x14ac:dyDescent="0.35"/>
    <row r="195" s="70" customFormat="1" hidden="1" x14ac:dyDescent="0.35"/>
    <row r="196" s="70" customFormat="1" hidden="1" x14ac:dyDescent="0.35"/>
    <row r="197" s="70" customFormat="1" hidden="1" x14ac:dyDescent="0.35"/>
    <row r="198" s="70" customFormat="1" hidden="1" x14ac:dyDescent="0.35"/>
    <row r="199" s="70" customFormat="1" hidden="1" x14ac:dyDescent="0.35"/>
    <row r="200" s="70" customFormat="1" hidden="1" x14ac:dyDescent="0.35"/>
    <row r="201" s="70" customFormat="1" hidden="1" x14ac:dyDescent="0.35"/>
    <row r="202" s="70" customFormat="1" hidden="1" x14ac:dyDescent="0.35"/>
    <row r="203" s="70" customFormat="1" hidden="1" x14ac:dyDescent="0.35"/>
    <row r="204" s="70" customFormat="1" hidden="1" x14ac:dyDescent="0.35"/>
    <row r="205" s="70" customFormat="1" hidden="1" x14ac:dyDescent="0.35"/>
    <row r="206" s="70" customFormat="1" hidden="1" x14ac:dyDescent="0.35"/>
    <row r="207" s="70" customFormat="1" hidden="1" x14ac:dyDescent="0.35"/>
    <row r="208" s="70" customFormat="1" hidden="1" x14ac:dyDescent="0.35"/>
    <row r="209" s="70" customFormat="1" hidden="1" x14ac:dyDescent="0.35"/>
    <row r="210" s="70" customFormat="1" hidden="1" x14ac:dyDescent="0.35"/>
    <row r="211" s="70" customFormat="1" hidden="1" x14ac:dyDescent="0.35"/>
    <row r="212" s="70" customFormat="1" hidden="1" x14ac:dyDescent="0.35"/>
    <row r="213" s="70" customFormat="1" hidden="1" x14ac:dyDescent="0.35"/>
    <row r="214" s="70" customFormat="1" hidden="1" x14ac:dyDescent="0.35"/>
    <row r="215" s="70" customFormat="1" hidden="1" x14ac:dyDescent="0.35"/>
    <row r="216" s="70" customFormat="1" hidden="1" x14ac:dyDescent="0.35"/>
    <row r="217" s="70" customFormat="1" hidden="1" x14ac:dyDescent="0.35"/>
    <row r="218" s="70" customFormat="1" hidden="1" x14ac:dyDescent="0.35"/>
    <row r="219" s="70" customFormat="1" hidden="1" x14ac:dyDescent="0.35"/>
    <row r="220" s="70" customFormat="1" hidden="1" x14ac:dyDescent="0.35"/>
    <row r="221" s="70" customFormat="1" hidden="1" x14ac:dyDescent="0.35"/>
    <row r="222" s="70" customFormat="1" hidden="1" x14ac:dyDescent="0.35"/>
    <row r="223" s="70" customFormat="1" hidden="1" x14ac:dyDescent="0.35"/>
    <row r="224" s="70" customFormat="1" hidden="1" x14ac:dyDescent="0.35"/>
    <row r="225" s="70" customFormat="1" hidden="1" x14ac:dyDescent="0.35"/>
    <row r="226" s="70" customFormat="1" hidden="1" x14ac:dyDescent="0.35"/>
    <row r="227" s="70" customFormat="1" hidden="1" x14ac:dyDescent="0.35"/>
    <row r="228" s="70" customFormat="1" hidden="1" x14ac:dyDescent="0.35"/>
    <row r="229" s="70" customFormat="1" hidden="1" x14ac:dyDescent="0.35"/>
    <row r="230" s="70" customFormat="1" hidden="1" x14ac:dyDescent="0.35"/>
    <row r="231" s="70" customFormat="1" hidden="1" x14ac:dyDescent="0.35"/>
    <row r="232" s="70" customFormat="1" hidden="1" x14ac:dyDescent="0.35"/>
    <row r="233" s="70" customFormat="1" hidden="1" x14ac:dyDescent="0.35"/>
    <row r="234" s="70" customFormat="1" hidden="1" x14ac:dyDescent="0.35"/>
    <row r="235" s="70" customFormat="1" hidden="1" x14ac:dyDescent="0.35"/>
    <row r="236" s="70" customFormat="1" hidden="1" x14ac:dyDescent="0.35"/>
    <row r="237" s="70" customFormat="1" hidden="1" x14ac:dyDescent="0.35"/>
    <row r="238" s="70" customFormat="1" hidden="1" x14ac:dyDescent="0.35"/>
    <row r="239" s="70" customFormat="1" hidden="1" x14ac:dyDescent="0.35"/>
    <row r="240" s="70" customFormat="1" hidden="1" x14ac:dyDescent="0.35"/>
    <row r="241" s="70" customFormat="1" hidden="1" x14ac:dyDescent="0.35"/>
    <row r="242" s="70" customFormat="1" hidden="1" x14ac:dyDescent="0.35"/>
    <row r="243" s="70" customFormat="1" hidden="1" x14ac:dyDescent="0.35"/>
    <row r="244" s="70" customFormat="1" hidden="1" x14ac:dyDescent="0.35"/>
    <row r="245" s="70" customFormat="1" hidden="1" x14ac:dyDescent="0.35"/>
    <row r="246" s="70" customFormat="1" hidden="1" x14ac:dyDescent="0.35"/>
    <row r="247" s="70" customFormat="1" hidden="1" x14ac:dyDescent="0.35"/>
    <row r="248" s="70" customFormat="1" hidden="1" x14ac:dyDescent="0.35"/>
    <row r="249" s="70" customFormat="1" hidden="1" x14ac:dyDescent="0.35"/>
    <row r="250" s="70" customFormat="1" hidden="1" x14ac:dyDescent="0.35"/>
    <row r="251" s="70" customFormat="1" hidden="1" x14ac:dyDescent="0.35"/>
    <row r="252" s="70" customFormat="1" hidden="1" x14ac:dyDescent="0.35"/>
    <row r="253" s="70" customFormat="1" hidden="1" x14ac:dyDescent="0.35"/>
    <row r="254" s="70" customFormat="1" hidden="1" x14ac:dyDescent="0.35"/>
    <row r="255" s="70" customFormat="1" hidden="1" x14ac:dyDescent="0.35"/>
    <row r="256" s="70" customFormat="1" hidden="1" x14ac:dyDescent="0.35"/>
    <row r="257" s="70" customFormat="1" hidden="1" x14ac:dyDescent="0.35"/>
    <row r="258" s="70" customFormat="1" hidden="1" x14ac:dyDescent="0.35"/>
    <row r="259" s="70" customFormat="1" hidden="1" x14ac:dyDescent="0.35"/>
    <row r="260" s="70" customFormat="1" hidden="1" x14ac:dyDescent="0.35"/>
    <row r="261" s="70" customFormat="1" hidden="1" x14ac:dyDescent="0.35"/>
    <row r="262" s="70" customFormat="1" hidden="1" x14ac:dyDescent="0.35"/>
    <row r="263" s="70" customFormat="1" hidden="1" x14ac:dyDescent="0.35"/>
    <row r="264" s="70" customFormat="1" hidden="1" x14ac:dyDescent="0.35"/>
    <row r="265" s="70" customFormat="1" hidden="1" x14ac:dyDescent="0.35"/>
    <row r="266" s="70" customFormat="1" hidden="1" x14ac:dyDescent="0.35"/>
    <row r="267" s="70" customFormat="1" hidden="1" x14ac:dyDescent="0.35"/>
    <row r="268" s="70" customFormat="1" hidden="1" x14ac:dyDescent="0.35"/>
    <row r="269" s="70" customFormat="1" hidden="1" x14ac:dyDescent="0.35"/>
    <row r="270" s="70" customFormat="1" hidden="1" x14ac:dyDescent="0.35"/>
    <row r="271" s="70" customFormat="1" hidden="1" x14ac:dyDescent="0.35"/>
    <row r="272" s="70" customFormat="1" hidden="1" x14ac:dyDescent="0.35"/>
    <row r="273" s="70" customFormat="1" hidden="1" x14ac:dyDescent="0.35"/>
    <row r="274" s="70" customFormat="1" hidden="1" x14ac:dyDescent="0.35"/>
    <row r="275" s="70" customFormat="1" hidden="1" x14ac:dyDescent="0.35"/>
    <row r="276" s="70" customFormat="1" hidden="1" x14ac:dyDescent="0.35"/>
    <row r="277" s="70" customFormat="1" hidden="1" x14ac:dyDescent="0.35"/>
    <row r="278" s="70" customFormat="1" hidden="1" x14ac:dyDescent="0.35"/>
    <row r="279" s="70" customFormat="1" hidden="1" x14ac:dyDescent="0.35"/>
    <row r="280" s="70" customFormat="1" hidden="1" x14ac:dyDescent="0.35"/>
    <row r="281" s="70" customFormat="1" hidden="1" x14ac:dyDescent="0.35"/>
    <row r="282" s="70" customFormat="1" hidden="1" x14ac:dyDescent="0.35"/>
    <row r="283" s="70" customFormat="1" hidden="1" x14ac:dyDescent="0.35"/>
    <row r="284" s="70" customFormat="1" hidden="1" x14ac:dyDescent="0.35"/>
    <row r="285" s="70" customFormat="1" hidden="1" x14ac:dyDescent="0.35"/>
    <row r="286" s="70" customFormat="1" hidden="1" x14ac:dyDescent="0.35"/>
    <row r="287" s="70" customFormat="1" hidden="1" x14ac:dyDescent="0.35"/>
    <row r="288" s="70" customFormat="1" hidden="1" x14ac:dyDescent="0.35"/>
    <row r="289" s="70" customFormat="1" hidden="1" x14ac:dyDescent="0.35"/>
    <row r="290" s="70" customFormat="1" hidden="1" x14ac:dyDescent="0.35"/>
    <row r="291" s="70" customFormat="1" hidden="1" x14ac:dyDescent="0.35"/>
    <row r="292" s="70" customFormat="1" hidden="1" x14ac:dyDescent="0.35"/>
    <row r="293" s="70" customFormat="1" hidden="1" x14ac:dyDescent="0.35"/>
    <row r="294" s="70" customFormat="1" hidden="1" x14ac:dyDescent="0.35"/>
    <row r="295" s="70" customFormat="1" hidden="1" x14ac:dyDescent="0.35"/>
    <row r="296" s="70" customFormat="1" hidden="1" x14ac:dyDescent="0.35"/>
    <row r="297" s="70" customFormat="1" hidden="1" x14ac:dyDescent="0.35"/>
    <row r="298" s="70" customFormat="1" hidden="1" x14ac:dyDescent="0.35"/>
    <row r="299" s="70" customFormat="1" hidden="1" x14ac:dyDescent="0.35"/>
    <row r="300" s="70" customFormat="1" hidden="1" x14ac:dyDescent="0.35"/>
    <row r="301" s="70" customFormat="1" hidden="1" x14ac:dyDescent="0.35"/>
    <row r="302" s="70" customFormat="1" hidden="1" x14ac:dyDescent="0.35"/>
    <row r="303" s="70" customFormat="1" hidden="1" x14ac:dyDescent="0.35"/>
    <row r="304" s="70" customFormat="1" hidden="1" x14ac:dyDescent="0.35"/>
    <row r="305" s="70" customFormat="1" hidden="1" x14ac:dyDescent="0.35"/>
    <row r="306" s="70" customFormat="1" hidden="1" x14ac:dyDescent="0.35"/>
    <row r="307" s="70" customFormat="1" hidden="1" x14ac:dyDescent="0.35"/>
    <row r="308" s="70" customFormat="1" hidden="1" x14ac:dyDescent="0.35"/>
    <row r="309" s="70" customFormat="1" hidden="1" x14ac:dyDescent="0.35"/>
    <row r="310" s="70" customFormat="1" hidden="1" x14ac:dyDescent="0.35"/>
    <row r="311" s="70" customFormat="1" hidden="1" x14ac:dyDescent="0.35"/>
    <row r="312" s="70" customFormat="1" hidden="1" x14ac:dyDescent="0.35"/>
    <row r="313" s="70" customFormat="1" hidden="1" x14ac:dyDescent="0.35"/>
    <row r="314" s="70" customFormat="1" hidden="1" x14ac:dyDescent="0.35"/>
    <row r="315" s="70" customFormat="1" hidden="1" x14ac:dyDescent="0.35"/>
    <row r="316" s="70" customFormat="1" hidden="1" x14ac:dyDescent="0.35"/>
    <row r="317" s="70" customFormat="1" hidden="1" x14ac:dyDescent="0.35"/>
    <row r="318" s="70" customFormat="1" hidden="1" x14ac:dyDescent="0.35"/>
    <row r="319" s="70" customFormat="1" hidden="1" x14ac:dyDescent="0.35"/>
    <row r="320" s="70" customFormat="1" hidden="1" x14ac:dyDescent="0.35"/>
    <row r="321" s="70" customFormat="1" hidden="1" x14ac:dyDescent="0.35"/>
    <row r="322" s="70" customFormat="1" hidden="1" x14ac:dyDescent="0.35"/>
    <row r="323" s="70" customFormat="1" hidden="1" x14ac:dyDescent="0.35"/>
    <row r="324" s="70" customFormat="1" hidden="1" x14ac:dyDescent="0.35"/>
    <row r="325" s="70" customFormat="1" hidden="1" x14ac:dyDescent="0.35"/>
    <row r="326" s="70" customFormat="1" hidden="1" x14ac:dyDescent="0.35"/>
    <row r="327" s="70" customFormat="1" hidden="1" x14ac:dyDescent="0.35"/>
    <row r="328" s="70" customFormat="1" hidden="1" x14ac:dyDescent="0.35"/>
    <row r="329" s="70" customFormat="1" hidden="1" x14ac:dyDescent="0.35"/>
    <row r="330" s="70" customFormat="1" hidden="1" x14ac:dyDescent="0.35"/>
    <row r="331" s="70" customFormat="1" hidden="1" x14ac:dyDescent="0.35"/>
    <row r="332" s="70" customFormat="1" hidden="1" x14ac:dyDescent="0.35"/>
    <row r="333" s="70" customFormat="1" hidden="1" x14ac:dyDescent="0.35"/>
    <row r="334" s="70" customFormat="1" hidden="1" x14ac:dyDescent="0.35"/>
    <row r="335" s="70" customFormat="1" hidden="1" x14ac:dyDescent="0.35"/>
    <row r="336" s="70" customFormat="1" hidden="1" x14ac:dyDescent="0.35"/>
    <row r="337" s="70" customFormat="1" hidden="1" x14ac:dyDescent="0.35"/>
    <row r="338" s="70" customFormat="1" hidden="1" x14ac:dyDescent="0.35"/>
    <row r="339" s="70" customFormat="1" hidden="1" x14ac:dyDescent="0.35"/>
    <row r="340" s="70" customFormat="1" hidden="1" x14ac:dyDescent="0.35"/>
    <row r="341" s="70" customFormat="1" hidden="1" x14ac:dyDescent="0.35"/>
    <row r="342" s="70" customFormat="1" hidden="1" x14ac:dyDescent="0.35"/>
    <row r="343" s="70" customFormat="1" hidden="1" x14ac:dyDescent="0.35"/>
    <row r="344" s="70" customFormat="1" hidden="1" x14ac:dyDescent="0.35"/>
    <row r="345" s="70" customFormat="1" hidden="1" x14ac:dyDescent="0.35"/>
    <row r="346" s="70" customFormat="1" hidden="1" x14ac:dyDescent="0.35"/>
    <row r="347" s="70" customFormat="1" hidden="1" x14ac:dyDescent="0.35"/>
    <row r="348" s="70" customFormat="1" hidden="1" x14ac:dyDescent="0.35"/>
    <row r="349" s="70" customFormat="1" hidden="1" x14ac:dyDescent="0.35"/>
    <row r="350" s="70" customFormat="1" hidden="1" x14ac:dyDescent="0.35"/>
    <row r="351" s="70" customFormat="1" hidden="1" x14ac:dyDescent="0.35"/>
    <row r="352" s="70" customFormat="1" hidden="1" x14ac:dyDescent="0.35"/>
    <row r="353" s="70" customFormat="1" hidden="1" x14ac:dyDescent="0.35"/>
    <row r="354" s="70" customFormat="1" hidden="1" x14ac:dyDescent="0.35"/>
    <row r="355" s="70" customFormat="1" hidden="1" x14ac:dyDescent="0.35"/>
    <row r="356" s="70" customFormat="1" hidden="1" x14ac:dyDescent="0.35"/>
    <row r="357" s="70" customFormat="1" hidden="1" x14ac:dyDescent="0.35"/>
    <row r="358" s="70" customFormat="1" hidden="1" x14ac:dyDescent="0.35"/>
    <row r="359" s="70" customFormat="1" hidden="1" x14ac:dyDescent="0.35"/>
    <row r="360" s="70" customFormat="1" hidden="1" x14ac:dyDescent="0.35"/>
    <row r="361" s="70" customFormat="1" hidden="1" x14ac:dyDescent="0.35"/>
    <row r="362" s="70" customFormat="1" hidden="1" x14ac:dyDescent="0.35"/>
    <row r="363" s="70" customFormat="1" hidden="1" x14ac:dyDescent="0.35"/>
    <row r="364" s="70" customFormat="1" hidden="1" x14ac:dyDescent="0.35"/>
    <row r="365" s="70" customFormat="1" hidden="1" x14ac:dyDescent="0.35"/>
    <row r="366" s="70" customFormat="1" hidden="1" x14ac:dyDescent="0.35"/>
    <row r="367" s="70" customFormat="1" hidden="1" x14ac:dyDescent="0.35"/>
    <row r="368" s="70" customFormat="1" hidden="1" x14ac:dyDescent="0.35"/>
    <row r="369" s="70" customFormat="1" hidden="1" x14ac:dyDescent="0.35"/>
    <row r="370" s="70" customFormat="1" hidden="1" x14ac:dyDescent="0.35"/>
    <row r="371" s="70" customFormat="1" hidden="1" x14ac:dyDescent="0.35"/>
    <row r="372" s="70" customFormat="1" hidden="1" x14ac:dyDescent="0.35"/>
    <row r="373" s="70" customFormat="1" hidden="1" x14ac:dyDescent="0.35"/>
    <row r="374" s="70" customFormat="1" hidden="1" x14ac:dyDescent="0.35"/>
    <row r="375" s="70" customFormat="1" hidden="1" x14ac:dyDescent="0.35"/>
    <row r="376" s="70" customFormat="1" hidden="1" x14ac:dyDescent="0.35"/>
    <row r="377" s="70" customFormat="1" hidden="1" x14ac:dyDescent="0.35"/>
    <row r="378" s="70" customFormat="1" hidden="1" x14ac:dyDescent="0.35"/>
    <row r="379" s="70" customFormat="1" hidden="1" x14ac:dyDescent="0.35"/>
    <row r="380" s="70" customFormat="1" hidden="1" x14ac:dyDescent="0.35"/>
    <row r="381" s="70" customFormat="1" hidden="1" x14ac:dyDescent="0.35"/>
    <row r="382" s="70" customFormat="1" hidden="1" x14ac:dyDescent="0.35"/>
    <row r="383" s="70" customFormat="1" hidden="1" x14ac:dyDescent="0.35"/>
    <row r="384" s="70" customFormat="1" hidden="1" x14ac:dyDescent="0.35"/>
    <row r="385" s="70" customFormat="1" hidden="1" x14ac:dyDescent="0.35"/>
    <row r="386" s="70" customFormat="1" hidden="1" x14ac:dyDescent="0.35"/>
    <row r="387" s="70" customFormat="1" hidden="1" x14ac:dyDescent="0.35"/>
    <row r="388" s="70" customFormat="1" hidden="1" x14ac:dyDescent="0.35"/>
    <row r="389" s="70" customFormat="1" hidden="1" x14ac:dyDescent="0.35"/>
    <row r="390" s="70" customFormat="1" hidden="1" x14ac:dyDescent="0.35"/>
    <row r="391" s="70" customFormat="1" hidden="1" x14ac:dyDescent="0.35"/>
    <row r="392" s="70" customFormat="1" hidden="1" x14ac:dyDescent="0.35"/>
    <row r="393" s="70" customFormat="1" hidden="1" x14ac:dyDescent="0.35"/>
    <row r="394" s="70" customFormat="1" hidden="1" x14ac:dyDescent="0.35"/>
    <row r="395" s="70" customFormat="1" hidden="1" x14ac:dyDescent="0.35"/>
    <row r="396" s="70" customFormat="1" hidden="1" x14ac:dyDescent="0.35"/>
    <row r="397" s="70" customFormat="1" hidden="1" x14ac:dyDescent="0.35"/>
    <row r="398" s="70" customFormat="1" hidden="1" x14ac:dyDescent="0.35"/>
    <row r="399" s="70" customFormat="1" hidden="1" x14ac:dyDescent="0.35"/>
    <row r="400" s="70" customFormat="1" hidden="1" x14ac:dyDescent="0.35"/>
    <row r="401" s="70" customFormat="1" hidden="1" x14ac:dyDescent="0.35"/>
    <row r="402" s="70" customFormat="1" hidden="1" x14ac:dyDescent="0.35"/>
    <row r="403" s="70" customFormat="1" hidden="1" x14ac:dyDescent="0.35"/>
    <row r="404" s="70" customFormat="1" hidden="1" x14ac:dyDescent="0.35"/>
    <row r="405" s="70" customFormat="1" hidden="1" x14ac:dyDescent="0.35"/>
    <row r="406" s="70" customFormat="1" hidden="1" x14ac:dyDescent="0.35"/>
    <row r="407" s="70" customFormat="1" hidden="1" x14ac:dyDescent="0.35"/>
    <row r="408" s="70" customFormat="1" hidden="1" x14ac:dyDescent="0.35"/>
    <row r="409" s="70" customFormat="1" hidden="1" x14ac:dyDescent="0.35"/>
    <row r="410" s="70" customFormat="1" hidden="1" x14ac:dyDescent="0.35"/>
    <row r="411" s="70" customFormat="1" hidden="1" x14ac:dyDescent="0.35"/>
    <row r="412" s="70" customFormat="1" hidden="1" x14ac:dyDescent="0.35"/>
    <row r="413" s="70" customFormat="1" hidden="1" x14ac:dyDescent="0.35"/>
    <row r="414" s="70" customFormat="1" hidden="1" x14ac:dyDescent="0.35"/>
    <row r="415" s="70" customFormat="1" hidden="1" x14ac:dyDescent="0.35"/>
    <row r="416" s="70" customFormat="1" hidden="1" x14ac:dyDescent="0.35"/>
    <row r="417" s="70" customFormat="1" hidden="1" x14ac:dyDescent="0.35"/>
    <row r="418" s="70" customFormat="1" hidden="1" x14ac:dyDescent="0.35"/>
    <row r="419" s="70" customFormat="1" hidden="1" x14ac:dyDescent="0.35"/>
    <row r="420" s="70" customFormat="1" hidden="1" x14ac:dyDescent="0.35"/>
    <row r="421" s="70" customFormat="1" hidden="1" x14ac:dyDescent="0.35"/>
    <row r="422" s="70" customFormat="1" hidden="1" x14ac:dyDescent="0.35"/>
    <row r="423" s="70" customFormat="1" hidden="1" x14ac:dyDescent="0.35"/>
    <row r="424" s="70" customFormat="1" hidden="1" x14ac:dyDescent="0.35"/>
    <row r="425" s="70" customFormat="1" hidden="1" x14ac:dyDescent="0.35"/>
    <row r="426" s="70" customFormat="1" hidden="1" x14ac:dyDescent="0.35"/>
    <row r="427" s="70" customFormat="1" hidden="1" x14ac:dyDescent="0.35"/>
    <row r="428" s="70" customFormat="1" hidden="1" x14ac:dyDescent="0.35"/>
    <row r="429" s="70" customFormat="1" hidden="1" x14ac:dyDescent="0.35"/>
    <row r="430" s="70" customFormat="1" hidden="1" x14ac:dyDescent="0.35"/>
    <row r="431" s="70" customFormat="1" hidden="1" x14ac:dyDescent="0.35"/>
    <row r="432" s="70" customFormat="1" hidden="1" x14ac:dyDescent="0.35"/>
    <row r="433" s="70" customFormat="1" hidden="1" x14ac:dyDescent="0.35"/>
    <row r="434" s="70" customFormat="1" hidden="1" x14ac:dyDescent="0.35"/>
    <row r="435" s="70" customFormat="1" hidden="1" x14ac:dyDescent="0.35"/>
    <row r="436" s="70" customFormat="1" hidden="1" x14ac:dyDescent="0.35"/>
    <row r="437" s="70" customFormat="1" hidden="1" x14ac:dyDescent="0.35"/>
    <row r="438" s="70" customFormat="1" hidden="1" x14ac:dyDescent="0.35"/>
    <row r="439" s="70" customFormat="1" hidden="1" x14ac:dyDescent="0.35"/>
    <row r="440" s="70" customFormat="1" hidden="1" x14ac:dyDescent="0.35"/>
    <row r="441" s="70" customFormat="1" hidden="1" x14ac:dyDescent="0.35"/>
    <row r="442" s="70" customFormat="1" hidden="1" x14ac:dyDescent="0.35"/>
    <row r="443" s="70" customFormat="1" hidden="1" x14ac:dyDescent="0.35"/>
    <row r="444" s="70" customFormat="1" hidden="1" x14ac:dyDescent="0.35"/>
    <row r="445" s="70" customFormat="1" hidden="1" x14ac:dyDescent="0.35"/>
    <row r="446" s="70" customFormat="1" hidden="1" x14ac:dyDescent="0.35"/>
    <row r="447" s="70" customFormat="1" hidden="1" x14ac:dyDescent="0.35"/>
    <row r="448" s="70" customFormat="1" hidden="1" x14ac:dyDescent="0.35"/>
    <row r="449" s="70" customFormat="1" hidden="1" x14ac:dyDescent="0.35"/>
    <row r="450" s="70" customFormat="1" hidden="1" x14ac:dyDescent="0.35"/>
    <row r="451" s="70" customFormat="1" hidden="1" x14ac:dyDescent="0.35"/>
    <row r="452" s="70" customFormat="1" hidden="1" x14ac:dyDescent="0.35"/>
    <row r="453" s="70" customFormat="1" hidden="1" x14ac:dyDescent="0.35"/>
    <row r="454" s="70" customFormat="1" hidden="1" x14ac:dyDescent="0.35"/>
    <row r="455" s="70" customFormat="1" hidden="1" x14ac:dyDescent="0.35"/>
    <row r="456" s="70" customFormat="1" hidden="1" x14ac:dyDescent="0.35"/>
    <row r="457" s="70" customFormat="1" hidden="1" x14ac:dyDescent="0.35"/>
    <row r="458" s="70" customFormat="1" hidden="1" x14ac:dyDescent="0.35"/>
    <row r="459" s="70" customFormat="1" hidden="1" x14ac:dyDescent="0.35"/>
    <row r="460" s="70" customFormat="1" hidden="1" x14ac:dyDescent="0.35"/>
    <row r="461" s="70" customFormat="1" hidden="1" x14ac:dyDescent="0.35"/>
    <row r="462" s="70" customFormat="1" hidden="1" x14ac:dyDescent="0.35"/>
    <row r="463" s="70" customFormat="1" hidden="1" x14ac:dyDescent="0.35"/>
    <row r="464" s="70" customFormat="1" hidden="1" x14ac:dyDescent="0.35"/>
    <row r="465" s="70" customFormat="1" hidden="1" x14ac:dyDescent="0.35"/>
    <row r="466" s="70" customFormat="1" hidden="1" x14ac:dyDescent="0.35"/>
    <row r="467" s="70" customFormat="1" hidden="1" x14ac:dyDescent="0.35"/>
    <row r="468" s="70" customFormat="1" hidden="1" x14ac:dyDescent="0.35"/>
    <row r="469" s="70" customFormat="1" hidden="1" x14ac:dyDescent="0.35"/>
    <row r="470" s="70" customFormat="1" hidden="1" x14ac:dyDescent="0.35"/>
    <row r="471" s="70" customFormat="1" hidden="1" x14ac:dyDescent="0.35"/>
    <row r="472" s="70" customFormat="1" hidden="1" x14ac:dyDescent="0.35"/>
    <row r="473" s="70" customFormat="1" hidden="1" x14ac:dyDescent="0.35"/>
    <row r="474" s="70" customFormat="1" hidden="1" x14ac:dyDescent="0.35"/>
    <row r="475" s="70" customFormat="1" hidden="1" x14ac:dyDescent="0.35"/>
    <row r="476" s="70" customFormat="1" hidden="1" x14ac:dyDescent="0.35"/>
    <row r="477" s="70" customFormat="1" hidden="1" x14ac:dyDescent="0.35"/>
    <row r="478" s="70" customFormat="1" hidden="1" x14ac:dyDescent="0.35"/>
    <row r="479" s="70" customFormat="1" hidden="1" x14ac:dyDescent="0.35"/>
    <row r="480" s="70" customFormat="1" hidden="1" x14ac:dyDescent="0.35"/>
    <row r="481" s="70" customFormat="1" hidden="1" x14ac:dyDescent="0.35"/>
    <row r="482" s="70" customFormat="1" hidden="1" x14ac:dyDescent="0.35"/>
    <row r="483" s="70" customFormat="1" hidden="1" x14ac:dyDescent="0.35"/>
    <row r="484" s="70" customFormat="1" hidden="1" x14ac:dyDescent="0.35"/>
    <row r="485" s="70" customFormat="1" hidden="1" x14ac:dyDescent="0.35"/>
    <row r="486" s="70" customFormat="1" hidden="1" x14ac:dyDescent="0.35"/>
    <row r="487" s="70" customFormat="1" hidden="1" x14ac:dyDescent="0.35"/>
    <row r="488" s="70" customFormat="1" hidden="1" x14ac:dyDescent="0.35"/>
    <row r="489" s="70" customFormat="1" hidden="1" x14ac:dyDescent="0.35"/>
    <row r="490" s="70" customFormat="1" hidden="1" x14ac:dyDescent="0.35"/>
    <row r="491" s="70" customFormat="1" hidden="1" x14ac:dyDescent="0.35"/>
    <row r="492" s="70" customFormat="1" hidden="1" x14ac:dyDescent="0.35"/>
    <row r="493" s="70" customFormat="1" hidden="1" x14ac:dyDescent="0.35"/>
    <row r="494" s="70" customFormat="1" hidden="1" x14ac:dyDescent="0.35"/>
    <row r="495" s="70" customFormat="1" hidden="1" x14ac:dyDescent="0.35"/>
    <row r="496" s="70" customFormat="1" hidden="1" x14ac:dyDescent="0.35"/>
    <row r="497" s="70" customFormat="1" hidden="1" x14ac:dyDescent="0.35"/>
    <row r="498" s="70" customFormat="1" hidden="1" x14ac:dyDescent="0.35"/>
    <row r="499" s="70" customFormat="1" hidden="1" x14ac:dyDescent="0.35"/>
    <row r="500" s="70" customFormat="1" hidden="1" x14ac:dyDescent="0.35"/>
    <row r="501" s="70" customFormat="1" hidden="1" x14ac:dyDescent="0.35"/>
    <row r="502" s="70" customFormat="1" hidden="1" x14ac:dyDescent="0.35"/>
    <row r="503" s="70" customFormat="1" hidden="1" x14ac:dyDescent="0.35"/>
    <row r="504" s="70" customFormat="1" hidden="1" x14ac:dyDescent="0.35"/>
    <row r="505" s="70" customFormat="1" hidden="1" x14ac:dyDescent="0.35"/>
    <row r="506" s="70" customFormat="1" hidden="1" x14ac:dyDescent="0.35"/>
    <row r="507" s="70" customFormat="1" hidden="1" x14ac:dyDescent="0.35"/>
    <row r="508" s="70" customFormat="1" hidden="1" x14ac:dyDescent="0.35"/>
    <row r="509" s="70" customFormat="1" hidden="1" x14ac:dyDescent="0.35"/>
    <row r="510" s="70" customFormat="1" hidden="1" x14ac:dyDescent="0.35"/>
    <row r="511" s="70" customFormat="1" hidden="1" x14ac:dyDescent="0.35"/>
    <row r="512" s="70" customFormat="1" hidden="1" x14ac:dyDescent="0.35"/>
    <row r="513" s="70" customFormat="1" hidden="1" x14ac:dyDescent="0.35"/>
    <row r="514" s="70" customFormat="1" hidden="1" x14ac:dyDescent="0.35"/>
    <row r="515" s="70" customFormat="1" hidden="1" x14ac:dyDescent="0.35"/>
    <row r="516" s="70" customFormat="1" hidden="1" x14ac:dyDescent="0.35"/>
    <row r="517" s="70" customFormat="1" hidden="1" x14ac:dyDescent="0.35"/>
    <row r="518" s="70" customFormat="1" hidden="1" x14ac:dyDescent="0.35"/>
    <row r="519" s="70" customFormat="1" hidden="1" x14ac:dyDescent="0.35"/>
    <row r="520" s="70" customFormat="1" hidden="1" x14ac:dyDescent="0.35"/>
    <row r="521" s="70" customFormat="1" hidden="1" x14ac:dyDescent="0.35"/>
    <row r="522" s="70" customFormat="1" hidden="1" x14ac:dyDescent="0.35"/>
    <row r="523" s="70" customFormat="1" hidden="1" x14ac:dyDescent="0.35"/>
    <row r="524" s="70" customFormat="1" hidden="1" x14ac:dyDescent="0.35"/>
    <row r="525" s="70" customFormat="1" hidden="1" x14ac:dyDescent="0.35"/>
    <row r="526" s="70" customFormat="1" hidden="1" x14ac:dyDescent="0.35"/>
    <row r="527" s="70" customFormat="1" hidden="1" x14ac:dyDescent="0.35"/>
    <row r="528" s="70" customFormat="1" hidden="1" x14ac:dyDescent="0.35"/>
    <row r="529" s="70" customFormat="1" hidden="1" x14ac:dyDescent="0.35"/>
    <row r="530" s="70" customFormat="1" hidden="1" x14ac:dyDescent="0.35"/>
    <row r="531" s="70" customFormat="1" hidden="1" x14ac:dyDescent="0.35"/>
    <row r="532" s="70" customFormat="1" hidden="1" x14ac:dyDescent="0.35"/>
    <row r="533" s="70" customFormat="1" hidden="1" x14ac:dyDescent="0.35"/>
    <row r="534" s="70" customFormat="1" hidden="1" x14ac:dyDescent="0.35"/>
    <row r="535" s="70" customFormat="1" hidden="1" x14ac:dyDescent="0.35"/>
    <row r="536" s="70" customFormat="1" hidden="1" x14ac:dyDescent="0.35"/>
    <row r="537" s="70" customFormat="1" hidden="1" x14ac:dyDescent="0.35"/>
    <row r="538" s="70" customFormat="1" hidden="1" x14ac:dyDescent="0.35"/>
    <row r="539" s="70" customFormat="1" hidden="1" x14ac:dyDescent="0.35"/>
    <row r="540" s="70" customFormat="1" hidden="1" x14ac:dyDescent="0.35"/>
    <row r="541" s="70" customFormat="1" hidden="1" x14ac:dyDescent="0.35"/>
    <row r="542" s="70" customFormat="1" hidden="1" x14ac:dyDescent="0.35"/>
    <row r="543" s="70" customFormat="1" hidden="1" x14ac:dyDescent="0.35"/>
    <row r="544" s="70" customFormat="1" hidden="1" x14ac:dyDescent="0.35"/>
    <row r="545" s="70" customFormat="1" hidden="1" x14ac:dyDescent="0.35"/>
    <row r="546" s="70" customFormat="1" hidden="1" x14ac:dyDescent="0.35"/>
    <row r="547" s="70" customFormat="1" hidden="1" x14ac:dyDescent="0.35"/>
    <row r="548" s="70" customFormat="1" hidden="1" x14ac:dyDescent="0.35"/>
    <row r="549" s="70" customFormat="1" hidden="1" x14ac:dyDescent="0.35"/>
    <row r="550" s="70" customFormat="1" hidden="1" x14ac:dyDescent="0.35"/>
    <row r="551" s="70" customFormat="1" hidden="1" x14ac:dyDescent="0.35"/>
  </sheetData>
  <sheetProtection algorithmName="SHA-512" hashValue="3lDU7A3cX/QZ2YFF/YVVlcbsDR9oJV8IAvxenjoXj8EzP36iGHIWB3hYnk2rW4MUoz+ZdZ7mG6xAN+ENq/qzEw==" saltValue="q4kc4X1fVIYm5sYVZSxV3A==" spinCount="100000" sheet="1" objects="1" scenarios="1"/>
  <mergeCells count="8">
    <mergeCell ref="B89:C89"/>
    <mergeCell ref="B3:C3"/>
    <mergeCell ref="B7:C7"/>
    <mergeCell ref="B15:C15"/>
    <mergeCell ref="B21:C21"/>
    <mergeCell ref="B66:C66"/>
    <mergeCell ref="B32:C32"/>
    <mergeCell ref="B55:C55"/>
  </mergeCells>
  <conditionalFormatting sqref="T8:T12 T16:T17 T22:T29 T33:T52 T62:T63 T68:T69 T71:T72 T74:T75 T77:T78 T80:T81 T83:T84 T86:T87 T91:T106 T108:T123 T125:T140 T142:T157">
    <cfRule type="expression" dxfId="9" priority="5">
      <formula>$T$8=""</formula>
    </cfRule>
  </conditionalFormatting>
  <conditionalFormatting sqref="T56:T58">
    <cfRule type="expression" dxfId="8" priority="1">
      <formula>$T$8=""</formula>
    </cfRule>
  </conditionalFormatting>
  <conditionalFormatting sqref="U8:U157">
    <cfRule type="expression" dxfId="7" priority="4">
      <formula>$T$8=""</formula>
    </cfRule>
  </conditionalFormatting>
  <dataValidations count="3">
    <dataValidation type="list" allowBlank="1" showInputMessage="1" showErrorMessage="1" sqref="C18" xr:uid="{00730050-0085-4C67-AF44-005F00C100F7}">
      <formula1>#REF!</formula1>
    </dataValidation>
    <dataValidation type="decimal" allowBlank="1" showInputMessage="1" showErrorMessage="1" errorTitle="Fehlerhafte Dateneingabe" error="Bitte geben Sie nur Zahlenwerte, keinen Text oder Bereiche an." sqref="E7:R7" xr:uid="{002400C1-0016-4228-9C83-00DE001500D3}">
      <formula1>0</formula1>
      <formula2>1000000000</formula2>
    </dataValidation>
    <dataValidation type="decimal" allowBlank="1" showInputMessage="1" showErrorMessage="1" errorTitle="Fehlerhafte Dateneingabe" error="Bitte geben Sie nur Zahlenwerte, keinen Text oder Bereiche an." sqref="E11:U11" xr:uid="{004A0048-000B-44A0-A8FA-00E500BC00B0}">
      <formula1>0</formula1>
      <formula2>1000000000000</formula2>
    </dataValidation>
  </dataValidations>
  <printOptions headings="1"/>
  <pageMargins left="0.70866141732283472" right="0.70866141732283472" top="0.78740157480314954" bottom="0.78740157480314954" header="0.31496062992125984" footer="0.31496062992125984"/>
  <pageSetup paperSize="9" scale="16" orientation="landscape" r:id="rId1"/>
  <headerFooter>
    <oddHeader>&amp;A</oddHead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5">
    <tabColor theme="8" tint="0.59999389629810485"/>
  </sheetPr>
  <dimension ref="A1:AH191"/>
  <sheetViews>
    <sheetView showGridLines="0" zoomScaleNormal="100" workbookViewId="0"/>
  </sheetViews>
  <sheetFormatPr defaultColWidth="0" defaultRowHeight="15" customHeight="1" zeroHeight="1" x14ac:dyDescent="0.35"/>
  <cols>
    <col min="1" max="1" width="9.1796875" style="57" customWidth="1"/>
    <col min="2" max="2" width="39.453125" style="57" customWidth="1"/>
    <col min="3" max="3" width="70.26953125" style="57" customWidth="1"/>
    <col min="4" max="4" width="19" style="57" customWidth="1"/>
    <col min="5" max="20" width="16" style="57" customWidth="1"/>
    <col min="21" max="21" width="6.7265625" style="57" customWidth="1"/>
    <col min="22" max="22" width="20.54296875" style="57" hidden="1" customWidth="1"/>
    <col min="23" max="34" width="0" style="57" hidden="1" customWidth="1"/>
    <col min="35" max="16384" width="20.54296875" style="57" hidden="1"/>
  </cols>
  <sheetData>
    <row r="1" spans="1:12" ht="14.15" customHeight="1" x14ac:dyDescent="0.35"/>
    <row r="2" spans="1:12" ht="28.5" x14ac:dyDescent="0.65">
      <c r="B2" s="38" t="s">
        <v>385</v>
      </c>
    </row>
    <row r="3" spans="1:12" ht="16" customHeight="1" x14ac:dyDescent="0.7">
      <c r="B3" s="267"/>
    </row>
    <row r="4" spans="1:12" ht="21" x14ac:dyDescent="0.5">
      <c r="B4" s="268" t="s">
        <v>386</v>
      </c>
    </row>
    <row r="5" spans="1:12" ht="60.65" customHeight="1" x14ac:dyDescent="0.35">
      <c r="B5" s="1526" t="s">
        <v>387</v>
      </c>
      <c r="C5" s="1526"/>
      <c r="D5" s="1526"/>
    </row>
    <row r="6" spans="1:12" ht="16" thickBot="1" x14ac:dyDescent="0.4">
      <c r="B6" s="269"/>
      <c r="C6" s="270"/>
      <c r="D6" s="69"/>
    </row>
    <row r="7" spans="1:12" ht="30" customHeight="1" thickBot="1" x14ac:dyDescent="0.4">
      <c r="B7" s="1532" t="s">
        <v>112</v>
      </c>
      <c r="C7" s="1532"/>
      <c r="D7" s="1532"/>
    </row>
    <row r="8" spans="1:12" ht="45" customHeight="1" thickBot="1" x14ac:dyDescent="0.4">
      <c r="B8" s="1530" t="s">
        <v>388</v>
      </c>
      <c r="C8" s="1515"/>
      <c r="D8" s="1531"/>
    </row>
    <row r="9" spans="1:12" s="271" customFormat="1" thickBot="1" x14ac:dyDescent="0.4">
      <c r="A9" s="69"/>
      <c r="B9" s="881" t="s">
        <v>37</v>
      </c>
      <c r="C9" s="882" t="s">
        <v>389</v>
      </c>
      <c r="D9" s="883" t="s">
        <v>50</v>
      </c>
    </row>
    <row r="10" spans="1:12" thickBot="1" x14ac:dyDescent="0.4">
      <c r="B10" s="275" t="s">
        <v>390</v>
      </c>
      <c r="C10" s="276"/>
      <c r="D10" s="277" t="s">
        <v>51</v>
      </c>
      <c r="E10" s="278">
        <f>YEAR('2b) Allg. Inputs'!C7)</f>
        <v>1900</v>
      </c>
    </row>
    <row r="11" spans="1:12" ht="47" customHeight="1" thickBot="1" x14ac:dyDescent="0.4">
      <c r="B11" s="100" t="s">
        <v>391</v>
      </c>
      <c r="C11" s="64"/>
      <c r="D11" s="279" t="s">
        <v>51</v>
      </c>
      <c r="E11" s="1466" t="str">
        <f>'2d) Planwerte (Anlage)'!C11</f>
        <v>- nicht ausgewählt -</v>
      </c>
      <c r="F11" s="1467" t="str">
        <f>'2d) Planwerte (Anlage)'!D11</f>
        <v>- nicht ausgewählt -</v>
      </c>
      <c r="G11" s="1467" t="str">
        <f>'2d) Planwerte (Anlage)'!E11</f>
        <v>- nicht ausgewählt -</v>
      </c>
      <c r="H11" s="1467" t="str">
        <f>'2d) Planwerte (Anlage)'!F11</f>
        <v>- nicht ausgewählt -</v>
      </c>
      <c r="I11" s="1467" t="str">
        <f>'2d) Planwerte (Anlage)'!G11</f>
        <v>- nicht ausgewählt -</v>
      </c>
      <c r="J11" s="1467" t="str">
        <f>'2d) Planwerte (Anlage)'!H11</f>
        <v>- nicht ausgewählt -</v>
      </c>
      <c r="K11" s="1468" t="str">
        <f>'2d) Planwerte (Anlage)'!I11</f>
        <v>- nicht ausgewählt -</v>
      </c>
    </row>
    <row r="12" spans="1:12" ht="27" customHeight="1" thickBot="1" x14ac:dyDescent="0.5">
      <c r="B12" s="105" t="s">
        <v>52</v>
      </c>
      <c r="C12" s="280"/>
      <c r="D12" s="281" t="s">
        <v>53</v>
      </c>
      <c r="E12" s="282">
        <f>'2b) Allg. Inputs'!C9</f>
        <v>0</v>
      </c>
    </row>
    <row r="13" spans="1:12" ht="30" customHeight="1" x14ac:dyDescent="0.35">
      <c r="B13" s="283" t="s">
        <v>392</v>
      </c>
      <c r="C13" s="284" t="s">
        <v>393</v>
      </c>
      <c r="D13" s="285" t="s">
        <v>51</v>
      </c>
      <c r="E13" s="286">
        <f>'3a) KSV Parameter'!D43</f>
        <v>0.5</v>
      </c>
    </row>
    <row r="14" spans="1:12" ht="45.65" customHeight="1" x14ac:dyDescent="0.35">
      <c r="B14" s="287"/>
    </row>
    <row r="15" spans="1:12" ht="30" customHeight="1" x14ac:dyDescent="0.35">
      <c r="B15" s="1510" t="s">
        <v>394</v>
      </c>
      <c r="C15" s="1510"/>
      <c r="D15" s="1510"/>
      <c r="L15" s="288"/>
    </row>
    <row r="16" spans="1:12" ht="45" customHeight="1" x14ac:dyDescent="0.35">
      <c r="B16" s="1515" t="s">
        <v>395</v>
      </c>
      <c r="C16" s="1515"/>
      <c r="D16" s="1515"/>
      <c r="E16" s="125"/>
      <c r="L16" s="289"/>
    </row>
    <row r="17" spans="1:21" s="271" customFormat="1" ht="14.5" x14ac:dyDescent="0.35">
      <c r="A17" s="69"/>
      <c r="B17" s="272" t="s">
        <v>37</v>
      </c>
      <c r="C17" s="273" t="s">
        <v>389</v>
      </c>
      <c r="D17" s="274" t="s">
        <v>50</v>
      </c>
      <c r="E17" s="290"/>
      <c r="L17" s="291"/>
    </row>
    <row r="18" spans="1:21" ht="21.65" customHeight="1" x14ac:dyDescent="0.35">
      <c r="B18" s="275" t="s">
        <v>289</v>
      </c>
      <c r="C18" s="292" t="s">
        <v>290</v>
      </c>
      <c r="D18" s="293" t="s">
        <v>291</v>
      </c>
      <c r="E18" s="294">
        <f>'3a) KSV Parameter'!E6</f>
        <v>1</v>
      </c>
      <c r="S18" s="289"/>
      <c r="T18" s="289"/>
    </row>
    <row r="19" spans="1:21" ht="21.65" customHeight="1" x14ac:dyDescent="0.35">
      <c r="B19" s="100" t="s">
        <v>292</v>
      </c>
      <c r="C19" s="295" t="s">
        <v>290</v>
      </c>
      <c r="D19" s="296" t="s">
        <v>291</v>
      </c>
      <c r="E19" s="297">
        <f>'3a) KSV Parameter'!E7</f>
        <v>1</v>
      </c>
      <c r="S19" s="289"/>
      <c r="T19" s="289"/>
    </row>
    <row r="20" spans="1:21" ht="21.65" customHeight="1" x14ac:dyDescent="0.45">
      <c r="B20" s="101" t="s">
        <v>293</v>
      </c>
      <c r="C20" s="298" t="s">
        <v>290</v>
      </c>
      <c r="D20" s="299" t="s">
        <v>291</v>
      </c>
      <c r="E20" s="297">
        <f>'3a) KSV Parameter'!E8</f>
        <v>1</v>
      </c>
      <c r="S20" s="289"/>
      <c r="T20" s="289"/>
    </row>
    <row r="21" spans="1:21" ht="21.65" customHeight="1" x14ac:dyDescent="0.35">
      <c r="B21" s="100" t="s">
        <v>294</v>
      </c>
      <c r="C21" s="295" t="s">
        <v>290</v>
      </c>
      <c r="D21" s="300" t="s">
        <v>291</v>
      </c>
      <c r="E21" s="297">
        <f>'3a) KSV Parameter'!E9</f>
        <v>0</v>
      </c>
      <c r="S21" s="289"/>
      <c r="T21" s="289"/>
    </row>
    <row r="22" spans="1:21" ht="21.65" customHeight="1" x14ac:dyDescent="0.35">
      <c r="B22" s="101" t="s">
        <v>295</v>
      </c>
      <c r="C22" s="298" t="s">
        <v>290</v>
      </c>
      <c r="D22" s="299" t="s">
        <v>291</v>
      </c>
      <c r="E22" s="297">
        <f>'3a) KSV Parameter'!E10</f>
        <v>0</v>
      </c>
      <c r="S22" s="289"/>
      <c r="T22" s="289"/>
    </row>
    <row r="23" spans="1:21" ht="21.65" customHeight="1" x14ac:dyDescent="0.35">
      <c r="B23" s="283" t="s">
        <v>296</v>
      </c>
      <c r="C23" s="301" t="s">
        <v>290</v>
      </c>
      <c r="D23" s="302" t="s">
        <v>291</v>
      </c>
      <c r="E23" s="303">
        <f>'3a) KSV Parameter'!E11</f>
        <v>0</v>
      </c>
      <c r="S23" s="289"/>
      <c r="T23" s="289"/>
    </row>
    <row r="24" spans="1:21" ht="21.65" customHeight="1" x14ac:dyDescent="0.35">
      <c r="B24" s="111" t="s">
        <v>289</v>
      </c>
      <c r="C24" s="304" t="s">
        <v>184</v>
      </c>
      <c r="D24" s="251" t="s">
        <v>291</v>
      </c>
      <c r="E24" s="294">
        <f>'3a) KSV Parameter'!E12</f>
        <v>1</v>
      </c>
      <c r="S24" s="289"/>
      <c r="T24" s="289"/>
    </row>
    <row r="25" spans="1:21" ht="21.65" customHeight="1" x14ac:dyDescent="0.35">
      <c r="B25" s="63" t="s">
        <v>292</v>
      </c>
      <c r="C25" s="295" t="s">
        <v>184</v>
      </c>
      <c r="D25" s="172" t="s">
        <v>291</v>
      </c>
      <c r="E25" s="297">
        <f>'3a) KSV Parameter'!E13</f>
        <v>1</v>
      </c>
      <c r="S25" s="289"/>
      <c r="T25" s="289"/>
    </row>
    <row r="26" spans="1:21" ht="21.65" customHeight="1" x14ac:dyDescent="0.45">
      <c r="B26" s="67" t="s">
        <v>293</v>
      </c>
      <c r="C26" s="298" t="s">
        <v>184</v>
      </c>
      <c r="D26" s="252" t="s">
        <v>291</v>
      </c>
      <c r="E26" s="297">
        <f>'3a) KSV Parameter'!E14</f>
        <v>1</v>
      </c>
      <c r="S26" s="289"/>
      <c r="T26" s="289"/>
    </row>
    <row r="27" spans="1:21" ht="21.65" customHeight="1" x14ac:dyDescent="0.35">
      <c r="B27" s="63" t="s">
        <v>294</v>
      </c>
      <c r="C27" s="295" t="s">
        <v>184</v>
      </c>
      <c r="D27" s="172" t="s">
        <v>291</v>
      </c>
      <c r="E27" s="297">
        <f>'3a) KSV Parameter'!E15</f>
        <v>1</v>
      </c>
      <c r="S27" s="289"/>
      <c r="T27" s="289"/>
    </row>
    <row r="28" spans="1:21" ht="21.65" customHeight="1" x14ac:dyDescent="0.35">
      <c r="B28" s="259" t="s">
        <v>295</v>
      </c>
      <c r="C28" s="305" t="s">
        <v>184</v>
      </c>
      <c r="D28" s="260" t="s">
        <v>291</v>
      </c>
      <c r="E28" s="297">
        <f>'3a) KSV Parameter'!E16</f>
        <v>1</v>
      </c>
      <c r="S28" s="289"/>
      <c r="T28" s="289"/>
    </row>
    <row r="29" spans="1:21" ht="21.65" customHeight="1" x14ac:dyDescent="0.35">
      <c r="B29" s="144" t="s">
        <v>296</v>
      </c>
      <c r="C29" s="306" t="s">
        <v>184</v>
      </c>
      <c r="D29" s="174" t="s">
        <v>291</v>
      </c>
      <c r="E29" s="303">
        <f>'3a) KSV Parameter'!E17</f>
        <v>1</v>
      </c>
      <c r="S29" s="289"/>
      <c r="T29" s="289"/>
    </row>
    <row r="30" spans="1:21" ht="21.65" customHeight="1" x14ac:dyDescent="0.35">
      <c r="S30" s="307"/>
      <c r="T30" s="307"/>
    </row>
    <row r="31" spans="1:21" ht="21.65" customHeight="1" x14ac:dyDescent="0.35">
      <c r="B31" s="1510" t="s">
        <v>396</v>
      </c>
      <c r="C31" s="1510"/>
      <c r="D31" s="1523"/>
      <c r="R31" s="837"/>
      <c r="S31" s="849"/>
      <c r="T31" s="849"/>
      <c r="U31" s="70"/>
    </row>
    <row r="32" spans="1:21" ht="21.65" customHeight="1" x14ac:dyDescent="0.35">
      <c r="B32" s="1515"/>
      <c r="C32" s="1515"/>
      <c r="D32" s="1531"/>
      <c r="P32" s="307"/>
      <c r="Q32" s="307"/>
      <c r="R32" s="849"/>
      <c r="S32" s="837"/>
      <c r="T32" s="837"/>
      <c r="U32" s="70"/>
    </row>
    <row r="33" spans="1:21" s="271" customFormat="1" ht="21.65" customHeight="1" thickBot="1" x14ac:dyDescent="0.4">
      <c r="A33" s="69"/>
      <c r="B33" s="308" t="s">
        <v>37</v>
      </c>
      <c r="C33" s="309" t="s">
        <v>389</v>
      </c>
      <c r="D33" s="310" t="s">
        <v>397</v>
      </c>
      <c r="E33" s="311">
        <f>E10</f>
        <v>1900</v>
      </c>
      <c r="F33" s="312">
        <f t="shared" ref="F33:R33" si="0">E33+1</f>
        <v>1901</v>
      </c>
      <c r="G33" s="312">
        <f t="shared" si="0"/>
        <v>1902</v>
      </c>
      <c r="H33" s="312">
        <f t="shared" si="0"/>
        <v>1903</v>
      </c>
      <c r="I33" s="312">
        <f t="shared" si="0"/>
        <v>1904</v>
      </c>
      <c r="J33" s="312">
        <f t="shared" si="0"/>
        <v>1905</v>
      </c>
      <c r="K33" s="312">
        <f t="shared" si="0"/>
        <v>1906</v>
      </c>
      <c r="L33" s="312">
        <f t="shared" si="0"/>
        <v>1907</v>
      </c>
      <c r="M33" s="312">
        <f t="shared" si="0"/>
        <v>1908</v>
      </c>
      <c r="N33" s="312">
        <f t="shared" si="0"/>
        <v>1909</v>
      </c>
      <c r="O33" s="312">
        <f t="shared" si="0"/>
        <v>1910</v>
      </c>
      <c r="P33" s="312">
        <f t="shared" si="0"/>
        <v>1911</v>
      </c>
      <c r="Q33" s="312">
        <f t="shared" si="0"/>
        <v>1912</v>
      </c>
      <c r="R33" s="312">
        <f t="shared" si="0"/>
        <v>1913</v>
      </c>
      <c r="S33" s="846">
        <f t="shared" ref="S33" si="1">R33+1</f>
        <v>1914</v>
      </c>
      <c r="T33" s="846">
        <f t="shared" ref="T33" si="2">S33+1</f>
        <v>1915</v>
      </c>
      <c r="U33" s="806"/>
    </row>
    <row r="34" spans="1:21" ht="30" customHeight="1" x14ac:dyDescent="0.35">
      <c r="B34" s="97" t="s">
        <v>332</v>
      </c>
      <c r="C34" s="314"/>
      <c r="D34" s="254" t="str">
        <f>'4a) Berechnungen zu Planwerten'!C85</f>
        <v>MWh</v>
      </c>
      <c r="E34" s="315">
        <f>'4a) Berechnungen zu Planwerten'!E85</f>
        <v>0</v>
      </c>
      <c r="F34" s="315">
        <f>'4a) Berechnungen zu Planwerten'!F85</f>
        <v>0</v>
      </c>
      <c r="G34" s="315">
        <f>'4a) Berechnungen zu Planwerten'!G85</f>
        <v>0</v>
      </c>
      <c r="H34" s="315">
        <f>'4a) Berechnungen zu Planwerten'!H85</f>
        <v>0</v>
      </c>
      <c r="I34" s="315">
        <f>'4a) Berechnungen zu Planwerten'!I85</f>
        <v>0</v>
      </c>
      <c r="J34" s="315">
        <f>'4a) Berechnungen zu Planwerten'!J85</f>
        <v>0</v>
      </c>
      <c r="K34" s="315">
        <f>'4a) Berechnungen zu Planwerten'!K85</f>
        <v>0</v>
      </c>
      <c r="L34" s="315">
        <f>'4a) Berechnungen zu Planwerten'!L85</f>
        <v>0</v>
      </c>
      <c r="M34" s="315">
        <f>'4a) Berechnungen zu Planwerten'!M85</f>
        <v>0</v>
      </c>
      <c r="N34" s="315">
        <f>'4a) Berechnungen zu Planwerten'!N85</f>
        <v>0</v>
      </c>
      <c r="O34" s="315">
        <f>'4a) Berechnungen zu Planwerten'!O85</f>
        <v>0</v>
      </c>
      <c r="P34" s="315">
        <f>'4a) Berechnungen zu Planwerten'!P85</f>
        <v>0</v>
      </c>
      <c r="Q34" s="315">
        <f>'4a) Berechnungen zu Planwerten'!Q85</f>
        <v>0</v>
      </c>
      <c r="R34" s="315">
        <f>'4a) Berechnungen zu Planwerten'!R85</f>
        <v>0</v>
      </c>
      <c r="S34" s="315">
        <f>IF($E$114="Nein",'4a) Berechnungen zu Planwerten'!S85,'4a) Berechnungen zu Planwerten'!S85+'4a) Berechnungen zu Planwerten'!T85)</f>
        <v>0</v>
      </c>
      <c r="T34" s="315">
        <f>IF($E$114="Nein",0,'4a) Berechnungen zu Planwerten'!U85)</f>
        <v>0</v>
      </c>
      <c r="U34" s="125"/>
    </row>
    <row r="35" spans="1:21" ht="30" customHeight="1" x14ac:dyDescent="0.35">
      <c r="B35" s="100" t="s">
        <v>398</v>
      </c>
      <c r="C35" s="316"/>
      <c r="D35" s="317" t="str">
        <f>'4a) Berechnungen zu Planwerten'!C86</f>
        <v>MWh</v>
      </c>
      <c r="E35" s="318">
        <f>'4a) Berechnungen zu Planwerten'!E86</f>
        <v>0</v>
      </c>
      <c r="F35" s="319">
        <f>'4a) Berechnungen zu Planwerten'!F86</f>
        <v>0</v>
      </c>
      <c r="G35" s="319">
        <f>'4a) Berechnungen zu Planwerten'!G86</f>
        <v>0</v>
      </c>
      <c r="H35" s="319">
        <f>'4a) Berechnungen zu Planwerten'!H86</f>
        <v>0</v>
      </c>
      <c r="I35" s="319">
        <f>'4a) Berechnungen zu Planwerten'!I86</f>
        <v>0</v>
      </c>
      <c r="J35" s="319">
        <f>'4a) Berechnungen zu Planwerten'!J86</f>
        <v>0</v>
      </c>
      <c r="K35" s="319">
        <f>'4a) Berechnungen zu Planwerten'!K86</f>
        <v>0</v>
      </c>
      <c r="L35" s="319">
        <f>'4a) Berechnungen zu Planwerten'!L86</f>
        <v>0</v>
      </c>
      <c r="M35" s="319">
        <f>'4a) Berechnungen zu Planwerten'!M86</f>
        <v>0</v>
      </c>
      <c r="N35" s="319">
        <f>'4a) Berechnungen zu Planwerten'!N86</f>
        <v>0</v>
      </c>
      <c r="O35" s="319">
        <f>'4a) Berechnungen zu Planwerten'!O86</f>
        <v>0</v>
      </c>
      <c r="P35" s="319">
        <f>'4a) Berechnungen zu Planwerten'!P86</f>
        <v>0</v>
      </c>
      <c r="Q35" s="319">
        <f>'4a) Berechnungen zu Planwerten'!Q86</f>
        <v>0</v>
      </c>
      <c r="R35" s="319">
        <f>'4a) Berechnungen zu Planwerten'!R86</f>
        <v>0</v>
      </c>
      <c r="S35" s="319">
        <f>IF($E$114="Nein",'4a) Berechnungen zu Planwerten'!S86,'4a) Berechnungen zu Planwerten'!S86+'4a) Berechnungen zu Planwerten'!T86)</f>
        <v>0</v>
      </c>
      <c r="T35" s="319">
        <f>IF($E$114="Nein",0,'4a) Berechnungen zu Planwerten'!U86)</f>
        <v>0</v>
      </c>
      <c r="U35" s="125"/>
    </row>
    <row r="36" spans="1:21" ht="30" customHeight="1" x14ac:dyDescent="0.35">
      <c r="B36" s="101" t="s">
        <v>335</v>
      </c>
      <c r="C36" s="320"/>
      <c r="D36" s="321" t="str">
        <f>'4a) Berechnungen zu Planwerten'!C87</f>
        <v>MWh</v>
      </c>
      <c r="E36" s="318">
        <f>'4a) Berechnungen zu Planwerten'!E87</f>
        <v>0</v>
      </c>
      <c r="F36" s="318">
        <f>'4a) Berechnungen zu Planwerten'!F87</f>
        <v>0</v>
      </c>
      <c r="G36" s="318">
        <f>'4a) Berechnungen zu Planwerten'!G87</f>
        <v>0</v>
      </c>
      <c r="H36" s="318">
        <f>'4a) Berechnungen zu Planwerten'!H87</f>
        <v>0</v>
      </c>
      <c r="I36" s="318">
        <f>'4a) Berechnungen zu Planwerten'!I87</f>
        <v>0</v>
      </c>
      <c r="J36" s="318">
        <f>'4a) Berechnungen zu Planwerten'!J87</f>
        <v>0</v>
      </c>
      <c r="K36" s="318">
        <f>'4a) Berechnungen zu Planwerten'!K87</f>
        <v>0</v>
      </c>
      <c r="L36" s="318">
        <f>'4a) Berechnungen zu Planwerten'!L87</f>
        <v>0</v>
      </c>
      <c r="M36" s="318">
        <f>'4a) Berechnungen zu Planwerten'!M87</f>
        <v>0</v>
      </c>
      <c r="N36" s="318">
        <f>'4a) Berechnungen zu Planwerten'!N87</f>
        <v>0</v>
      </c>
      <c r="O36" s="318">
        <f>'4a) Berechnungen zu Planwerten'!O87</f>
        <v>0</v>
      </c>
      <c r="P36" s="318">
        <f>'4a) Berechnungen zu Planwerten'!P87</f>
        <v>0</v>
      </c>
      <c r="Q36" s="318">
        <f>'4a) Berechnungen zu Planwerten'!Q87</f>
        <v>0</v>
      </c>
      <c r="R36" s="318">
        <f>'4a) Berechnungen zu Planwerten'!R87</f>
        <v>0</v>
      </c>
      <c r="S36" s="318">
        <f>IF($E$114="Nein",'4a) Berechnungen zu Planwerten'!S87,'4a) Berechnungen zu Planwerten'!S87+'4a) Berechnungen zu Planwerten'!T87)</f>
        <v>0</v>
      </c>
      <c r="T36" s="318">
        <f>IF($E$114="Nein",0,'4a) Berechnungen zu Planwerten'!U87)</f>
        <v>0</v>
      </c>
      <c r="U36" s="125"/>
    </row>
    <row r="37" spans="1:21" ht="30" customHeight="1" x14ac:dyDescent="0.35">
      <c r="B37" s="100" t="s">
        <v>336</v>
      </c>
      <c r="C37" s="316"/>
      <c r="D37" s="317" t="str">
        <f>'4a) Berechnungen zu Planwerten'!C88</f>
        <v>MWh</v>
      </c>
      <c r="E37" s="318">
        <f>'4a) Berechnungen zu Planwerten'!E88</f>
        <v>0</v>
      </c>
      <c r="F37" s="319">
        <f>'4a) Berechnungen zu Planwerten'!F88</f>
        <v>0</v>
      </c>
      <c r="G37" s="319">
        <f>'4a) Berechnungen zu Planwerten'!G88</f>
        <v>0</v>
      </c>
      <c r="H37" s="319">
        <f>'4a) Berechnungen zu Planwerten'!H88</f>
        <v>0</v>
      </c>
      <c r="I37" s="319">
        <f>'4a) Berechnungen zu Planwerten'!I88</f>
        <v>0</v>
      </c>
      <c r="J37" s="319">
        <f>'4a) Berechnungen zu Planwerten'!J88</f>
        <v>0</v>
      </c>
      <c r="K37" s="319">
        <f>'4a) Berechnungen zu Planwerten'!K88</f>
        <v>0</v>
      </c>
      <c r="L37" s="319">
        <f>'4a) Berechnungen zu Planwerten'!L88</f>
        <v>0</v>
      </c>
      <c r="M37" s="319">
        <f>'4a) Berechnungen zu Planwerten'!M88</f>
        <v>0</v>
      </c>
      <c r="N37" s="319">
        <f>'4a) Berechnungen zu Planwerten'!N88</f>
        <v>0</v>
      </c>
      <c r="O37" s="319">
        <f>'4a) Berechnungen zu Planwerten'!O88</f>
        <v>0</v>
      </c>
      <c r="P37" s="319">
        <f>'4a) Berechnungen zu Planwerten'!P88</f>
        <v>0</v>
      </c>
      <c r="Q37" s="319">
        <f>'4a) Berechnungen zu Planwerten'!Q88</f>
        <v>0</v>
      </c>
      <c r="R37" s="319">
        <f>'4a) Berechnungen zu Planwerten'!R88</f>
        <v>0</v>
      </c>
      <c r="S37" s="319">
        <f>IF($E$114="Nein",'4a) Berechnungen zu Planwerten'!S88,'4a) Berechnungen zu Planwerten'!S88+'4a) Berechnungen zu Planwerten'!T88)</f>
        <v>0</v>
      </c>
      <c r="T37" s="319">
        <f>IF($E$114="Nein",0,'4a) Berechnungen zu Planwerten'!U88)</f>
        <v>0</v>
      </c>
      <c r="U37" s="125"/>
    </row>
    <row r="38" spans="1:21" ht="30" customHeight="1" thickBot="1" x14ac:dyDescent="0.4">
      <c r="B38" s="322" t="s">
        <v>337</v>
      </c>
      <c r="C38" s="323"/>
      <c r="D38" s="324" t="str">
        <f>'4a) Berechnungen zu Planwerten'!C89</f>
        <v>MWh</v>
      </c>
      <c r="E38" s="325">
        <f>'4a) Berechnungen zu Planwerten'!E89+'4a) Berechnungen zu Planwerten'!E90+'4a) Berechnungen zu Planwerten'!E91</f>
        <v>0</v>
      </c>
      <c r="F38" s="326">
        <f>'4a) Berechnungen zu Planwerten'!F89+'4a) Berechnungen zu Planwerten'!F90+'4a) Berechnungen zu Planwerten'!F91</f>
        <v>0</v>
      </c>
      <c r="G38" s="326">
        <f>'4a) Berechnungen zu Planwerten'!G89+'4a) Berechnungen zu Planwerten'!G90+'4a) Berechnungen zu Planwerten'!G91</f>
        <v>0</v>
      </c>
      <c r="H38" s="326">
        <f>'4a) Berechnungen zu Planwerten'!H89+'4a) Berechnungen zu Planwerten'!H90+'4a) Berechnungen zu Planwerten'!H91</f>
        <v>0</v>
      </c>
      <c r="I38" s="326">
        <f>'4a) Berechnungen zu Planwerten'!I89+'4a) Berechnungen zu Planwerten'!I90+'4a) Berechnungen zu Planwerten'!I91</f>
        <v>0</v>
      </c>
      <c r="J38" s="326">
        <f>'4a) Berechnungen zu Planwerten'!J89+'4a) Berechnungen zu Planwerten'!J90+'4a) Berechnungen zu Planwerten'!J91</f>
        <v>0</v>
      </c>
      <c r="K38" s="326">
        <f>'4a) Berechnungen zu Planwerten'!K89+'4a) Berechnungen zu Planwerten'!K90+'4a) Berechnungen zu Planwerten'!K91</f>
        <v>0</v>
      </c>
      <c r="L38" s="326">
        <f>'4a) Berechnungen zu Planwerten'!L89+'4a) Berechnungen zu Planwerten'!L90+'4a) Berechnungen zu Planwerten'!L91</f>
        <v>0</v>
      </c>
      <c r="M38" s="326">
        <f>'4a) Berechnungen zu Planwerten'!M89+'4a) Berechnungen zu Planwerten'!M90+'4a) Berechnungen zu Planwerten'!M91</f>
        <v>0</v>
      </c>
      <c r="N38" s="326">
        <f>'4a) Berechnungen zu Planwerten'!N89+'4a) Berechnungen zu Planwerten'!N90+'4a) Berechnungen zu Planwerten'!N91</f>
        <v>0</v>
      </c>
      <c r="O38" s="326">
        <f>'4a) Berechnungen zu Planwerten'!O89+'4a) Berechnungen zu Planwerten'!O90+'4a) Berechnungen zu Planwerten'!O91</f>
        <v>0</v>
      </c>
      <c r="P38" s="326">
        <f>'4a) Berechnungen zu Planwerten'!P89+'4a) Berechnungen zu Planwerten'!P90+'4a) Berechnungen zu Planwerten'!P91</f>
        <v>0</v>
      </c>
      <c r="Q38" s="326">
        <f>'4a) Berechnungen zu Planwerten'!Q89+'4a) Berechnungen zu Planwerten'!Q90+'4a) Berechnungen zu Planwerten'!Q91</f>
        <v>0</v>
      </c>
      <c r="R38" s="326">
        <f>'4a) Berechnungen zu Planwerten'!R89+'4a) Berechnungen zu Planwerten'!R90+'4a) Berechnungen zu Planwerten'!R91</f>
        <v>0</v>
      </c>
      <c r="S38" s="326">
        <f>IF($E$114="Nein",'4a) Berechnungen zu Planwerten'!S89+'4a) Berechnungen zu Planwerten'!S90+'4a) Berechnungen zu Planwerten'!S91,'4a) Berechnungen zu Planwerten'!S89+'4a) Berechnungen zu Planwerten'!T89+'4a) Berechnungen zu Planwerten'!S90+'4a) Berechnungen zu Planwerten'!T90+'4a) Berechnungen zu Planwerten'!S91+'4a) Berechnungen zu Planwerten'!T91)</f>
        <v>0</v>
      </c>
      <c r="T38" s="326">
        <f>IF($E$114="Nein",0,'4a) Berechnungen zu Planwerten'!U89+'4a) Berechnungen zu Planwerten'!U90+'4a) Berechnungen zu Planwerten'!U91)</f>
        <v>0</v>
      </c>
      <c r="U38" s="125"/>
    </row>
    <row r="39" spans="1:21" ht="30" customHeight="1" thickBot="1" x14ac:dyDescent="0.5">
      <c r="B39" s="258" t="str">
        <f>"Emissionen des Referenzsystems"</f>
        <v>Emissionen des Referenzsystems</v>
      </c>
      <c r="C39" s="327"/>
      <c r="D39" s="261" t="s">
        <v>318</v>
      </c>
      <c r="E39" s="328">
        <f>'4a) Berechnungen zu Planwerten'!E93</f>
        <v>0</v>
      </c>
      <c r="F39" s="328">
        <f>'4a) Berechnungen zu Planwerten'!F93</f>
        <v>0</v>
      </c>
      <c r="G39" s="328">
        <f>'4a) Berechnungen zu Planwerten'!G93</f>
        <v>0</v>
      </c>
      <c r="H39" s="328">
        <f>'4a) Berechnungen zu Planwerten'!H93</f>
        <v>0</v>
      </c>
      <c r="I39" s="328">
        <f>'4a) Berechnungen zu Planwerten'!I93</f>
        <v>0</v>
      </c>
      <c r="J39" s="328">
        <f>'4a) Berechnungen zu Planwerten'!J93</f>
        <v>0</v>
      </c>
      <c r="K39" s="328">
        <f>'4a) Berechnungen zu Planwerten'!K93</f>
        <v>0</v>
      </c>
      <c r="L39" s="328">
        <f>'4a) Berechnungen zu Planwerten'!L93</f>
        <v>0</v>
      </c>
      <c r="M39" s="328">
        <f>'4a) Berechnungen zu Planwerten'!M93</f>
        <v>0</v>
      </c>
      <c r="N39" s="328">
        <f>'4a) Berechnungen zu Planwerten'!N93</f>
        <v>0</v>
      </c>
      <c r="O39" s="328">
        <f>'4a) Berechnungen zu Planwerten'!O93</f>
        <v>0</v>
      </c>
      <c r="P39" s="328">
        <f>'4a) Berechnungen zu Planwerten'!P93</f>
        <v>0</v>
      </c>
      <c r="Q39" s="328">
        <f>'4a) Berechnungen zu Planwerten'!Q93</f>
        <v>0</v>
      </c>
      <c r="R39" s="328">
        <f>'4a) Berechnungen zu Planwerten'!R93</f>
        <v>0</v>
      </c>
      <c r="S39" s="328">
        <f>IF($E$114="Nein",'4a) Berechnungen zu Planwerten'!S93,'4a) Berechnungen zu Planwerten'!S93+'4a) Berechnungen zu Planwerten'!T93)</f>
        <v>0</v>
      </c>
      <c r="T39" s="328">
        <f>IF($E$114="Nein",0,'4a) Berechnungen zu Planwerten'!U93)</f>
        <v>0</v>
      </c>
      <c r="U39" s="125"/>
    </row>
    <row r="40" spans="1:21" ht="39" customHeight="1" thickBot="1" x14ac:dyDescent="0.4"/>
    <row r="41" spans="1:21" ht="30" customHeight="1" x14ac:dyDescent="0.35">
      <c r="B41" s="1510" t="s">
        <v>399</v>
      </c>
      <c r="C41" s="1510"/>
      <c r="D41" s="1523"/>
      <c r="E41" s="70"/>
      <c r="F41" s="70"/>
      <c r="G41" s="70"/>
      <c r="H41" s="70"/>
      <c r="I41" s="70"/>
      <c r="J41" s="70"/>
      <c r="K41" s="70"/>
      <c r="L41" s="70"/>
      <c r="M41" s="70"/>
      <c r="N41" s="70"/>
      <c r="O41" s="70"/>
      <c r="P41" s="70"/>
      <c r="Q41" s="70"/>
      <c r="R41" s="70"/>
      <c r="S41" s="70"/>
      <c r="T41" s="70"/>
    </row>
    <row r="42" spans="1:21" s="70" customFormat="1" ht="47.5" customHeight="1" x14ac:dyDescent="0.35">
      <c r="B42" s="1530" t="s">
        <v>400</v>
      </c>
      <c r="C42" s="1515"/>
      <c r="D42" s="1531"/>
      <c r="S42" s="837"/>
      <c r="T42" s="837"/>
      <c r="U42" s="837"/>
    </row>
    <row r="43" spans="1:21" s="329" customFormat="1" thickBot="1" x14ac:dyDescent="0.4">
      <c r="A43" s="69"/>
      <c r="B43" s="308" t="s">
        <v>37</v>
      </c>
      <c r="C43" s="309" t="s">
        <v>389</v>
      </c>
      <c r="D43" s="310" t="s">
        <v>397</v>
      </c>
      <c r="E43" s="330">
        <f>E10</f>
        <v>1900</v>
      </c>
      <c r="F43" s="312">
        <f>E43+1</f>
        <v>1901</v>
      </c>
      <c r="G43" s="312">
        <f t="shared" ref="G43:R43" si="3">F43+1</f>
        <v>1902</v>
      </c>
      <c r="H43" s="312">
        <f t="shared" si="3"/>
        <v>1903</v>
      </c>
      <c r="I43" s="312">
        <f t="shared" si="3"/>
        <v>1904</v>
      </c>
      <c r="J43" s="312">
        <f t="shared" si="3"/>
        <v>1905</v>
      </c>
      <c r="K43" s="312">
        <f t="shared" si="3"/>
        <v>1906</v>
      </c>
      <c r="L43" s="312">
        <f t="shared" si="3"/>
        <v>1907</v>
      </c>
      <c r="M43" s="312">
        <f t="shared" si="3"/>
        <v>1908</v>
      </c>
      <c r="N43" s="312">
        <f t="shared" si="3"/>
        <v>1909</v>
      </c>
      <c r="O43" s="312">
        <f t="shared" si="3"/>
        <v>1910</v>
      </c>
      <c r="P43" s="312">
        <f t="shared" si="3"/>
        <v>1911</v>
      </c>
      <c r="Q43" s="312">
        <f t="shared" si="3"/>
        <v>1912</v>
      </c>
      <c r="R43" s="312">
        <f t="shared" si="3"/>
        <v>1913</v>
      </c>
      <c r="S43" s="846">
        <f t="shared" ref="S43" si="4">R43+1</f>
        <v>1914</v>
      </c>
      <c r="T43" s="846">
        <f t="shared" ref="T43" si="5">S43+1</f>
        <v>1915</v>
      </c>
      <c r="U43" s="850"/>
    </row>
    <row r="44" spans="1:21" s="70" customFormat="1" thickBot="1" x14ac:dyDescent="0.4">
      <c r="B44" s="331" t="s">
        <v>401</v>
      </c>
      <c r="C44" s="332"/>
      <c r="D44" s="333"/>
      <c r="E44" s="847" t="b">
        <f>IF(E43+0.1&gt;$E10,E43&lt;$E10+IF($E$115&lt;365,16,15)-0.1)</f>
        <v>1</v>
      </c>
      <c r="F44" s="840" t="b">
        <f t="shared" ref="F44:T44" si="6">IF(F43+0.1&gt;$E10,F43&lt;$E10+IF($E$115&lt;365,16,15)-0.1)</f>
        <v>1</v>
      </c>
      <c r="G44" s="848" t="b">
        <f t="shared" si="6"/>
        <v>1</v>
      </c>
      <c r="H44" s="842" t="b">
        <f t="shared" si="6"/>
        <v>1</v>
      </c>
      <c r="I44" s="840" t="b">
        <f t="shared" si="6"/>
        <v>1</v>
      </c>
      <c r="J44" s="848" t="b">
        <f t="shared" si="6"/>
        <v>1</v>
      </c>
      <c r="K44" s="840" t="b">
        <f t="shared" si="6"/>
        <v>1</v>
      </c>
      <c r="L44" s="848" t="b">
        <f t="shared" si="6"/>
        <v>1</v>
      </c>
      <c r="M44" s="842" t="b">
        <f t="shared" si="6"/>
        <v>1</v>
      </c>
      <c r="N44" s="842" t="b">
        <f t="shared" si="6"/>
        <v>1</v>
      </c>
      <c r="O44" s="842" t="b">
        <f t="shared" si="6"/>
        <v>1</v>
      </c>
      <c r="P44" s="842" t="b">
        <f t="shared" si="6"/>
        <v>1</v>
      </c>
      <c r="Q44" s="842" t="b">
        <f t="shared" si="6"/>
        <v>1</v>
      </c>
      <c r="R44" s="840" t="b">
        <f t="shared" si="6"/>
        <v>1</v>
      </c>
      <c r="S44" s="840" t="b">
        <f t="shared" si="6"/>
        <v>1</v>
      </c>
      <c r="T44" s="843" t="b">
        <f t="shared" si="6"/>
        <v>0</v>
      </c>
      <c r="U44" s="837"/>
    </row>
    <row r="45" spans="1:21" s="70" customFormat="1" ht="30" customHeight="1" x14ac:dyDescent="0.35">
      <c r="B45" s="334" t="s">
        <v>402</v>
      </c>
      <c r="C45" s="335"/>
      <c r="D45" s="336" t="str">
        <f>'4a) Berechnungen zu Planwerten'!C85</f>
        <v>MWh</v>
      </c>
      <c r="E45" s="851">
        <f>IF(E$44,'4a) Berechnungen zu Planwerten'!E33,0)</f>
        <v>0</v>
      </c>
      <c r="F45" s="337">
        <f>IF(F$44,'4a) Berechnungen zu Planwerten'!F33,0)</f>
        <v>0</v>
      </c>
      <c r="G45" s="337">
        <f>IF(G$44,'4a) Berechnungen zu Planwerten'!G33,0)</f>
        <v>0</v>
      </c>
      <c r="H45" s="337">
        <f>IF(H$44,'4a) Berechnungen zu Planwerten'!H33,0)</f>
        <v>0</v>
      </c>
      <c r="I45" s="337">
        <f>IF(I$44,'4a) Berechnungen zu Planwerten'!I33,0)</f>
        <v>0</v>
      </c>
      <c r="J45" s="337">
        <f>IF(J$44,'4a) Berechnungen zu Planwerten'!J33,0)</f>
        <v>0</v>
      </c>
      <c r="K45" s="337">
        <f>IF(K$44,'4a) Berechnungen zu Planwerten'!K33,0)</f>
        <v>0</v>
      </c>
      <c r="L45" s="337">
        <f>IF(L$44,'4a) Berechnungen zu Planwerten'!L33,0)</f>
        <v>0</v>
      </c>
      <c r="M45" s="337">
        <f>IF(M$44,'4a) Berechnungen zu Planwerten'!M33,0)</f>
        <v>0</v>
      </c>
      <c r="N45" s="337">
        <f>IF(N$44,'4a) Berechnungen zu Planwerten'!N33,0)</f>
        <v>0</v>
      </c>
      <c r="O45" s="337">
        <f>IF(O$44,'4a) Berechnungen zu Planwerten'!O33,0)</f>
        <v>0</v>
      </c>
      <c r="P45" s="337">
        <f>IF(P$44,'4a) Berechnungen zu Planwerten'!P33,0)</f>
        <v>0</v>
      </c>
      <c r="Q45" s="337">
        <f>IF(Q$44,'4a) Berechnungen zu Planwerten'!Q33,0)</f>
        <v>0</v>
      </c>
      <c r="R45" s="337">
        <f>IF(R$44,'4a) Berechnungen zu Planwerten'!R33,0)</f>
        <v>0</v>
      </c>
      <c r="S45" s="337">
        <f>IF($E$114="Nein",IF(S$44,'4a) Berechnungen zu Planwerten'!S33,0),IF(S$44,'4a) Berechnungen zu Planwerten'!S33+'4a) Berechnungen zu Planwerten'!T33,0))</f>
        <v>0</v>
      </c>
      <c r="T45" s="852">
        <f>IF($E$114="Nein",0,IF(T$44,'4a) Berechnungen zu Planwerten'!U33,0))</f>
        <v>0</v>
      </c>
      <c r="U45" s="837"/>
    </row>
    <row r="46" spans="1:21" s="70" customFormat="1" ht="30" customHeight="1" x14ac:dyDescent="0.35">
      <c r="B46" s="67" t="s">
        <v>403</v>
      </c>
      <c r="C46" s="338"/>
      <c r="D46" s="252" t="str">
        <f>'4a) Berechnungen zu Planwerten'!C86</f>
        <v>MWh</v>
      </c>
      <c r="E46" s="853">
        <f>IF(E$44,'4a) Berechnungen zu Planwerten'!E34,0)</f>
        <v>0</v>
      </c>
      <c r="F46" s="319">
        <f>IF(F$44,'4a) Berechnungen zu Planwerten'!F34,0)</f>
        <v>0</v>
      </c>
      <c r="G46" s="319">
        <f>IF(G$44,'4a) Berechnungen zu Planwerten'!G34,0)</f>
        <v>0</v>
      </c>
      <c r="H46" s="319">
        <f>IF(H$44,'4a) Berechnungen zu Planwerten'!H34,0)</f>
        <v>0</v>
      </c>
      <c r="I46" s="319">
        <f>IF(I$44,'4a) Berechnungen zu Planwerten'!I34,0)</f>
        <v>0</v>
      </c>
      <c r="J46" s="319">
        <f>IF(J$44,'4a) Berechnungen zu Planwerten'!J34,0)</f>
        <v>0</v>
      </c>
      <c r="K46" s="319">
        <f>IF(K$44,'4a) Berechnungen zu Planwerten'!K34,0)</f>
        <v>0</v>
      </c>
      <c r="L46" s="319">
        <f>IF(L$44,'4a) Berechnungen zu Planwerten'!L34,0)</f>
        <v>0</v>
      </c>
      <c r="M46" s="319">
        <f>IF(M$44,'4a) Berechnungen zu Planwerten'!M34,0)</f>
        <v>0</v>
      </c>
      <c r="N46" s="319">
        <f>IF(N$44,'4a) Berechnungen zu Planwerten'!N34,0)</f>
        <v>0</v>
      </c>
      <c r="O46" s="319">
        <f>IF(O$44,'4a) Berechnungen zu Planwerten'!O34,0)</f>
        <v>0</v>
      </c>
      <c r="P46" s="319">
        <f>IF(P$44,'4a) Berechnungen zu Planwerten'!P34,0)</f>
        <v>0</v>
      </c>
      <c r="Q46" s="319">
        <f>IF(Q$44,'4a) Berechnungen zu Planwerten'!Q34,0)</f>
        <v>0</v>
      </c>
      <c r="R46" s="319">
        <f>IF(R$44,'4a) Berechnungen zu Planwerten'!R34,0)</f>
        <v>0</v>
      </c>
      <c r="S46" s="319">
        <f>IF($E$114="Nein",IF(S$44,'4a) Berechnungen zu Planwerten'!S34,0),IF(S$44,'4a) Berechnungen zu Planwerten'!S34+'4a) Berechnungen zu Planwerten'!T34,0))</f>
        <v>0</v>
      </c>
      <c r="T46" s="854">
        <f>IF($E$114="Nein",0,IF(T$44,'4a) Berechnungen zu Planwerten'!U34,0))</f>
        <v>0</v>
      </c>
      <c r="U46" s="837"/>
    </row>
    <row r="47" spans="1:21" s="70" customFormat="1" ht="30" customHeight="1" x14ac:dyDescent="0.45">
      <c r="B47" s="63" t="s">
        <v>404</v>
      </c>
      <c r="C47" s="64"/>
      <c r="D47" s="172" t="str">
        <f>'4a) Berechnungen zu Planwerten'!C86</f>
        <v>MWh</v>
      </c>
      <c r="E47" s="853">
        <f>IF(E$44,'4a) Berechnungen zu Planwerten'!E35,0)</f>
        <v>0</v>
      </c>
      <c r="F47" s="318">
        <f>IF(F$44,'4a) Berechnungen zu Planwerten'!F35,0)</f>
        <v>0</v>
      </c>
      <c r="G47" s="318">
        <f>IF(G$44,'4a) Berechnungen zu Planwerten'!G35,0)</f>
        <v>0</v>
      </c>
      <c r="H47" s="318">
        <f>IF(H$44,'4a) Berechnungen zu Planwerten'!H35,0)</f>
        <v>0</v>
      </c>
      <c r="I47" s="318">
        <f>IF(I$44,'4a) Berechnungen zu Planwerten'!I35,0)</f>
        <v>0</v>
      </c>
      <c r="J47" s="318">
        <f>IF(J$44,'4a) Berechnungen zu Planwerten'!J35,0)</f>
        <v>0</v>
      </c>
      <c r="K47" s="318">
        <f>IF(K$44,'4a) Berechnungen zu Planwerten'!K35,0)</f>
        <v>0</v>
      </c>
      <c r="L47" s="318">
        <f>IF(L$44,'4a) Berechnungen zu Planwerten'!L35,0)</f>
        <v>0</v>
      </c>
      <c r="M47" s="318">
        <f>IF(M$44,'4a) Berechnungen zu Planwerten'!M35,0)</f>
        <v>0</v>
      </c>
      <c r="N47" s="318">
        <f>IF(N$44,'4a) Berechnungen zu Planwerten'!N35,0)</f>
        <v>0</v>
      </c>
      <c r="O47" s="318">
        <f>IF(O$44,'4a) Berechnungen zu Planwerten'!O35,0)</f>
        <v>0</v>
      </c>
      <c r="P47" s="318">
        <f>IF(P$44,'4a) Berechnungen zu Planwerten'!P35,0)</f>
        <v>0</v>
      </c>
      <c r="Q47" s="318">
        <f>IF(Q$44,'4a) Berechnungen zu Planwerten'!Q35,0)</f>
        <v>0</v>
      </c>
      <c r="R47" s="318">
        <f>IF(R$44,'4a) Berechnungen zu Planwerten'!R35,0)</f>
        <v>0</v>
      </c>
      <c r="S47" s="318">
        <f>IF($E$114="Nein",IF(S$44,'4a) Berechnungen zu Planwerten'!S35,0),IF(S$44,'4a) Berechnungen zu Planwerten'!S35+'4a) Berechnungen zu Planwerten'!T35,0))</f>
        <v>0</v>
      </c>
      <c r="T47" s="855">
        <f>IF($E$114="Nein",0,IF(T$44,'4a) Berechnungen zu Planwerten'!U35,0))</f>
        <v>0</v>
      </c>
      <c r="U47" s="837"/>
    </row>
    <row r="48" spans="1:21" ht="30" customHeight="1" x14ac:dyDescent="0.35">
      <c r="B48" s="67" t="s">
        <v>405</v>
      </c>
      <c r="C48" s="338"/>
      <c r="D48" s="252" t="str">
        <f>'4a) Berechnungen zu Planwerten'!C87</f>
        <v>MWh</v>
      </c>
      <c r="E48" s="853">
        <f>IF(E$44,'4a) Berechnungen zu Planwerten'!E36,0)</f>
        <v>0</v>
      </c>
      <c r="F48" s="319">
        <f>IF(F$44,'4a) Berechnungen zu Planwerten'!F36,0)</f>
        <v>0</v>
      </c>
      <c r="G48" s="319">
        <f>IF(G$44,'4a) Berechnungen zu Planwerten'!G36,0)</f>
        <v>0</v>
      </c>
      <c r="H48" s="319">
        <f>IF(H$44,'4a) Berechnungen zu Planwerten'!H36,0)</f>
        <v>0</v>
      </c>
      <c r="I48" s="319">
        <f>IF(I$44,'4a) Berechnungen zu Planwerten'!I36,0)</f>
        <v>0</v>
      </c>
      <c r="J48" s="319">
        <f>IF(J$44,'4a) Berechnungen zu Planwerten'!J36,0)</f>
        <v>0</v>
      </c>
      <c r="K48" s="319">
        <f>IF(K$44,'4a) Berechnungen zu Planwerten'!K36,0)</f>
        <v>0</v>
      </c>
      <c r="L48" s="319">
        <f>IF(L$44,'4a) Berechnungen zu Planwerten'!L36,0)</f>
        <v>0</v>
      </c>
      <c r="M48" s="319">
        <f>IF(M$44,'4a) Berechnungen zu Planwerten'!M36,0)</f>
        <v>0</v>
      </c>
      <c r="N48" s="319">
        <f>IF(N$44,'4a) Berechnungen zu Planwerten'!N36,0)</f>
        <v>0</v>
      </c>
      <c r="O48" s="319">
        <f>IF(O$44,'4a) Berechnungen zu Planwerten'!O36,0)</f>
        <v>0</v>
      </c>
      <c r="P48" s="319">
        <f>IF(P$44,'4a) Berechnungen zu Planwerten'!P36,0)</f>
        <v>0</v>
      </c>
      <c r="Q48" s="319">
        <f>IF(Q$44,'4a) Berechnungen zu Planwerten'!Q36,0)</f>
        <v>0</v>
      </c>
      <c r="R48" s="319">
        <f>IF(R$44,'4a) Berechnungen zu Planwerten'!R36,0)</f>
        <v>0</v>
      </c>
      <c r="S48" s="319">
        <f>IF($E$114="Nein",IF(S$44,'4a) Berechnungen zu Planwerten'!S36,0),IF(S$44,'4a) Berechnungen zu Planwerten'!S36+'4a) Berechnungen zu Planwerten'!T36,0))</f>
        <v>0</v>
      </c>
      <c r="T48" s="854">
        <f>IF($E$114="Nein",0,IF(T$44,'4a) Berechnungen zu Planwerten'!U36,0))</f>
        <v>0</v>
      </c>
      <c r="U48" s="837"/>
    </row>
    <row r="49" spans="1:21" ht="30" customHeight="1" x14ac:dyDescent="0.35">
      <c r="B49" s="63" t="s">
        <v>406</v>
      </c>
      <c r="C49" s="64"/>
      <c r="D49" s="172" t="str">
        <f>'4a) Berechnungen zu Planwerten'!C88</f>
        <v>MWh</v>
      </c>
      <c r="E49" s="853">
        <f>IF(E$44,'4a) Berechnungen zu Planwerten'!E37,0)</f>
        <v>0</v>
      </c>
      <c r="F49" s="319">
        <f>IF(F$44,'4a) Berechnungen zu Planwerten'!F37,0)</f>
        <v>0</v>
      </c>
      <c r="G49" s="319">
        <f>IF(G$44,'4a) Berechnungen zu Planwerten'!G37,0)</f>
        <v>0</v>
      </c>
      <c r="H49" s="319">
        <f>IF(H$44,'4a) Berechnungen zu Planwerten'!H37,0)</f>
        <v>0</v>
      </c>
      <c r="I49" s="319">
        <f>IF(I$44,'4a) Berechnungen zu Planwerten'!I37,0)</f>
        <v>0</v>
      </c>
      <c r="J49" s="319">
        <f>IF(J$44,'4a) Berechnungen zu Planwerten'!J37,0)</f>
        <v>0</v>
      </c>
      <c r="K49" s="319">
        <f>IF(K$44,'4a) Berechnungen zu Planwerten'!K37,0)</f>
        <v>0</v>
      </c>
      <c r="L49" s="319">
        <f>IF(L$44,'4a) Berechnungen zu Planwerten'!L37,0)</f>
        <v>0</v>
      </c>
      <c r="M49" s="319">
        <f>IF(M$44,'4a) Berechnungen zu Planwerten'!M37,0)</f>
        <v>0</v>
      </c>
      <c r="N49" s="319">
        <f>IF(N$44,'4a) Berechnungen zu Planwerten'!N37,0)</f>
        <v>0</v>
      </c>
      <c r="O49" s="319">
        <f>IF(O$44,'4a) Berechnungen zu Planwerten'!O37,0)</f>
        <v>0</v>
      </c>
      <c r="P49" s="319">
        <f>IF(P$44,'4a) Berechnungen zu Planwerten'!P37,0)</f>
        <v>0</v>
      </c>
      <c r="Q49" s="319">
        <f>IF(Q$44,'4a) Berechnungen zu Planwerten'!Q37,0)</f>
        <v>0</v>
      </c>
      <c r="R49" s="319">
        <f>IF(R$44,'4a) Berechnungen zu Planwerten'!R37,0)</f>
        <v>0</v>
      </c>
      <c r="S49" s="319">
        <f>IF($E$114="Nein",IF(S$44,'4a) Berechnungen zu Planwerten'!S37,0),IF(S$44,'4a) Berechnungen zu Planwerten'!S37+'4a) Berechnungen zu Planwerten'!T37,0))</f>
        <v>0</v>
      </c>
      <c r="T49" s="854">
        <f>IF($E$114="Nein",0,IF(T$44,'4a) Berechnungen zu Planwerten'!U37,0))</f>
        <v>0</v>
      </c>
      <c r="U49" s="837"/>
    </row>
    <row r="50" spans="1:21" ht="30" customHeight="1" thickBot="1" x14ac:dyDescent="0.4">
      <c r="B50" s="259" t="s">
        <v>407</v>
      </c>
      <c r="C50" s="339"/>
      <c r="D50" s="260" t="str">
        <f>'4a) Berechnungen zu Planwerten'!C89</f>
        <v>MWh</v>
      </c>
      <c r="E50" s="325">
        <f>IF(E$44,'4a) Berechnungen zu Planwerten'!E38,0)</f>
        <v>0</v>
      </c>
      <c r="F50" s="340">
        <f>IF(F$44,'4a) Berechnungen zu Planwerten'!F38,0)</f>
        <v>0</v>
      </c>
      <c r="G50" s="340">
        <f>IF(G$44,'4a) Berechnungen zu Planwerten'!G38,0)</f>
        <v>0</v>
      </c>
      <c r="H50" s="340">
        <f>IF(H$44,'4a) Berechnungen zu Planwerten'!H38,0)</f>
        <v>0</v>
      </c>
      <c r="I50" s="340">
        <f>IF(I$44,'4a) Berechnungen zu Planwerten'!I38,0)</f>
        <v>0</v>
      </c>
      <c r="J50" s="340">
        <f>IF(J$44,'4a) Berechnungen zu Planwerten'!J38,0)</f>
        <v>0</v>
      </c>
      <c r="K50" s="340">
        <f>IF(K$44,'4a) Berechnungen zu Planwerten'!K38,0)</f>
        <v>0</v>
      </c>
      <c r="L50" s="340">
        <f>IF(L$44,'4a) Berechnungen zu Planwerten'!L38,0)</f>
        <v>0</v>
      </c>
      <c r="M50" s="340">
        <f>IF(M$44,'4a) Berechnungen zu Planwerten'!M38,0)</f>
        <v>0</v>
      </c>
      <c r="N50" s="340">
        <f>IF(N$44,'4a) Berechnungen zu Planwerten'!N38,0)</f>
        <v>0</v>
      </c>
      <c r="O50" s="340">
        <f>IF(O$44,'4a) Berechnungen zu Planwerten'!O38,0)</f>
        <v>0</v>
      </c>
      <c r="P50" s="340">
        <f>IF(P$44,'4a) Berechnungen zu Planwerten'!P38,0)</f>
        <v>0</v>
      </c>
      <c r="Q50" s="340">
        <f>IF(Q$44,'4a) Berechnungen zu Planwerten'!Q38,0)</f>
        <v>0</v>
      </c>
      <c r="R50" s="340">
        <f>IF(R$44,'4a) Berechnungen zu Planwerten'!R38,0)</f>
        <v>0</v>
      </c>
      <c r="S50" s="340">
        <f>IF($E$114="Nein",IF(S$44,'4a) Berechnungen zu Planwerten'!S38,0),IF(S$44,'4a) Berechnungen zu Planwerten'!S38+'4a) Berechnungen zu Planwerten'!T38,0))</f>
        <v>0</v>
      </c>
      <c r="T50" s="856">
        <f>IF($E$114="Nein",0,IF(T$44,'4a) Berechnungen zu Planwerten'!U38,0))</f>
        <v>0</v>
      </c>
      <c r="U50" s="837"/>
    </row>
    <row r="51" spans="1:21" ht="30" customHeight="1" x14ac:dyDescent="0.45">
      <c r="B51" s="334" t="s">
        <v>408</v>
      </c>
      <c r="C51" s="341"/>
      <c r="D51" s="342" t="s">
        <v>318</v>
      </c>
      <c r="E51" s="851">
        <f>IF(E44,'2d) Planwerte (Anlage)'!E119,0)</f>
        <v>0</v>
      </c>
      <c r="F51" s="337">
        <f>IF(F44,'2d) Planwerte (Anlage)'!F119,0)</f>
        <v>0</v>
      </c>
      <c r="G51" s="337">
        <f>IF(G44,'2d) Planwerte (Anlage)'!G119,0)</f>
        <v>0</v>
      </c>
      <c r="H51" s="337">
        <f>IF(H44,'2d) Planwerte (Anlage)'!H119,0)</f>
        <v>0</v>
      </c>
      <c r="I51" s="337">
        <f>IF(I44,'2d) Planwerte (Anlage)'!I119,0)</f>
        <v>0</v>
      </c>
      <c r="J51" s="337">
        <f>IF(J44,'2d) Planwerte (Anlage)'!J119,0)</f>
        <v>0</v>
      </c>
      <c r="K51" s="337">
        <f>IF(K44,'2d) Planwerte (Anlage)'!K119,0)</f>
        <v>0</v>
      </c>
      <c r="L51" s="337">
        <f>IF(L44,'2d) Planwerte (Anlage)'!L119,0)</f>
        <v>0</v>
      </c>
      <c r="M51" s="337">
        <f>IF(M44,'2d) Planwerte (Anlage)'!M119,0)</f>
        <v>0</v>
      </c>
      <c r="N51" s="337">
        <f>IF(N44,'2d) Planwerte (Anlage)'!N119,0)</f>
        <v>0</v>
      </c>
      <c r="O51" s="337">
        <f>IF(O44,'2d) Planwerte (Anlage)'!O119,0)</f>
        <v>0</v>
      </c>
      <c r="P51" s="337">
        <f>IF(P44,'2d) Planwerte (Anlage)'!P119,0)</f>
        <v>0</v>
      </c>
      <c r="Q51" s="337">
        <f>IF(Q44,'2d) Planwerte (Anlage)'!Q119,0)</f>
        <v>0</v>
      </c>
      <c r="R51" s="337">
        <f>IF(R44,'2d) Planwerte (Anlage)'!R119,0)</f>
        <v>0</v>
      </c>
      <c r="S51" s="337">
        <f>IF($E$114="Nein",IF(S$44,'2d) Planwerte (Anlage)'!S119,0),IF(S$44,'2d) Planwerte (Anlage)'!S119+'2d) Planwerte (Anlage)'!T119,0))</f>
        <v>0</v>
      </c>
      <c r="T51" s="852">
        <f>IF($E$114="Nein",0,IF(T$44,'2d) Planwerte (Anlage)'!U119,0))</f>
        <v>0</v>
      </c>
      <c r="U51" s="837"/>
    </row>
    <row r="52" spans="1:21" ht="43" customHeight="1" thickBot="1" x14ac:dyDescent="0.5">
      <c r="B52" s="343" t="s">
        <v>409</v>
      </c>
      <c r="C52" s="344"/>
      <c r="D52" s="345" t="s">
        <v>318</v>
      </c>
      <c r="E52" s="857">
        <f>IF(E44,IF('2d) Planwerte (Anlage)'!E119="",0, E39-E51),0)</f>
        <v>0</v>
      </c>
      <c r="F52" s="346">
        <f>IF(F44,IF('2d) Planwerte (Anlage)'!F119="",0, F39-F51),0)</f>
        <v>0</v>
      </c>
      <c r="G52" s="346">
        <f>IF(G44,IF('2d) Planwerte (Anlage)'!G119="",0, G39-G51),0)</f>
        <v>0</v>
      </c>
      <c r="H52" s="346">
        <f>IF(H44,IF('2d) Planwerte (Anlage)'!H119="",0, H39-H51),0)</f>
        <v>0</v>
      </c>
      <c r="I52" s="346">
        <f>IF(I44,IF('2d) Planwerte (Anlage)'!I119="",0, I39-I51),0)</f>
        <v>0</v>
      </c>
      <c r="J52" s="346">
        <f>IF(J44,IF('2d) Planwerte (Anlage)'!J119="",0, J39-J51),0)</f>
        <v>0</v>
      </c>
      <c r="K52" s="346">
        <f>IF(K44,IF('2d) Planwerte (Anlage)'!K119="",0, K39-K51),0)</f>
        <v>0</v>
      </c>
      <c r="L52" s="346">
        <f>IF(L44,IF('2d) Planwerte (Anlage)'!L119="",0, L39-L51),0)</f>
        <v>0</v>
      </c>
      <c r="M52" s="346">
        <f>IF(M44,IF('2d) Planwerte (Anlage)'!M119="",0, M39-M51),0)</f>
        <v>0</v>
      </c>
      <c r="N52" s="346">
        <f>IF(N44,IF('2d) Planwerte (Anlage)'!N119="",0, N39-N51),0)</f>
        <v>0</v>
      </c>
      <c r="O52" s="346">
        <f>IF(O44,IF('2d) Planwerte (Anlage)'!O119="",0, O39-O51),0)</f>
        <v>0</v>
      </c>
      <c r="P52" s="346">
        <f>IF(P44,IF('2d) Planwerte (Anlage)'!P119="",0, P39-P51),0)</f>
        <v>0</v>
      </c>
      <c r="Q52" s="346">
        <f>IF(Q44,IF('2d) Planwerte (Anlage)'!Q119="",0, Q39-Q51),0)</f>
        <v>0</v>
      </c>
      <c r="R52" s="346">
        <f>IF(R44,IF('2d) Planwerte (Anlage)'!R119="",0, R39-R51),0)</f>
        <v>0</v>
      </c>
      <c r="S52" s="346">
        <f>IF($E$114="Nein",IF(S44,IF('2d) Planwerte (Anlage)'!S119="",0,S39-S51),0),IF(S44,IF(AND('2d) Planwerte (Anlage)'!S119="",'2d) Planwerte (Anlage)'!T119=""),0,S39-S51)))</f>
        <v>0</v>
      </c>
      <c r="T52" s="858">
        <f>IF($E$114="Nein",0,IF(T44,IF('2d) Planwerte (Anlage)'!U119="",0, T39-T51),0))</f>
        <v>0</v>
      </c>
      <c r="U52" s="837"/>
    </row>
    <row r="53" spans="1:21" ht="30" customHeight="1" thickBot="1" x14ac:dyDescent="0.4">
      <c r="B53" s="222"/>
      <c r="U53" s="837"/>
    </row>
    <row r="54" spans="1:21" ht="30" customHeight="1" thickBot="1" x14ac:dyDescent="0.4">
      <c r="B54" s="1510" t="s">
        <v>410</v>
      </c>
      <c r="C54" s="1514"/>
      <c r="D54" s="1511"/>
      <c r="U54" s="837"/>
    </row>
    <row r="55" spans="1:21" ht="37.5" customHeight="1" x14ac:dyDescent="0.35">
      <c r="B55" s="1527" t="s">
        <v>411</v>
      </c>
      <c r="C55" s="1528"/>
      <c r="D55" s="1529"/>
      <c r="R55" s="70"/>
      <c r="S55" s="70"/>
      <c r="T55" s="70"/>
      <c r="U55" s="70"/>
    </row>
    <row r="56" spans="1:21" s="271" customFormat="1" ht="15" customHeight="1" x14ac:dyDescent="0.35">
      <c r="A56" s="69"/>
      <c r="B56" s="347" t="s">
        <v>37</v>
      </c>
      <c r="C56" s="58" t="s">
        <v>389</v>
      </c>
      <c r="D56" s="348" t="s">
        <v>50</v>
      </c>
      <c r="E56" s="349">
        <f>E10</f>
        <v>1900</v>
      </c>
      <c r="F56" s="350">
        <f>E56+1</f>
        <v>1901</v>
      </c>
      <c r="G56" s="350">
        <f t="shared" ref="G56:R56" si="7">F56+1</f>
        <v>1902</v>
      </c>
      <c r="H56" s="350">
        <f t="shared" si="7"/>
        <v>1903</v>
      </c>
      <c r="I56" s="350">
        <f t="shared" si="7"/>
        <v>1904</v>
      </c>
      <c r="J56" s="350">
        <f t="shared" si="7"/>
        <v>1905</v>
      </c>
      <c r="K56" s="350">
        <f t="shared" si="7"/>
        <v>1906</v>
      </c>
      <c r="L56" s="350">
        <f t="shared" si="7"/>
        <v>1907</v>
      </c>
      <c r="M56" s="350">
        <f t="shared" si="7"/>
        <v>1908</v>
      </c>
      <c r="N56" s="350">
        <f t="shared" si="7"/>
        <v>1909</v>
      </c>
      <c r="O56" s="350">
        <f t="shared" si="7"/>
        <v>1910</v>
      </c>
      <c r="P56" s="350">
        <f t="shared" si="7"/>
        <v>1911</v>
      </c>
      <c r="Q56" s="350">
        <f t="shared" si="7"/>
        <v>1912</v>
      </c>
      <c r="R56" s="350">
        <f t="shared" si="7"/>
        <v>1913</v>
      </c>
      <c r="S56" s="844">
        <f t="shared" ref="S56" si="8">R56+1</f>
        <v>1914</v>
      </c>
      <c r="T56" s="844">
        <f t="shared" ref="T56" si="9">S56+1</f>
        <v>1915</v>
      </c>
      <c r="U56" s="806"/>
    </row>
    <row r="57" spans="1:21" ht="30" customHeight="1" x14ac:dyDescent="0.35">
      <c r="B57" s="275" t="s">
        <v>412</v>
      </c>
      <c r="C57" s="351"/>
      <c r="D57" s="352" t="s">
        <v>413</v>
      </c>
      <c r="E57" s="353">
        <f>+IF(E44,MAX(0,E$34-E45*(1-$E18)),0)</f>
        <v>0</v>
      </c>
      <c r="F57" s="353">
        <f>+IF(F44,MAX(0,F$34-F45*(1-$E18)),0)</f>
        <v>0</v>
      </c>
      <c r="G57" s="353">
        <f t="shared" ref="G57:R57" si="10">+IF(G44,MAX(0,G$34-G45*(1-$E18)),0)</f>
        <v>0</v>
      </c>
      <c r="H57" s="353">
        <f t="shared" si="10"/>
        <v>0</v>
      </c>
      <c r="I57" s="353">
        <f t="shared" si="10"/>
        <v>0</v>
      </c>
      <c r="J57" s="353">
        <f t="shared" si="10"/>
        <v>0</v>
      </c>
      <c r="K57" s="353">
        <f t="shared" si="10"/>
        <v>0</v>
      </c>
      <c r="L57" s="353">
        <f t="shared" si="10"/>
        <v>0</v>
      </c>
      <c r="M57" s="353">
        <f t="shared" si="10"/>
        <v>0</v>
      </c>
      <c r="N57" s="353">
        <f t="shared" si="10"/>
        <v>0</v>
      </c>
      <c r="O57" s="353">
        <f t="shared" si="10"/>
        <v>0</v>
      </c>
      <c r="P57" s="353">
        <f t="shared" si="10"/>
        <v>0</v>
      </c>
      <c r="Q57" s="353">
        <f t="shared" si="10"/>
        <v>0</v>
      </c>
      <c r="R57" s="353">
        <f t="shared" si="10"/>
        <v>0</v>
      </c>
      <c r="S57" s="353">
        <f>+IF(S44,MAX(0,S$34-S45*(1-$E18)),0)</f>
        <v>0</v>
      </c>
      <c r="T57" s="807">
        <f>+IF(T44,MAX(0,T$34-T45*(1-$E18)),0)</f>
        <v>0</v>
      </c>
      <c r="U57" s="125"/>
    </row>
    <row r="58" spans="1:21" ht="30" customHeight="1" x14ac:dyDescent="0.35">
      <c r="B58" s="100" t="s">
        <v>414</v>
      </c>
      <c r="C58" s="316"/>
      <c r="D58" s="317" t="s">
        <v>413</v>
      </c>
      <c r="E58" s="355">
        <f>+IF(E44,MAX(0,E$35-E46*(1-$E19)),0)</f>
        <v>0</v>
      </c>
      <c r="F58" s="355">
        <f>+IF(F44,MAX(0,F$35-F46*(1-$E19)),0)</f>
        <v>0</v>
      </c>
      <c r="G58" s="355">
        <f t="shared" ref="G58:T58" si="11">+IF(G44,MAX(0,G$35-G46*(1-$E19)),0)</f>
        <v>0</v>
      </c>
      <c r="H58" s="355">
        <f t="shared" si="11"/>
        <v>0</v>
      </c>
      <c r="I58" s="355">
        <f t="shared" si="11"/>
        <v>0</v>
      </c>
      <c r="J58" s="355">
        <f t="shared" si="11"/>
        <v>0</v>
      </c>
      <c r="K58" s="355">
        <f t="shared" si="11"/>
        <v>0</v>
      </c>
      <c r="L58" s="355">
        <f t="shared" si="11"/>
        <v>0</v>
      </c>
      <c r="M58" s="355">
        <f t="shared" si="11"/>
        <v>0</v>
      </c>
      <c r="N58" s="355">
        <f t="shared" si="11"/>
        <v>0</v>
      </c>
      <c r="O58" s="355">
        <f t="shared" si="11"/>
        <v>0</v>
      </c>
      <c r="P58" s="355">
        <f t="shared" si="11"/>
        <v>0</v>
      </c>
      <c r="Q58" s="355">
        <f t="shared" si="11"/>
        <v>0</v>
      </c>
      <c r="R58" s="355">
        <f t="shared" si="11"/>
        <v>0</v>
      </c>
      <c r="S58" s="355">
        <f>+IF(S44,MAX(0,S$35-S46*(1-$E19)),0)</f>
        <v>0</v>
      </c>
      <c r="T58" s="808">
        <f t="shared" si="11"/>
        <v>0</v>
      </c>
      <c r="U58" s="125"/>
    </row>
    <row r="59" spans="1:21" ht="30" customHeight="1" x14ac:dyDescent="0.35">
      <c r="B59" s="101" t="s">
        <v>415</v>
      </c>
      <c r="C59" s="320"/>
      <c r="D59" s="321" t="s">
        <v>413</v>
      </c>
      <c r="E59" s="356">
        <f>+IF(E44,MAX(0,E$35-E47*(1-$E20)),0)</f>
        <v>0</v>
      </c>
      <c r="F59" s="356">
        <f>+IF(F44,MAX(0,F$35-F47*(1-$E20)),0)</f>
        <v>0</v>
      </c>
      <c r="G59" s="356">
        <f t="shared" ref="G59:T59" si="12">+IF(G44,MAX(0,G$35-G47*(1-$E20)),0)</f>
        <v>0</v>
      </c>
      <c r="H59" s="356">
        <f t="shared" si="12"/>
        <v>0</v>
      </c>
      <c r="I59" s="356">
        <f t="shared" si="12"/>
        <v>0</v>
      </c>
      <c r="J59" s="356">
        <f t="shared" si="12"/>
        <v>0</v>
      </c>
      <c r="K59" s="356">
        <f t="shared" si="12"/>
        <v>0</v>
      </c>
      <c r="L59" s="356">
        <f t="shared" si="12"/>
        <v>0</v>
      </c>
      <c r="M59" s="356">
        <f t="shared" si="12"/>
        <v>0</v>
      </c>
      <c r="N59" s="356">
        <f t="shared" si="12"/>
        <v>0</v>
      </c>
      <c r="O59" s="356">
        <f t="shared" si="12"/>
        <v>0</v>
      </c>
      <c r="P59" s="356">
        <f t="shared" si="12"/>
        <v>0</v>
      </c>
      <c r="Q59" s="356">
        <f t="shared" si="12"/>
        <v>0</v>
      </c>
      <c r="R59" s="356">
        <f t="shared" si="12"/>
        <v>0</v>
      </c>
      <c r="S59" s="356">
        <f t="shared" si="12"/>
        <v>0</v>
      </c>
      <c r="T59" s="809">
        <f t="shared" si="12"/>
        <v>0</v>
      </c>
      <c r="U59" s="125"/>
    </row>
    <row r="60" spans="1:21" ht="30" customHeight="1" x14ac:dyDescent="0.35">
      <c r="B60" s="100" t="s">
        <v>416</v>
      </c>
      <c r="C60" s="316"/>
      <c r="D60" s="317" t="s">
        <v>413</v>
      </c>
      <c r="E60" s="355">
        <f t="shared" ref="E60:T60" si="13">+IF(E44,MAX(0,E$36-E48*(1-$E21)),0)</f>
        <v>0</v>
      </c>
      <c r="F60" s="355">
        <f>+IF(F44,MAX(0,F$36-F48*(1-$E21)),0)</f>
        <v>0</v>
      </c>
      <c r="G60" s="355">
        <f t="shared" si="13"/>
        <v>0</v>
      </c>
      <c r="H60" s="355">
        <f t="shared" si="13"/>
        <v>0</v>
      </c>
      <c r="I60" s="355">
        <f t="shared" si="13"/>
        <v>0</v>
      </c>
      <c r="J60" s="355">
        <f t="shared" si="13"/>
        <v>0</v>
      </c>
      <c r="K60" s="355">
        <f t="shared" si="13"/>
        <v>0</v>
      </c>
      <c r="L60" s="355">
        <f t="shared" si="13"/>
        <v>0</v>
      </c>
      <c r="M60" s="355">
        <f t="shared" si="13"/>
        <v>0</v>
      </c>
      <c r="N60" s="355">
        <f t="shared" si="13"/>
        <v>0</v>
      </c>
      <c r="O60" s="355">
        <f t="shared" si="13"/>
        <v>0</v>
      </c>
      <c r="P60" s="355">
        <f t="shared" si="13"/>
        <v>0</v>
      </c>
      <c r="Q60" s="355">
        <f t="shared" si="13"/>
        <v>0</v>
      </c>
      <c r="R60" s="355">
        <f t="shared" si="13"/>
        <v>0</v>
      </c>
      <c r="S60" s="355">
        <f t="shared" si="13"/>
        <v>0</v>
      </c>
      <c r="T60" s="808">
        <f t="shared" si="13"/>
        <v>0</v>
      </c>
      <c r="U60" s="125"/>
    </row>
    <row r="61" spans="1:21" ht="30" customHeight="1" x14ac:dyDescent="0.35">
      <c r="B61" s="322" t="s">
        <v>417</v>
      </c>
      <c r="C61" s="323"/>
      <c r="D61" s="324" t="s">
        <v>413</v>
      </c>
      <c r="E61" s="357">
        <f t="shared" ref="E61:T61" si="14">+IF(E44,MAX(0,E$37-E49*(1-$E22)),0)</f>
        <v>0</v>
      </c>
      <c r="F61" s="357">
        <f>+IF(F44,MAX(0,F$37-F49*(1-$E22)),0)</f>
        <v>0</v>
      </c>
      <c r="G61" s="357">
        <f t="shared" si="14"/>
        <v>0</v>
      </c>
      <c r="H61" s="357">
        <f t="shared" si="14"/>
        <v>0</v>
      </c>
      <c r="I61" s="357">
        <f t="shared" si="14"/>
        <v>0</v>
      </c>
      <c r="J61" s="357">
        <f t="shared" si="14"/>
        <v>0</v>
      </c>
      <c r="K61" s="357">
        <f t="shared" si="14"/>
        <v>0</v>
      </c>
      <c r="L61" s="357">
        <f t="shared" si="14"/>
        <v>0</v>
      </c>
      <c r="M61" s="357">
        <f t="shared" si="14"/>
        <v>0</v>
      </c>
      <c r="N61" s="357">
        <f t="shared" si="14"/>
        <v>0</v>
      </c>
      <c r="O61" s="357">
        <f t="shared" si="14"/>
        <v>0</v>
      </c>
      <c r="P61" s="357">
        <f t="shared" si="14"/>
        <v>0</v>
      </c>
      <c r="Q61" s="357">
        <f t="shared" si="14"/>
        <v>0</v>
      </c>
      <c r="R61" s="357">
        <f t="shared" si="14"/>
        <v>0</v>
      </c>
      <c r="S61" s="357">
        <f t="shared" si="14"/>
        <v>0</v>
      </c>
      <c r="T61" s="810">
        <f t="shared" si="14"/>
        <v>0</v>
      </c>
      <c r="U61" s="125"/>
    </row>
    <row r="62" spans="1:21" ht="30" customHeight="1" x14ac:dyDescent="0.35">
      <c r="B62" s="253" t="s">
        <v>418</v>
      </c>
      <c r="C62" s="358"/>
      <c r="D62" s="359" t="s">
        <v>413</v>
      </c>
      <c r="E62" s="360">
        <f>+IF(E44,MAX(0,E$38-E50*(1-$E23)),0)</f>
        <v>0</v>
      </c>
      <c r="F62" s="361">
        <f>+IF(F44,MAX(0,F$38-F50*(1-$E23)),0)</f>
        <v>0</v>
      </c>
      <c r="G62" s="361">
        <f t="shared" ref="G62:T62" si="15">+IF(G44,MAX(0,G$38-G50*(1-$E23)),0)</f>
        <v>0</v>
      </c>
      <c r="H62" s="361">
        <f t="shared" si="15"/>
        <v>0</v>
      </c>
      <c r="I62" s="361">
        <f t="shared" si="15"/>
        <v>0</v>
      </c>
      <c r="J62" s="361">
        <f t="shared" si="15"/>
        <v>0</v>
      </c>
      <c r="K62" s="361">
        <f t="shared" si="15"/>
        <v>0</v>
      </c>
      <c r="L62" s="361">
        <f t="shared" si="15"/>
        <v>0</v>
      </c>
      <c r="M62" s="361">
        <f t="shared" si="15"/>
        <v>0</v>
      </c>
      <c r="N62" s="361">
        <f t="shared" si="15"/>
        <v>0</v>
      </c>
      <c r="O62" s="361">
        <f t="shared" si="15"/>
        <v>0</v>
      </c>
      <c r="P62" s="361">
        <f t="shared" si="15"/>
        <v>0</v>
      </c>
      <c r="Q62" s="361">
        <f t="shared" si="15"/>
        <v>0</v>
      </c>
      <c r="R62" s="361">
        <f t="shared" si="15"/>
        <v>0</v>
      </c>
      <c r="S62" s="361">
        <f t="shared" si="15"/>
        <v>0</v>
      </c>
      <c r="T62" s="811">
        <f t="shared" si="15"/>
        <v>0</v>
      </c>
    </row>
    <row r="63" spans="1:21" ht="30" customHeight="1" x14ac:dyDescent="0.35">
      <c r="B63" s="275" t="s">
        <v>419</v>
      </c>
      <c r="C63" s="363"/>
      <c r="D63" s="364" t="s">
        <v>413</v>
      </c>
      <c r="E63" s="353">
        <f>+IF(E44,MAX(0,(1-$E18)*E45-E$34),0)</f>
        <v>0</v>
      </c>
      <c r="F63" s="353">
        <f>+IF(F44,MAX(0,(1-$E18)*F45-F$34),0)</f>
        <v>0</v>
      </c>
      <c r="G63" s="353">
        <f t="shared" ref="G63:T63" si="16">+IF(G44,MAX(0,(1-$E18)*G45-G$34),0)</f>
        <v>0</v>
      </c>
      <c r="H63" s="353">
        <f t="shared" si="16"/>
        <v>0</v>
      </c>
      <c r="I63" s="353">
        <f t="shared" si="16"/>
        <v>0</v>
      </c>
      <c r="J63" s="353">
        <f t="shared" si="16"/>
        <v>0</v>
      </c>
      <c r="K63" s="353">
        <f t="shared" si="16"/>
        <v>0</v>
      </c>
      <c r="L63" s="353">
        <f t="shared" si="16"/>
        <v>0</v>
      </c>
      <c r="M63" s="353">
        <f t="shared" si="16"/>
        <v>0</v>
      </c>
      <c r="N63" s="353">
        <f t="shared" si="16"/>
        <v>0</v>
      </c>
      <c r="O63" s="353">
        <f t="shared" si="16"/>
        <v>0</v>
      </c>
      <c r="P63" s="353">
        <f t="shared" si="16"/>
        <v>0</v>
      </c>
      <c r="Q63" s="353">
        <f t="shared" si="16"/>
        <v>0</v>
      </c>
      <c r="R63" s="353">
        <f t="shared" si="16"/>
        <v>0</v>
      </c>
      <c r="S63" s="353">
        <f t="shared" si="16"/>
        <v>0</v>
      </c>
      <c r="T63" s="807">
        <f t="shared" si="16"/>
        <v>0</v>
      </c>
      <c r="U63" s="125"/>
    </row>
    <row r="64" spans="1:21" ht="30" customHeight="1" x14ac:dyDescent="0.35">
      <c r="B64" s="100" t="s">
        <v>420</v>
      </c>
      <c r="C64" s="316"/>
      <c r="D64" s="317" t="s">
        <v>413</v>
      </c>
      <c r="E64" s="355">
        <f>+IF(E44,MAX(0,(1-$E19)*E46-E$35),0)</f>
        <v>0</v>
      </c>
      <c r="F64" s="355">
        <f>+IF(F44,MAX(0,(1-$E19)*F46-F$35),0)</f>
        <v>0</v>
      </c>
      <c r="G64" s="355">
        <f t="shared" ref="G64:T64" si="17">+IF(G44,MAX(0,(1-$E19)*G46-G$35),0)</f>
        <v>0</v>
      </c>
      <c r="H64" s="355">
        <f t="shared" si="17"/>
        <v>0</v>
      </c>
      <c r="I64" s="355">
        <f t="shared" si="17"/>
        <v>0</v>
      </c>
      <c r="J64" s="355">
        <f t="shared" si="17"/>
        <v>0</v>
      </c>
      <c r="K64" s="355">
        <f t="shared" si="17"/>
        <v>0</v>
      </c>
      <c r="L64" s="355">
        <f t="shared" si="17"/>
        <v>0</v>
      </c>
      <c r="M64" s="355">
        <f t="shared" si="17"/>
        <v>0</v>
      </c>
      <c r="N64" s="355">
        <f t="shared" si="17"/>
        <v>0</v>
      </c>
      <c r="O64" s="355">
        <f t="shared" si="17"/>
        <v>0</v>
      </c>
      <c r="P64" s="355">
        <f t="shared" si="17"/>
        <v>0</v>
      </c>
      <c r="Q64" s="355">
        <f t="shared" si="17"/>
        <v>0</v>
      </c>
      <c r="R64" s="355">
        <f t="shared" si="17"/>
        <v>0</v>
      </c>
      <c r="S64" s="355">
        <f t="shared" si="17"/>
        <v>0</v>
      </c>
      <c r="T64" s="577">
        <f t="shared" si="17"/>
        <v>0</v>
      </c>
    </row>
    <row r="65" spans="1:21" ht="30" customHeight="1" x14ac:dyDescent="0.35">
      <c r="B65" s="101" t="s">
        <v>421</v>
      </c>
      <c r="C65" s="320"/>
      <c r="D65" s="321" t="s">
        <v>413</v>
      </c>
      <c r="E65" s="356">
        <f>+IF(E44,MAX(0,(1-$E20)*E47-E$35),0)</f>
        <v>0</v>
      </c>
      <c r="F65" s="356">
        <f>+IF(F44,MAX(0,(1-$E20)*F47-F$35),0)</f>
        <v>0</v>
      </c>
      <c r="G65" s="356">
        <f t="shared" ref="G65:T65" si="18">+IF(G44,MAX(0,(1-$E20)*G47-G$35),0)</f>
        <v>0</v>
      </c>
      <c r="H65" s="356">
        <f t="shared" si="18"/>
        <v>0</v>
      </c>
      <c r="I65" s="356">
        <f>+IF(I44,MAX(0,(1-$E20)*I47-I$35),0)</f>
        <v>0</v>
      </c>
      <c r="J65" s="356">
        <f t="shared" si="18"/>
        <v>0</v>
      </c>
      <c r="K65" s="356">
        <f t="shared" si="18"/>
        <v>0</v>
      </c>
      <c r="L65" s="356">
        <f t="shared" si="18"/>
        <v>0</v>
      </c>
      <c r="M65" s="356">
        <f t="shared" si="18"/>
        <v>0</v>
      </c>
      <c r="N65" s="356">
        <f t="shared" si="18"/>
        <v>0</v>
      </c>
      <c r="O65" s="356">
        <f t="shared" si="18"/>
        <v>0</v>
      </c>
      <c r="P65" s="356">
        <f t="shared" si="18"/>
        <v>0</v>
      </c>
      <c r="Q65" s="356">
        <f t="shared" si="18"/>
        <v>0</v>
      </c>
      <c r="R65" s="356">
        <f t="shared" si="18"/>
        <v>0</v>
      </c>
      <c r="S65" s="356">
        <f t="shared" si="18"/>
        <v>0</v>
      </c>
      <c r="T65" s="809">
        <f t="shared" si="18"/>
        <v>0</v>
      </c>
      <c r="U65" s="125"/>
    </row>
    <row r="66" spans="1:21" ht="30" customHeight="1" x14ac:dyDescent="0.35">
      <c r="B66" s="100" t="s">
        <v>422</v>
      </c>
      <c r="C66" s="316"/>
      <c r="D66" s="317" t="s">
        <v>413</v>
      </c>
      <c r="E66" s="355">
        <f>+IF(E44,MAX(0,(1-$E21)*E48-E$36),0)</f>
        <v>0</v>
      </c>
      <c r="F66" s="355">
        <f>+IF(F44,MAX(0,(1-$E21)*F48-F$36),0)</f>
        <v>0</v>
      </c>
      <c r="G66" s="355">
        <f t="shared" ref="G66:T66" si="19">+IF(G44,MAX(0,(1-$E21)*G48-G$36),0)</f>
        <v>0</v>
      </c>
      <c r="H66" s="355">
        <f t="shared" si="19"/>
        <v>0</v>
      </c>
      <c r="I66" s="355">
        <f t="shared" si="19"/>
        <v>0</v>
      </c>
      <c r="J66" s="355">
        <f t="shared" si="19"/>
        <v>0</v>
      </c>
      <c r="K66" s="355">
        <f t="shared" si="19"/>
        <v>0</v>
      </c>
      <c r="L66" s="355">
        <f t="shared" si="19"/>
        <v>0</v>
      </c>
      <c r="M66" s="355">
        <f t="shared" si="19"/>
        <v>0</v>
      </c>
      <c r="N66" s="355">
        <f t="shared" si="19"/>
        <v>0</v>
      </c>
      <c r="O66" s="355">
        <f t="shared" si="19"/>
        <v>0</v>
      </c>
      <c r="P66" s="355">
        <f t="shared" si="19"/>
        <v>0</v>
      </c>
      <c r="Q66" s="355">
        <f t="shared" si="19"/>
        <v>0</v>
      </c>
      <c r="R66" s="355">
        <f t="shared" si="19"/>
        <v>0</v>
      </c>
      <c r="S66" s="355">
        <f t="shared" si="19"/>
        <v>0</v>
      </c>
      <c r="T66" s="577">
        <f t="shared" si="19"/>
        <v>0</v>
      </c>
    </row>
    <row r="67" spans="1:21" ht="30" customHeight="1" x14ac:dyDescent="0.35">
      <c r="B67" s="101" t="s">
        <v>423</v>
      </c>
      <c r="C67" s="320"/>
      <c r="D67" s="321" t="s">
        <v>413</v>
      </c>
      <c r="E67" s="357">
        <f>+IF(E44,MAX(0,(1-$E22)*E49-E$37),0)</f>
        <v>0</v>
      </c>
      <c r="F67" s="357">
        <f>+IF(F44,MAX(0,(1-$E22)*F49-F$37),0)</f>
        <v>0</v>
      </c>
      <c r="G67" s="357">
        <f t="shared" ref="G67:T67" si="20">+IF(G44,MAX(0,(1-$E22)*G49-G$37),0)</f>
        <v>0</v>
      </c>
      <c r="H67" s="357">
        <f t="shared" si="20"/>
        <v>0</v>
      </c>
      <c r="I67" s="357">
        <f t="shared" si="20"/>
        <v>0</v>
      </c>
      <c r="J67" s="357">
        <f t="shared" si="20"/>
        <v>0</v>
      </c>
      <c r="K67" s="357">
        <f t="shared" si="20"/>
        <v>0</v>
      </c>
      <c r="L67" s="357">
        <f t="shared" si="20"/>
        <v>0</v>
      </c>
      <c r="M67" s="357">
        <f t="shared" si="20"/>
        <v>0</v>
      </c>
      <c r="N67" s="357">
        <f t="shared" si="20"/>
        <v>0</v>
      </c>
      <c r="O67" s="357">
        <f t="shared" si="20"/>
        <v>0</v>
      </c>
      <c r="P67" s="357">
        <f t="shared" si="20"/>
        <v>0</v>
      </c>
      <c r="Q67" s="357">
        <f t="shared" si="20"/>
        <v>0</v>
      </c>
      <c r="R67" s="357">
        <f t="shared" si="20"/>
        <v>0</v>
      </c>
      <c r="S67" s="357">
        <f t="shared" si="20"/>
        <v>0</v>
      </c>
      <c r="T67" s="810">
        <f t="shared" si="20"/>
        <v>0</v>
      </c>
      <c r="U67" s="125"/>
    </row>
    <row r="68" spans="1:21" ht="30" customHeight="1" x14ac:dyDescent="0.35">
      <c r="B68" s="283" t="s">
        <v>424</v>
      </c>
      <c r="C68" s="365"/>
      <c r="D68" s="366" t="s">
        <v>413</v>
      </c>
      <c r="E68" s="360">
        <f>+IF(E44,MAX(0,(1-$E23)*E50-E$38),0)</f>
        <v>0</v>
      </c>
      <c r="F68" s="361">
        <f>+IF(F44,MAX(0,(1-$E23)*F50-F$38),0)</f>
        <v>0</v>
      </c>
      <c r="G68" s="361">
        <f t="shared" ref="G68:T68" si="21">+IF(G44,MAX(0,(1-$E23)*G50-G$38),0)</f>
        <v>0</v>
      </c>
      <c r="H68" s="361">
        <f t="shared" si="21"/>
        <v>0</v>
      </c>
      <c r="I68" s="361">
        <f t="shared" si="21"/>
        <v>0</v>
      </c>
      <c r="J68" s="361">
        <f t="shared" si="21"/>
        <v>0</v>
      </c>
      <c r="K68" s="361">
        <f t="shared" si="21"/>
        <v>0</v>
      </c>
      <c r="L68" s="361">
        <f t="shared" si="21"/>
        <v>0</v>
      </c>
      <c r="M68" s="361">
        <f t="shared" si="21"/>
        <v>0</v>
      </c>
      <c r="N68" s="361">
        <f t="shared" si="21"/>
        <v>0</v>
      </c>
      <c r="O68" s="361">
        <f t="shared" si="21"/>
        <v>0</v>
      </c>
      <c r="P68" s="361">
        <f t="shared" si="21"/>
        <v>0</v>
      </c>
      <c r="Q68" s="361">
        <f t="shared" si="21"/>
        <v>0</v>
      </c>
      <c r="R68" s="361">
        <f t="shared" si="21"/>
        <v>0</v>
      </c>
      <c r="S68" s="361">
        <f t="shared" si="21"/>
        <v>0</v>
      </c>
      <c r="T68" s="531">
        <f t="shared" si="21"/>
        <v>0</v>
      </c>
      <c r="U68" s="125"/>
    </row>
    <row r="69" spans="1:21" ht="30" customHeight="1" x14ac:dyDescent="0.35"/>
    <row r="70" spans="1:21" ht="30" customHeight="1" x14ac:dyDescent="0.35">
      <c r="B70" s="1510" t="s">
        <v>425</v>
      </c>
      <c r="C70" s="1514"/>
      <c r="D70" s="1511"/>
      <c r="F70" s="257"/>
      <c r="G70" s="257"/>
      <c r="H70" s="257"/>
      <c r="I70" s="257"/>
      <c r="J70" s="257"/>
      <c r="K70" s="257"/>
      <c r="L70" s="257"/>
      <c r="M70" s="257"/>
      <c r="N70" s="257"/>
      <c r="O70" s="257"/>
      <c r="P70" s="257"/>
      <c r="Q70" s="257"/>
      <c r="R70" s="257"/>
      <c r="S70" s="257"/>
      <c r="T70" s="257"/>
      <c r="U70" s="70"/>
    </row>
    <row r="71" spans="1:21" ht="30" customHeight="1" thickBot="1" x14ac:dyDescent="0.4">
      <c r="B71" s="1533" t="s">
        <v>426</v>
      </c>
      <c r="C71" s="1516"/>
      <c r="D71" s="1517"/>
      <c r="E71" s="70"/>
      <c r="F71" s="367"/>
      <c r="G71" s="367"/>
      <c r="H71" s="367"/>
      <c r="I71" s="367"/>
      <c r="J71" s="367"/>
      <c r="K71" s="367"/>
      <c r="L71" s="367"/>
      <c r="M71" s="367"/>
      <c r="N71" s="367"/>
      <c r="O71" s="367"/>
      <c r="P71" s="367"/>
      <c r="Q71" s="367"/>
      <c r="R71" s="367"/>
      <c r="S71" s="70"/>
      <c r="T71" s="70"/>
      <c r="U71" s="837"/>
    </row>
    <row r="72" spans="1:21" ht="30" customHeight="1" thickBot="1" x14ac:dyDescent="0.4">
      <c r="B72" s="368" t="s">
        <v>37</v>
      </c>
      <c r="C72" s="369" t="s">
        <v>389</v>
      </c>
      <c r="D72" s="313" t="s">
        <v>397</v>
      </c>
      <c r="E72" s="349">
        <f>E10</f>
        <v>1900</v>
      </c>
      <c r="F72" s="350">
        <f t="shared" ref="F72:R72" si="22">E72+1</f>
        <v>1901</v>
      </c>
      <c r="G72" s="350">
        <f t="shared" si="22"/>
        <v>1902</v>
      </c>
      <c r="H72" s="350">
        <f t="shared" si="22"/>
        <v>1903</v>
      </c>
      <c r="I72" s="350">
        <f t="shared" si="22"/>
        <v>1904</v>
      </c>
      <c r="J72" s="350">
        <f t="shared" si="22"/>
        <v>1905</v>
      </c>
      <c r="K72" s="350">
        <f t="shared" si="22"/>
        <v>1906</v>
      </c>
      <c r="L72" s="350">
        <f t="shared" si="22"/>
        <v>1907</v>
      </c>
      <c r="M72" s="350">
        <f t="shared" si="22"/>
        <v>1908</v>
      </c>
      <c r="N72" s="350">
        <f t="shared" si="22"/>
        <v>1909</v>
      </c>
      <c r="O72" s="350">
        <f t="shared" si="22"/>
        <v>1910</v>
      </c>
      <c r="P72" s="350">
        <f t="shared" si="22"/>
        <v>1911</v>
      </c>
      <c r="Q72" s="350">
        <f t="shared" si="22"/>
        <v>1912</v>
      </c>
      <c r="R72" s="350">
        <f t="shared" si="22"/>
        <v>1913</v>
      </c>
      <c r="S72" s="844">
        <f t="shared" ref="S72" si="23">R72+1</f>
        <v>1914</v>
      </c>
      <c r="T72" s="845">
        <f t="shared" ref="T72" si="24">S72+1</f>
        <v>1915</v>
      </c>
      <c r="U72" s="837"/>
    </row>
    <row r="73" spans="1:21" ht="30" customHeight="1" thickBot="1" x14ac:dyDescent="0.4">
      <c r="B73" s="255" t="s">
        <v>401</v>
      </c>
      <c r="C73" s="370"/>
      <c r="D73" s="371" t="s">
        <v>51</v>
      </c>
      <c r="E73" s="839" t="b">
        <f>IF(E43+0.1&gt;$E10,E43&lt;$E10+IF($E$115&lt;365,16,15)-0.1)</f>
        <v>1</v>
      </c>
      <c r="F73" s="840" t="b">
        <f t="shared" ref="F73:T73" si="25">IF(F43+0.1&gt;$E10,F43&lt;$E10+IF($E$115&lt;365,16,15)-0.1)</f>
        <v>1</v>
      </c>
      <c r="G73" s="841" t="b">
        <f t="shared" si="25"/>
        <v>1</v>
      </c>
      <c r="H73" s="840" t="b">
        <f t="shared" si="25"/>
        <v>1</v>
      </c>
      <c r="I73" s="841" t="b">
        <f t="shared" si="25"/>
        <v>1</v>
      </c>
      <c r="J73" s="842" t="b">
        <f t="shared" si="25"/>
        <v>1</v>
      </c>
      <c r="K73" s="842" t="b">
        <f t="shared" si="25"/>
        <v>1</v>
      </c>
      <c r="L73" s="842" t="b">
        <f t="shared" si="25"/>
        <v>1</v>
      </c>
      <c r="M73" s="842" t="b">
        <f t="shared" si="25"/>
        <v>1</v>
      </c>
      <c r="N73" s="840" t="b">
        <f t="shared" si="25"/>
        <v>1</v>
      </c>
      <c r="O73" s="841" t="b">
        <f t="shared" si="25"/>
        <v>1</v>
      </c>
      <c r="P73" s="840" t="b">
        <f t="shared" si="25"/>
        <v>1</v>
      </c>
      <c r="Q73" s="840" t="b">
        <f t="shared" si="25"/>
        <v>1</v>
      </c>
      <c r="R73" s="841" t="b">
        <f t="shared" si="25"/>
        <v>1</v>
      </c>
      <c r="S73" s="842" t="b">
        <f>IF(S43+0.1&gt;$E10,S43&lt;$E10+IF($E$115&lt;365,16,15)-0.1)</f>
        <v>1</v>
      </c>
      <c r="T73" s="843" t="b">
        <f t="shared" si="25"/>
        <v>0</v>
      </c>
      <c r="U73" s="837"/>
    </row>
    <row r="74" spans="1:21" ht="30" customHeight="1" x14ac:dyDescent="0.35">
      <c r="B74" s="275" t="s">
        <v>427</v>
      </c>
      <c r="C74" s="363"/>
      <c r="D74" s="364" t="s">
        <v>413</v>
      </c>
      <c r="E74" s="357">
        <f>IFERROR(MAX(E57*(1-(1-$E18)*(SUM(E$63:E$68)/SUM(E$57:E$62))),0),0)</f>
        <v>0</v>
      </c>
      <c r="F74" s="357">
        <f t="shared" ref="E74:F79" si="26">IFERROR(MAX(F57*(1-(1-$E18)*(SUM(F$63:F$68)/SUM(F$57:F$62))),0),0)</f>
        <v>0</v>
      </c>
      <c r="G74" s="357">
        <f t="shared" ref="G74:T79" si="27">IFERROR(MAX(G57*(1-(1-$E18)*(SUM(G$63:G$68)/SUM(G$57:G$62))),0),0)</f>
        <v>0</v>
      </c>
      <c r="H74" s="357">
        <f t="shared" si="27"/>
        <v>0</v>
      </c>
      <c r="I74" s="357">
        <f t="shared" si="27"/>
        <v>0</v>
      </c>
      <c r="J74" s="357">
        <f t="shared" si="27"/>
        <v>0</v>
      </c>
      <c r="K74" s="357">
        <f t="shared" si="27"/>
        <v>0</v>
      </c>
      <c r="L74" s="357">
        <f t="shared" si="27"/>
        <v>0</v>
      </c>
      <c r="M74" s="357">
        <f t="shared" si="27"/>
        <v>0</v>
      </c>
      <c r="N74" s="357">
        <f t="shared" si="27"/>
        <v>0</v>
      </c>
      <c r="O74" s="357">
        <f t="shared" si="27"/>
        <v>0</v>
      </c>
      <c r="P74" s="357">
        <f t="shared" si="27"/>
        <v>0</v>
      </c>
      <c r="Q74" s="357">
        <f t="shared" si="27"/>
        <v>0</v>
      </c>
      <c r="R74" s="357">
        <f t="shared" si="27"/>
        <v>0</v>
      </c>
      <c r="S74" s="357">
        <f>IFERROR(MAX(S57*(1-(1-$E18)*(SUM(S$63:S$68)/SUM(S$57:S$62))),0),0)</f>
        <v>0</v>
      </c>
      <c r="T74" s="807">
        <f t="shared" si="27"/>
        <v>0</v>
      </c>
      <c r="U74" s="838"/>
    </row>
    <row r="75" spans="1:21" ht="30" customHeight="1" x14ac:dyDescent="0.35">
      <c r="B75" s="100" t="s">
        <v>428</v>
      </c>
      <c r="C75" s="316"/>
      <c r="D75" s="317" t="s">
        <v>413</v>
      </c>
      <c r="E75" s="355">
        <f t="shared" si="26"/>
        <v>0</v>
      </c>
      <c r="F75" s="355">
        <f t="shared" si="26"/>
        <v>0</v>
      </c>
      <c r="G75" s="355">
        <f t="shared" si="27"/>
        <v>0</v>
      </c>
      <c r="H75" s="355">
        <f t="shared" si="27"/>
        <v>0</v>
      </c>
      <c r="I75" s="355">
        <f t="shared" si="27"/>
        <v>0</v>
      </c>
      <c r="J75" s="355">
        <f t="shared" si="27"/>
        <v>0</v>
      </c>
      <c r="K75" s="355">
        <f t="shared" si="27"/>
        <v>0</v>
      </c>
      <c r="L75" s="355">
        <f t="shared" si="27"/>
        <v>0</v>
      </c>
      <c r="M75" s="355">
        <f t="shared" si="27"/>
        <v>0</v>
      </c>
      <c r="N75" s="355">
        <f t="shared" si="27"/>
        <v>0</v>
      </c>
      <c r="O75" s="355">
        <f t="shared" si="27"/>
        <v>0</v>
      </c>
      <c r="P75" s="355">
        <f t="shared" si="27"/>
        <v>0</v>
      </c>
      <c r="Q75" s="355">
        <f t="shared" si="27"/>
        <v>0</v>
      </c>
      <c r="R75" s="355">
        <f t="shared" si="27"/>
        <v>0</v>
      </c>
      <c r="S75" s="355">
        <f t="shared" si="27"/>
        <v>0</v>
      </c>
      <c r="T75" s="577">
        <f t="shared" si="27"/>
        <v>0</v>
      </c>
      <c r="U75" s="837"/>
    </row>
    <row r="76" spans="1:21" ht="30" customHeight="1" x14ac:dyDescent="0.35">
      <c r="B76" s="101" t="s">
        <v>429</v>
      </c>
      <c r="C76" s="320"/>
      <c r="D76" s="321" t="s">
        <v>413</v>
      </c>
      <c r="E76" s="356">
        <f t="shared" si="26"/>
        <v>0</v>
      </c>
      <c r="F76" s="356">
        <f t="shared" si="26"/>
        <v>0</v>
      </c>
      <c r="G76" s="356">
        <f t="shared" si="27"/>
        <v>0</v>
      </c>
      <c r="H76" s="356">
        <f t="shared" si="27"/>
        <v>0</v>
      </c>
      <c r="I76" s="356">
        <f t="shared" si="27"/>
        <v>0</v>
      </c>
      <c r="J76" s="356">
        <f t="shared" si="27"/>
        <v>0</v>
      </c>
      <c r="K76" s="356">
        <f t="shared" si="27"/>
        <v>0</v>
      </c>
      <c r="L76" s="356">
        <f t="shared" si="27"/>
        <v>0</v>
      </c>
      <c r="M76" s="356">
        <f t="shared" si="27"/>
        <v>0</v>
      </c>
      <c r="N76" s="356">
        <f t="shared" si="27"/>
        <v>0</v>
      </c>
      <c r="O76" s="356">
        <f t="shared" si="27"/>
        <v>0</v>
      </c>
      <c r="P76" s="356">
        <f t="shared" si="27"/>
        <v>0</v>
      </c>
      <c r="Q76" s="356">
        <f t="shared" si="27"/>
        <v>0</v>
      </c>
      <c r="R76" s="356">
        <f t="shared" si="27"/>
        <v>0</v>
      </c>
      <c r="S76" s="356">
        <f t="shared" si="27"/>
        <v>0</v>
      </c>
      <c r="T76" s="812">
        <f>IFERROR(MAX(T59*(1-(1-$E20)*(SUM(T$63:T$68)/SUM(T$57:T$62))),0),0)</f>
        <v>0</v>
      </c>
      <c r="U76" s="837"/>
    </row>
    <row r="77" spans="1:21" ht="30" customHeight="1" x14ac:dyDescent="0.35">
      <c r="B77" s="100" t="s">
        <v>430</v>
      </c>
      <c r="C77" s="316"/>
      <c r="D77" s="317" t="s">
        <v>413</v>
      </c>
      <c r="E77" s="355">
        <f t="shared" si="26"/>
        <v>0</v>
      </c>
      <c r="F77" s="355">
        <f t="shared" si="26"/>
        <v>0</v>
      </c>
      <c r="G77" s="355">
        <f t="shared" si="27"/>
        <v>0</v>
      </c>
      <c r="H77" s="355">
        <f t="shared" si="27"/>
        <v>0</v>
      </c>
      <c r="I77" s="355">
        <f t="shared" si="27"/>
        <v>0</v>
      </c>
      <c r="J77" s="355">
        <f t="shared" si="27"/>
        <v>0</v>
      </c>
      <c r="K77" s="355">
        <f t="shared" si="27"/>
        <v>0</v>
      </c>
      <c r="L77" s="355">
        <f t="shared" si="27"/>
        <v>0</v>
      </c>
      <c r="M77" s="355">
        <f t="shared" si="27"/>
        <v>0</v>
      </c>
      <c r="N77" s="355">
        <f t="shared" si="27"/>
        <v>0</v>
      </c>
      <c r="O77" s="355">
        <f t="shared" si="27"/>
        <v>0</v>
      </c>
      <c r="P77" s="355">
        <f t="shared" si="27"/>
        <v>0</v>
      </c>
      <c r="Q77" s="355">
        <f t="shared" si="27"/>
        <v>0</v>
      </c>
      <c r="R77" s="355">
        <f t="shared" si="27"/>
        <v>0</v>
      </c>
      <c r="S77" s="355">
        <f t="shared" si="27"/>
        <v>0</v>
      </c>
      <c r="T77" s="808">
        <f t="shared" si="27"/>
        <v>0</v>
      </c>
      <c r="U77" s="125"/>
    </row>
    <row r="78" spans="1:21" ht="30" customHeight="1" x14ac:dyDescent="0.35">
      <c r="B78" s="101" t="s">
        <v>431</v>
      </c>
      <c r="C78" s="320"/>
      <c r="D78" s="321" t="s">
        <v>413</v>
      </c>
      <c r="E78" s="356">
        <f t="shared" si="26"/>
        <v>0</v>
      </c>
      <c r="F78" s="356">
        <f t="shared" si="26"/>
        <v>0</v>
      </c>
      <c r="G78" s="356">
        <f t="shared" si="27"/>
        <v>0</v>
      </c>
      <c r="H78" s="356">
        <f t="shared" si="27"/>
        <v>0</v>
      </c>
      <c r="I78" s="356">
        <f t="shared" si="27"/>
        <v>0</v>
      </c>
      <c r="J78" s="356">
        <f t="shared" si="27"/>
        <v>0</v>
      </c>
      <c r="K78" s="356">
        <f t="shared" si="27"/>
        <v>0</v>
      </c>
      <c r="L78" s="356">
        <f t="shared" si="27"/>
        <v>0</v>
      </c>
      <c r="M78" s="356">
        <f t="shared" si="27"/>
        <v>0</v>
      </c>
      <c r="N78" s="356">
        <f t="shared" si="27"/>
        <v>0</v>
      </c>
      <c r="O78" s="356">
        <f t="shared" si="27"/>
        <v>0</v>
      </c>
      <c r="P78" s="356">
        <f t="shared" si="27"/>
        <v>0</v>
      </c>
      <c r="Q78" s="356">
        <f t="shared" si="27"/>
        <v>0</v>
      </c>
      <c r="R78" s="356">
        <f t="shared" si="27"/>
        <v>0</v>
      </c>
      <c r="S78" s="356">
        <f t="shared" si="27"/>
        <v>0</v>
      </c>
      <c r="T78" s="809">
        <f t="shared" si="27"/>
        <v>0</v>
      </c>
      <c r="U78" s="125"/>
    </row>
    <row r="79" spans="1:21" ht="30" customHeight="1" x14ac:dyDescent="0.35">
      <c r="B79" s="283" t="s">
        <v>432</v>
      </c>
      <c r="C79" s="365"/>
      <c r="D79" s="366" t="s">
        <v>413</v>
      </c>
      <c r="E79" s="361">
        <f t="shared" si="26"/>
        <v>0</v>
      </c>
      <c r="F79" s="361">
        <f t="shared" si="26"/>
        <v>0</v>
      </c>
      <c r="G79" s="361">
        <f t="shared" si="27"/>
        <v>0</v>
      </c>
      <c r="H79" s="361">
        <f t="shared" si="27"/>
        <v>0</v>
      </c>
      <c r="I79" s="361">
        <f t="shared" si="27"/>
        <v>0</v>
      </c>
      <c r="J79" s="361">
        <f t="shared" si="27"/>
        <v>0</v>
      </c>
      <c r="K79" s="361">
        <f t="shared" si="27"/>
        <v>0</v>
      </c>
      <c r="L79" s="361">
        <f t="shared" si="27"/>
        <v>0</v>
      </c>
      <c r="M79" s="361">
        <f t="shared" si="27"/>
        <v>0</v>
      </c>
      <c r="N79" s="361">
        <f t="shared" si="27"/>
        <v>0</v>
      </c>
      <c r="O79" s="361">
        <f t="shared" si="27"/>
        <v>0</v>
      </c>
      <c r="P79" s="361">
        <f t="shared" si="27"/>
        <v>0</v>
      </c>
      <c r="Q79" s="361">
        <f t="shared" si="27"/>
        <v>0</v>
      </c>
      <c r="R79" s="361">
        <f t="shared" si="27"/>
        <v>0</v>
      </c>
      <c r="S79" s="361">
        <f t="shared" si="27"/>
        <v>0</v>
      </c>
      <c r="T79" s="531">
        <f t="shared" si="27"/>
        <v>0</v>
      </c>
      <c r="U79" s="125"/>
    </row>
    <row r="80" spans="1:21" s="70" customFormat="1" ht="30" customHeight="1" x14ac:dyDescent="0.35">
      <c r="A80" s="11"/>
      <c r="B80" s="372"/>
      <c r="C80" s="372"/>
      <c r="D80" s="372"/>
      <c r="E80" s="373"/>
      <c r="F80" s="373"/>
      <c r="G80" s="373"/>
      <c r="H80" s="373"/>
      <c r="I80" s="373"/>
      <c r="J80" s="373"/>
      <c r="K80" s="373"/>
      <c r="L80" s="373"/>
      <c r="M80" s="373"/>
      <c r="N80" s="373"/>
      <c r="O80" s="373"/>
      <c r="P80" s="373"/>
      <c r="Q80" s="373"/>
      <c r="R80" s="373"/>
      <c r="S80" s="373"/>
      <c r="T80" s="373"/>
    </row>
    <row r="81" spans="1:21" ht="30" customHeight="1" x14ac:dyDescent="0.35">
      <c r="B81" s="1510" t="s">
        <v>433</v>
      </c>
      <c r="C81" s="1514"/>
      <c r="D81" s="1511"/>
      <c r="L81" s="70"/>
      <c r="M81" s="70"/>
      <c r="N81" s="70"/>
      <c r="O81" s="70"/>
      <c r="P81" s="70"/>
      <c r="Q81" s="70"/>
      <c r="R81" s="70"/>
      <c r="S81" s="70"/>
      <c r="T81" s="70"/>
      <c r="U81" s="70"/>
    </row>
    <row r="82" spans="1:21" ht="37.5" customHeight="1" x14ac:dyDescent="0.35">
      <c r="B82" s="1527" t="s">
        <v>434</v>
      </c>
      <c r="C82" s="1528"/>
      <c r="D82" s="1529"/>
      <c r="L82" s="70"/>
      <c r="M82" s="70"/>
      <c r="N82" s="70"/>
      <c r="O82" s="70"/>
      <c r="P82" s="70"/>
      <c r="Q82" s="70"/>
      <c r="R82" s="70"/>
      <c r="S82" s="70"/>
      <c r="T82" s="70"/>
      <c r="U82" s="70"/>
    </row>
    <row r="83" spans="1:21" s="271" customFormat="1" ht="15" customHeight="1" x14ac:dyDescent="0.35">
      <c r="A83" s="69"/>
      <c r="B83" s="347" t="s">
        <v>37</v>
      </c>
      <c r="C83" s="58" t="s">
        <v>435</v>
      </c>
      <c r="D83" s="348" t="s">
        <v>50</v>
      </c>
      <c r="E83" s="349">
        <f>E72</f>
        <v>1900</v>
      </c>
      <c r="F83" s="350">
        <f>E83+1</f>
        <v>1901</v>
      </c>
      <c r="G83" s="350">
        <f t="shared" ref="G83:R83" si="28">F83+1</f>
        <v>1902</v>
      </c>
      <c r="H83" s="350">
        <f t="shared" si="28"/>
        <v>1903</v>
      </c>
      <c r="I83" s="350">
        <f t="shared" si="28"/>
        <v>1904</v>
      </c>
      <c r="J83" s="350">
        <f t="shared" si="28"/>
        <v>1905</v>
      </c>
      <c r="K83" s="350">
        <f t="shared" si="28"/>
        <v>1906</v>
      </c>
      <c r="L83" s="350">
        <f t="shared" si="28"/>
        <v>1907</v>
      </c>
      <c r="M83" s="350">
        <f t="shared" si="28"/>
        <v>1908</v>
      </c>
      <c r="N83" s="350">
        <f t="shared" si="28"/>
        <v>1909</v>
      </c>
      <c r="O83" s="350">
        <f t="shared" si="28"/>
        <v>1910</v>
      </c>
      <c r="P83" s="350">
        <f t="shared" si="28"/>
        <v>1911</v>
      </c>
      <c r="Q83" s="350">
        <f t="shared" si="28"/>
        <v>1912</v>
      </c>
      <c r="R83" s="350">
        <f t="shared" si="28"/>
        <v>1913</v>
      </c>
      <c r="S83" s="844">
        <f t="shared" ref="S83" si="29">R83+1</f>
        <v>1914</v>
      </c>
      <c r="T83" s="844">
        <f t="shared" ref="T83" si="30">S83+1</f>
        <v>1915</v>
      </c>
      <c r="U83" s="806"/>
    </row>
    <row r="84" spans="1:21" ht="30" customHeight="1" x14ac:dyDescent="0.35">
      <c r="B84" s="275" t="s">
        <v>412</v>
      </c>
      <c r="C84" s="351" t="b">
        <f t="shared" ref="C84:C89" si="31">AND(E18=1,E24=1)</f>
        <v>1</v>
      </c>
      <c r="D84" s="352" t="s">
        <v>413</v>
      </c>
      <c r="E84" s="353">
        <f t="shared" ref="E84:E85" si="32">IF(E$44,IF($C84,MAX(E34-E45,0),E74),0)</f>
        <v>0</v>
      </c>
      <c r="F84" s="353">
        <f t="shared" ref="F84:F85" si="33">IF(F$44,IF($C84,MAX(F34-F45,0),F74),0)</f>
        <v>0</v>
      </c>
      <c r="G84" s="353">
        <f t="shared" ref="G84:T85" si="34">IF(G$44,IF($C84,MAX(G34-G45,0),G74),0)</f>
        <v>0</v>
      </c>
      <c r="H84" s="353">
        <f>IF(H$44,IF($C84,MAX(H34-H45,0),H74),0)</f>
        <v>0</v>
      </c>
      <c r="I84" s="353">
        <f t="shared" si="34"/>
        <v>0</v>
      </c>
      <c r="J84" s="353">
        <f t="shared" si="34"/>
        <v>0</v>
      </c>
      <c r="K84" s="353">
        <f t="shared" si="34"/>
        <v>0</v>
      </c>
      <c r="L84" s="353">
        <f t="shared" si="34"/>
        <v>0</v>
      </c>
      <c r="M84" s="353">
        <f t="shared" si="34"/>
        <v>0</v>
      </c>
      <c r="N84" s="353">
        <f t="shared" si="34"/>
        <v>0</v>
      </c>
      <c r="O84" s="353">
        <f t="shared" si="34"/>
        <v>0</v>
      </c>
      <c r="P84" s="353">
        <f t="shared" si="34"/>
        <v>0</v>
      </c>
      <c r="Q84" s="353">
        <f t="shared" si="34"/>
        <v>0</v>
      </c>
      <c r="R84" s="353">
        <f t="shared" si="34"/>
        <v>0</v>
      </c>
      <c r="S84" s="353">
        <f>IF(S$44,IF($C84,MAX(S34-S45,0),S74),0)</f>
        <v>0</v>
      </c>
      <c r="T84" s="807">
        <f t="shared" si="34"/>
        <v>0</v>
      </c>
      <c r="U84" s="125"/>
    </row>
    <row r="85" spans="1:21" ht="30" customHeight="1" x14ac:dyDescent="0.35">
      <c r="B85" s="100" t="s">
        <v>414</v>
      </c>
      <c r="C85" s="316" t="b">
        <f t="shared" si="31"/>
        <v>1</v>
      </c>
      <c r="D85" s="317" t="s">
        <v>413</v>
      </c>
      <c r="E85" s="355">
        <f t="shared" si="32"/>
        <v>0</v>
      </c>
      <c r="F85" s="355">
        <f t="shared" si="33"/>
        <v>0</v>
      </c>
      <c r="G85" s="355">
        <f t="shared" si="34"/>
        <v>0</v>
      </c>
      <c r="H85" s="355">
        <f t="shared" si="34"/>
        <v>0</v>
      </c>
      <c r="I85" s="355">
        <f t="shared" si="34"/>
        <v>0</v>
      </c>
      <c r="J85" s="355">
        <f t="shared" si="34"/>
        <v>0</v>
      </c>
      <c r="K85" s="355">
        <f t="shared" si="34"/>
        <v>0</v>
      </c>
      <c r="L85" s="355">
        <f t="shared" si="34"/>
        <v>0</v>
      </c>
      <c r="M85" s="355">
        <f t="shared" si="34"/>
        <v>0</v>
      </c>
      <c r="N85" s="355">
        <f t="shared" si="34"/>
        <v>0</v>
      </c>
      <c r="O85" s="355">
        <f t="shared" si="34"/>
        <v>0</v>
      </c>
      <c r="P85" s="355">
        <f t="shared" si="34"/>
        <v>0</v>
      </c>
      <c r="Q85" s="355">
        <f t="shared" si="34"/>
        <v>0</v>
      </c>
      <c r="R85" s="355">
        <f t="shared" si="34"/>
        <v>0</v>
      </c>
      <c r="S85" s="355">
        <f t="shared" si="34"/>
        <v>0</v>
      </c>
      <c r="T85" s="577">
        <f t="shared" si="34"/>
        <v>0</v>
      </c>
    </row>
    <row r="86" spans="1:21" ht="30" customHeight="1" x14ac:dyDescent="0.35">
      <c r="B86" s="101" t="s">
        <v>415</v>
      </c>
      <c r="C86" s="320" t="b">
        <f t="shared" si="31"/>
        <v>1</v>
      </c>
      <c r="D86" s="321" t="s">
        <v>413</v>
      </c>
      <c r="E86" s="356">
        <f t="shared" ref="E86:F89" si="35">IF(E$44,IF($C86,MAX(E35-E47,0),E76),0)</f>
        <v>0</v>
      </c>
      <c r="F86" s="356">
        <f t="shared" si="35"/>
        <v>0</v>
      </c>
      <c r="G86" s="356">
        <f t="shared" ref="G86:T89" si="36">IF(G$44,IF($C86,MAX(G35-G47,0),G76),0)</f>
        <v>0</v>
      </c>
      <c r="H86" s="356">
        <f t="shared" si="36"/>
        <v>0</v>
      </c>
      <c r="I86" s="356">
        <f t="shared" si="36"/>
        <v>0</v>
      </c>
      <c r="J86" s="356">
        <f t="shared" si="36"/>
        <v>0</v>
      </c>
      <c r="K86" s="356">
        <f t="shared" si="36"/>
        <v>0</v>
      </c>
      <c r="L86" s="356">
        <f t="shared" si="36"/>
        <v>0</v>
      </c>
      <c r="M86" s="356">
        <f t="shared" si="36"/>
        <v>0</v>
      </c>
      <c r="N86" s="356">
        <f t="shared" si="36"/>
        <v>0</v>
      </c>
      <c r="O86" s="356">
        <f t="shared" si="36"/>
        <v>0</v>
      </c>
      <c r="P86" s="356">
        <f t="shared" si="36"/>
        <v>0</v>
      </c>
      <c r="Q86" s="356">
        <f t="shared" si="36"/>
        <v>0</v>
      </c>
      <c r="R86" s="356">
        <f t="shared" si="36"/>
        <v>0</v>
      </c>
      <c r="S86" s="356">
        <f t="shared" si="36"/>
        <v>0</v>
      </c>
      <c r="T86" s="809">
        <f t="shared" si="36"/>
        <v>0</v>
      </c>
      <c r="U86" s="125"/>
    </row>
    <row r="87" spans="1:21" ht="30" customHeight="1" x14ac:dyDescent="0.35">
      <c r="B87" s="100" t="s">
        <v>416</v>
      </c>
      <c r="C87" s="316" t="b">
        <f t="shared" si="31"/>
        <v>0</v>
      </c>
      <c r="D87" s="317" t="s">
        <v>413</v>
      </c>
      <c r="E87" s="355">
        <f t="shared" si="35"/>
        <v>0</v>
      </c>
      <c r="F87" s="355">
        <f t="shared" si="35"/>
        <v>0</v>
      </c>
      <c r="G87" s="355">
        <f t="shared" si="36"/>
        <v>0</v>
      </c>
      <c r="H87" s="355">
        <f t="shared" si="36"/>
        <v>0</v>
      </c>
      <c r="I87" s="355">
        <f t="shared" si="36"/>
        <v>0</v>
      </c>
      <c r="J87" s="355">
        <f t="shared" si="36"/>
        <v>0</v>
      </c>
      <c r="K87" s="355">
        <f t="shared" si="36"/>
        <v>0</v>
      </c>
      <c r="L87" s="355">
        <f t="shared" si="36"/>
        <v>0</v>
      </c>
      <c r="M87" s="355">
        <f t="shared" si="36"/>
        <v>0</v>
      </c>
      <c r="N87" s="355">
        <f t="shared" si="36"/>
        <v>0</v>
      </c>
      <c r="O87" s="355">
        <f t="shared" si="36"/>
        <v>0</v>
      </c>
      <c r="P87" s="355">
        <f t="shared" si="36"/>
        <v>0</v>
      </c>
      <c r="Q87" s="355">
        <f t="shared" si="36"/>
        <v>0</v>
      </c>
      <c r="R87" s="355">
        <f t="shared" si="36"/>
        <v>0</v>
      </c>
      <c r="S87" s="355">
        <f t="shared" si="36"/>
        <v>0</v>
      </c>
      <c r="T87" s="808">
        <f t="shared" si="36"/>
        <v>0</v>
      </c>
      <c r="U87" s="125"/>
    </row>
    <row r="88" spans="1:21" ht="30" customHeight="1" x14ac:dyDescent="0.35">
      <c r="B88" s="322" t="s">
        <v>417</v>
      </c>
      <c r="C88" s="323" t="b">
        <f t="shared" si="31"/>
        <v>0</v>
      </c>
      <c r="D88" s="324" t="s">
        <v>413</v>
      </c>
      <c r="E88" s="357">
        <f t="shared" si="35"/>
        <v>0</v>
      </c>
      <c r="F88" s="357">
        <f t="shared" si="35"/>
        <v>0</v>
      </c>
      <c r="G88" s="357">
        <f t="shared" si="36"/>
        <v>0</v>
      </c>
      <c r="H88" s="357">
        <f t="shared" si="36"/>
        <v>0</v>
      </c>
      <c r="I88" s="357">
        <f t="shared" si="36"/>
        <v>0</v>
      </c>
      <c r="J88" s="357">
        <f t="shared" si="36"/>
        <v>0</v>
      </c>
      <c r="K88" s="357">
        <f t="shared" si="36"/>
        <v>0</v>
      </c>
      <c r="L88" s="357">
        <f t="shared" si="36"/>
        <v>0</v>
      </c>
      <c r="M88" s="357">
        <f t="shared" si="36"/>
        <v>0</v>
      </c>
      <c r="N88" s="357">
        <f t="shared" si="36"/>
        <v>0</v>
      </c>
      <c r="O88" s="357">
        <f t="shared" si="36"/>
        <v>0</v>
      </c>
      <c r="P88" s="357">
        <f t="shared" si="36"/>
        <v>0</v>
      </c>
      <c r="Q88" s="357">
        <f t="shared" si="36"/>
        <v>0</v>
      </c>
      <c r="R88" s="357">
        <f t="shared" si="36"/>
        <v>0</v>
      </c>
      <c r="S88" s="357">
        <f t="shared" si="36"/>
        <v>0</v>
      </c>
      <c r="T88" s="810">
        <f t="shared" si="36"/>
        <v>0</v>
      </c>
      <c r="U88" s="125"/>
    </row>
    <row r="89" spans="1:21" ht="30" customHeight="1" x14ac:dyDescent="0.35">
      <c r="B89" s="253" t="s">
        <v>418</v>
      </c>
      <c r="C89" s="358" t="b">
        <f t="shared" si="31"/>
        <v>0</v>
      </c>
      <c r="D89" s="359" t="s">
        <v>413</v>
      </c>
      <c r="E89" s="360">
        <f t="shared" si="35"/>
        <v>0</v>
      </c>
      <c r="F89" s="361">
        <f t="shared" si="35"/>
        <v>0</v>
      </c>
      <c r="G89" s="361">
        <f t="shared" si="36"/>
        <v>0</v>
      </c>
      <c r="H89" s="361">
        <f t="shared" si="36"/>
        <v>0</v>
      </c>
      <c r="I89" s="361">
        <f t="shared" si="36"/>
        <v>0</v>
      </c>
      <c r="J89" s="361">
        <f t="shared" si="36"/>
        <v>0</v>
      </c>
      <c r="K89" s="361">
        <f t="shared" si="36"/>
        <v>0</v>
      </c>
      <c r="L89" s="361">
        <f t="shared" si="36"/>
        <v>0</v>
      </c>
      <c r="M89" s="361">
        <f t="shared" si="36"/>
        <v>0</v>
      </c>
      <c r="N89" s="361">
        <f t="shared" si="36"/>
        <v>0</v>
      </c>
      <c r="O89" s="361">
        <f t="shared" si="36"/>
        <v>0</v>
      </c>
      <c r="P89" s="361">
        <f t="shared" si="36"/>
        <v>0</v>
      </c>
      <c r="Q89" s="361">
        <f t="shared" si="36"/>
        <v>0</v>
      </c>
      <c r="R89" s="361">
        <f t="shared" si="36"/>
        <v>0</v>
      </c>
      <c r="S89" s="361">
        <f t="shared" si="36"/>
        <v>0</v>
      </c>
      <c r="T89" s="811">
        <f t="shared" si="36"/>
        <v>0</v>
      </c>
    </row>
    <row r="90" spans="1:21" ht="30" customHeight="1" x14ac:dyDescent="0.35">
      <c r="B90" s="275" t="s">
        <v>419</v>
      </c>
      <c r="C90" s="363" t="b">
        <f t="shared" ref="C90:C95" si="37">AND(E18=1,E24=1)</f>
        <v>1</v>
      </c>
      <c r="D90" s="364" t="s">
        <v>413</v>
      </c>
      <c r="E90" s="353">
        <f t="shared" ref="E90:E91" si="38">IF(E$44,IF($C90,MAX(E45-E34,0),E45),0)</f>
        <v>0</v>
      </c>
      <c r="F90" s="353">
        <f t="shared" ref="F90:F91" si="39">IF(F$44,IF($C90,MAX(F45-F34,0),F45),0)</f>
        <v>0</v>
      </c>
      <c r="G90" s="353">
        <f t="shared" ref="G90:T91" si="40">IF(G$44,IF($C90,MAX(G45-G34,0),G45),0)</f>
        <v>0</v>
      </c>
      <c r="H90" s="353">
        <f t="shared" si="40"/>
        <v>0</v>
      </c>
      <c r="I90" s="353">
        <f t="shared" si="40"/>
        <v>0</v>
      </c>
      <c r="J90" s="353">
        <f t="shared" si="40"/>
        <v>0</v>
      </c>
      <c r="K90" s="353">
        <f t="shared" si="40"/>
        <v>0</v>
      </c>
      <c r="L90" s="353">
        <f t="shared" si="40"/>
        <v>0</v>
      </c>
      <c r="M90" s="353">
        <f t="shared" si="40"/>
        <v>0</v>
      </c>
      <c r="N90" s="353">
        <f t="shared" si="40"/>
        <v>0</v>
      </c>
      <c r="O90" s="353">
        <f t="shared" si="40"/>
        <v>0</v>
      </c>
      <c r="P90" s="353">
        <f t="shared" si="40"/>
        <v>0</v>
      </c>
      <c r="Q90" s="353">
        <f t="shared" si="40"/>
        <v>0</v>
      </c>
      <c r="R90" s="353">
        <f t="shared" si="40"/>
        <v>0</v>
      </c>
      <c r="S90" s="353">
        <f t="shared" si="40"/>
        <v>0</v>
      </c>
      <c r="T90" s="813">
        <f>IF(T$44,IF($C90,MAX(T45-T34,0),T45),0)</f>
        <v>0</v>
      </c>
    </row>
    <row r="91" spans="1:21" ht="30" customHeight="1" x14ac:dyDescent="0.35">
      <c r="B91" s="100" t="s">
        <v>420</v>
      </c>
      <c r="C91" s="316" t="b">
        <f t="shared" si="37"/>
        <v>1</v>
      </c>
      <c r="D91" s="317" t="s">
        <v>413</v>
      </c>
      <c r="E91" s="355">
        <f t="shared" si="38"/>
        <v>0</v>
      </c>
      <c r="F91" s="355">
        <f t="shared" si="39"/>
        <v>0</v>
      </c>
      <c r="G91" s="355">
        <f t="shared" si="40"/>
        <v>0</v>
      </c>
      <c r="H91" s="355">
        <f t="shared" si="40"/>
        <v>0</v>
      </c>
      <c r="I91" s="355">
        <f t="shared" si="40"/>
        <v>0</v>
      </c>
      <c r="J91" s="355">
        <f t="shared" si="40"/>
        <v>0</v>
      </c>
      <c r="K91" s="355">
        <f t="shared" si="40"/>
        <v>0</v>
      </c>
      <c r="L91" s="355">
        <f t="shared" si="40"/>
        <v>0</v>
      </c>
      <c r="M91" s="355">
        <f t="shared" si="40"/>
        <v>0</v>
      </c>
      <c r="N91" s="355">
        <f t="shared" si="40"/>
        <v>0</v>
      </c>
      <c r="O91" s="355">
        <f t="shared" si="40"/>
        <v>0</v>
      </c>
      <c r="P91" s="355">
        <f t="shared" si="40"/>
        <v>0</v>
      </c>
      <c r="Q91" s="355">
        <f t="shared" si="40"/>
        <v>0</v>
      </c>
      <c r="R91" s="355">
        <f t="shared" si="40"/>
        <v>0</v>
      </c>
      <c r="S91" s="355">
        <f t="shared" si="40"/>
        <v>0</v>
      </c>
      <c r="T91" s="577">
        <f t="shared" si="40"/>
        <v>0</v>
      </c>
    </row>
    <row r="92" spans="1:21" ht="30" customHeight="1" x14ac:dyDescent="0.35">
      <c r="B92" s="101" t="s">
        <v>421</v>
      </c>
      <c r="C92" s="320" t="b">
        <f t="shared" si="37"/>
        <v>1</v>
      </c>
      <c r="D92" s="321" t="s">
        <v>413</v>
      </c>
      <c r="E92" s="356">
        <f t="shared" ref="E92:F95" si="41">IF(E$44,IF($C92,MAX(E47-E35,0),E47),0)</f>
        <v>0</v>
      </c>
      <c r="F92" s="356">
        <f t="shared" si="41"/>
        <v>0</v>
      </c>
      <c r="G92" s="356">
        <f t="shared" ref="G92:T95" si="42">IF(G$44,IF($C92,MAX(G47-G35,0),G47),0)</f>
        <v>0</v>
      </c>
      <c r="H92" s="356">
        <f t="shared" si="42"/>
        <v>0</v>
      </c>
      <c r="I92" s="356">
        <f t="shared" si="42"/>
        <v>0</v>
      </c>
      <c r="J92" s="356">
        <f t="shared" si="42"/>
        <v>0</v>
      </c>
      <c r="K92" s="356">
        <f t="shared" si="42"/>
        <v>0</v>
      </c>
      <c r="L92" s="356">
        <f t="shared" si="42"/>
        <v>0</v>
      </c>
      <c r="M92" s="356">
        <f t="shared" si="42"/>
        <v>0</v>
      </c>
      <c r="N92" s="356">
        <f t="shared" si="42"/>
        <v>0</v>
      </c>
      <c r="O92" s="356">
        <f t="shared" si="42"/>
        <v>0</v>
      </c>
      <c r="P92" s="356">
        <f t="shared" si="42"/>
        <v>0</v>
      </c>
      <c r="Q92" s="356">
        <f t="shared" si="42"/>
        <v>0</v>
      </c>
      <c r="R92" s="356">
        <f t="shared" si="42"/>
        <v>0</v>
      </c>
      <c r="S92" s="356">
        <f t="shared" si="42"/>
        <v>0</v>
      </c>
      <c r="T92" s="809">
        <f t="shared" si="42"/>
        <v>0</v>
      </c>
      <c r="U92" s="125"/>
    </row>
    <row r="93" spans="1:21" ht="30" customHeight="1" x14ac:dyDescent="0.35">
      <c r="B93" s="100" t="s">
        <v>422</v>
      </c>
      <c r="C93" s="316" t="b">
        <f t="shared" si="37"/>
        <v>0</v>
      </c>
      <c r="D93" s="317" t="s">
        <v>413</v>
      </c>
      <c r="E93" s="355">
        <f t="shared" si="41"/>
        <v>0</v>
      </c>
      <c r="F93" s="355">
        <f t="shared" si="41"/>
        <v>0</v>
      </c>
      <c r="G93" s="355">
        <f t="shared" si="42"/>
        <v>0</v>
      </c>
      <c r="H93" s="355">
        <f t="shared" si="42"/>
        <v>0</v>
      </c>
      <c r="I93" s="355">
        <f t="shared" si="42"/>
        <v>0</v>
      </c>
      <c r="J93" s="355">
        <f t="shared" si="42"/>
        <v>0</v>
      </c>
      <c r="K93" s="355">
        <f t="shared" si="42"/>
        <v>0</v>
      </c>
      <c r="L93" s="355">
        <f t="shared" si="42"/>
        <v>0</v>
      </c>
      <c r="M93" s="355">
        <f t="shared" si="42"/>
        <v>0</v>
      </c>
      <c r="N93" s="355">
        <f t="shared" si="42"/>
        <v>0</v>
      </c>
      <c r="O93" s="355">
        <f t="shared" si="42"/>
        <v>0</v>
      </c>
      <c r="P93" s="355">
        <f t="shared" si="42"/>
        <v>0</v>
      </c>
      <c r="Q93" s="355">
        <f t="shared" si="42"/>
        <v>0</v>
      </c>
      <c r="R93" s="355">
        <f t="shared" si="42"/>
        <v>0</v>
      </c>
      <c r="S93" s="355">
        <f t="shared" si="42"/>
        <v>0</v>
      </c>
      <c r="T93" s="808">
        <f t="shared" si="42"/>
        <v>0</v>
      </c>
      <c r="U93" s="125"/>
    </row>
    <row r="94" spans="1:21" ht="30" customHeight="1" x14ac:dyDescent="0.35">
      <c r="B94" s="101" t="s">
        <v>423</v>
      </c>
      <c r="C94" s="320" t="b">
        <f t="shared" si="37"/>
        <v>0</v>
      </c>
      <c r="D94" s="321" t="s">
        <v>413</v>
      </c>
      <c r="E94" s="357">
        <f t="shared" si="41"/>
        <v>0</v>
      </c>
      <c r="F94" s="357">
        <f t="shared" si="41"/>
        <v>0</v>
      </c>
      <c r="G94" s="357">
        <f t="shared" si="42"/>
        <v>0</v>
      </c>
      <c r="H94" s="357">
        <f t="shared" si="42"/>
        <v>0</v>
      </c>
      <c r="I94" s="357">
        <f t="shared" si="42"/>
        <v>0</v>
      </c>
      <c r="J94" s="357">
        <f t="shared" si="42"/>
        <v>0</v>
      </c>
      <c r="K94" s="357">
        <f t="shared" si="42"/>
        <v>0</v>
      </c>
      <c r="L94" s="357">
        <f t="shared" si="42"/>
        <v>0</v>
      </c>
      <c r="M94" s="357">
        <f t="shared" si="42"/>
        <v>0</v>
      </c>
      <c r="N94" s="357">
        <f t="shared" si="42"/>
        <v>0</v>
      </c>
      <c r="O94" s="357">
        <f t="shared" si="42"/>
        <v>0</v>
      </c>
      <c r="P94" s="357">
        <f t="shared" si="42"/>
        <v>0</v>
      </c>
      <c r="Q94" s="357">
        <f t="shared" si="42"/>
        <v>0</v>
      </c>
      <c r="R94" s="357">
        <f t="shared" si="42"/>
        <v>0</v>
      </c>
      <c r="S94" s="357">
        <f t="shared" si="42"/>
        <v>0</v>
      </c>
      <c r="T94" s="810">
        <f t="shared" si="42"/>
        <v>0</v>
      </c>
      <c r="U94" s="125"/>
    </row>
    <row r="95" spans="1:21" ht="30" customHeight="1" x14ac:dyDescent="0.35">
      <c r="B95" s="283" t="s">
        <v>424</v>
      </c>
      <c r="C95" s="365" t="b">
        <f t="shared" si="37"/>
        <v>0</v>
      </c>
      <c r="D95" s="366" t="s">
        <v>413</v>
      </c>
      <c r="E95" s="360">
        <f t="shared" si="41"/>
        <v>0</v>
      </c>
      <c r="F95" s="361">
        <f t="shared" si="41"/>
        <v>0</v>
      </c>
      <c r="G95" s="361">
        <f t="shared" si="42"/>
        <v>0</v>
      </c>
      <c r="H95" s="361">
        <f t="shared" si="42"/>
        <v>0</v>
      </c>
      <c r="I95" s="361">
        <f t="shared" si="42"/>
        <v>0</v>
      </c>
      <c r="J95" s="361">
        <f t="shared" si="42"/>
        <v>0</v>
      </c>
      <c r="K95" s="361">
        <f t="shared" si="42"/>
        <v>0</v>
      </c>
      <c r="L95" s="361">
        <f t="shared" si="42"/>
        <v>0</v>
      </c>
      <c r="M95" s="361">
        <f t="shared" si="42"/>
        <v>0</v>
      </c>
      <c r="N95" s="361">
        <f t="shared" si="42"/>
        <v>0</v>
      </c>
      <c r="O95" s="361">
        <f t="shared" si="42"/>
        <v>0</v>
      </c>
      <c r="P95" s="361">
        <f t="shared" si="42"/>
        <v>0</v>
      </c>
      <c r="Q95" s="361">
        <f t="shared" si="42"/>
        <v>0</v>
      </c>
      <c r="R95" s="361">
        <f t="shared" si="42"/>
        <v>0</v>
      </c>
      <c r="S95" s="361">
        <f t="shared" si="42"/>
        <v>0</v>
      </c>
      <c r="T95" s="531">
        <f t="shared" si="42"/>
        <v>0</v>
      </c>
      <c r="U95" s="125"/>
    </row>
    <row r="96" spans="1:21" ht="14.5" x14ac:dyDescent="0.35"/>
    <row r="97" spans="1:21" ht="15" customHeight="1" x14ac:dyDescent="0.35">
      <c r="B97" s="1510" t="s">
        <v>436</v>
      </c>
      <c r="C97" s="1514"/>
      <c r="D97" s="1511"/>
      <c r="E97" s="70"/>
      <c r="F97" s="70"/>
      <c r="G97" s="70"/>
      <c r="H97" s="70"/>
      <c r="I97" s="70"/>
      <c r="J97" s="70"/>
      <c r="K97" s="70"/>
      <c r="L97" s="70"/>
      <c r="M97" s="70"/>
      <c r="N97" s="70"/>
      <c r="O97" s="70"/>
      <c r="P97" s="70"/>
      <c r="Q97" s="70"/>
      <c r="R97" s="70"/>
      <c r="S97" s="70"/>
      <c r="T97" s="70"/>
      <c r="U97" s="70"/>
    </row>
    <row r="98" spans="1:21" ht="78" customHeight="1" x14ac:dyDescent="0.35">
      <c r="B98" s="1515" t="s">
        <v>437</v>
      </c>
      <c r="C98" s="1516"/>
      <c r="D98" s="1517"/>
      <c r="E98" s="70"/>
      <c r="F98" s="70"/>
      <c r="G98" s="70"/>
      <c r="H98" s="70"/>
      <c r="I98" s="70"/>
      <c r="J98" s="70"/>
      <c r="K98" s="70"/>
      <c r="L98" s="70"/>
      <c r="M98" s="70"/>
      <c r="N98" s="70"/>
      <c r="O98" s="70"/>
      <c r="P98" s="70"/>
      <c r="Q98" s="70"/>
      <c r="R98" s="70"/>
      <c r="S98" s="70"/>
      <c r="T98" s="70"/>
      <c r="U98" s="70"/>
    </row>
    <row r="99" spans="1:21" s="271" customFormat="1" ht="30" customHeight="1" x14ac:dyDescent="0.35">
      <c r="A99" s="69"/>
      <c r="B99" s="374" t="s">
        <v>37</v>
      </c>
      <c r="C99" s="369" t="s">
        <v>389</v>
      </c>
      <c r="D99" s="313" t="s">
        <v>50</v>
      </c>
      <c r="E99" s="330">
        <f>E10</f>
        <v>1900</v>
      </c>
      <c r="F99" s="312">
        <f>E99+1</f>
        <v>1901</v>
      </c>
      <c r="G99" s="312">
        <f t="shared" ref="G99:R99" si="43">F99+1</f>
        <v>1902</v>
      </c>
      <c r="H99" s="312">
        <f t="shared" si="43"/>
        <v>1903</v>
      </c>
      <c r="I99" s="312">
        <f t="shared" si="43"/>
        <v>1904</v>
      </c>
      <c r="J99" s="312">
        <f t="shared" si="43"/>
        <v>1905</v>
      </c>
      <c r="K99" s="312">
        <f t="shared" si="43"/>
        <v>1906</v>
      </c>
      <c r="L99" s="312">
        <f t="shared" si="43"/>
        <v>1907</v>
      </c>
      <c r="M99" s="312">
        <f t="shared" si="43"/>
        <v>1908</v>
      </c>
      <c r="N99" s="312">
        <f t="shared" si="43"/>
        <v>1909</v>
      </c>
      <c r="O99" s="312">
        <f t="shared" si="43"/>
        <v>1910</v>
      </c>
      <c r="P99" s="312">
        <f t="shared" si="43"/>
        <v>1911</v>
      </c>
      <c r="Q99" s="312">
        <f t="shared" si="43"/>
        <v>1912</v>
      </c>
      <c r="R99" s="312">
        <f t="shared" si="43"/>
        <v>1913</v>
      </c>
      <c r="S99" s="312">
        <f t="shared" ref="S99" si="44">R99+1</f>
        <v>1914</v>
      </c>
      <c r="T99" s="846">
        <f t="shared" ref="T99" si="45">S99+1</f>
        <v>1915</v>
      </c>
      <c r="U99" s="806"/>
    </row>
    <row r="100" spans="1:21" s="837" customFormat="1" ht="81.75" customHeight="1" x14ac:dyDescent="0.35">
      <c r="A100" s="57"/>
      <c r="B100" s="59" t="s">
        <v>438</v>
      </c>
      <c r="C100" s="363"/>
      <c r="D100" s="364" t="s">
        <v>57</v>
      </c>
      <c r="E100" s="357">
        <f>IFERROR(IF(E44,$E$13*((SUMPRODUCT($E$18:$E$23,'3a) KSV Parameter'!$E$21:$E$26,E90:E95,E101:E106)+1/(1+$E$13)*SUMPRODUCT('3a) KSV Parameter'!$E$27:$E$32,E84:E89,E101:E106))),0),0)</f>
        <v>0</v>
      </c>
      <c r="F100" s="357">
        <f>IFERROR(IF(F44,$E$13*((SUMPRODUCT($E$18:$E$23,'3a) KSV Parameter'!$E$21:$E$26,F90:F95,F101:F106)+1/(1+$E$13)*SUMPRODUCT('3a) KSV Parameter'!$E$27:$E$32,F84:F89,F101:F106))),0),0)</f>
        <v>0</v>
      </c>
      <c r="G100" s="357">
        <f>IFERROR(IF(G44,$E$13*((SUMPRODUCT($E$18:$E$23,'3a) KSV Parameter'!$E$21:$E$26,G90:G95,G101:G106)+1/(1+$E$13)*SUMPRODUCT('3a) KSV Parameter'!$E$27:$E$32,G84:G89,G101:G106))),0),0)</f>
        <v>0</v>
      </c>
      <c r="H100" s="357">
        <f>IFERROR(IF(H44,$E$13*((SUMPRODUCT($E$18:$E$23,'3a) KSV Parameter'!$E$21:$E$26,H90:H95,H101:H106)+1/(1+$E$13)*SUMPRODUCT('3a) KSV Parameter'!$E$27:$E$32,H84:H89,H101:H106))),0),0)</f>
        <v>0</v>
      </c>
      <c r="I100" s="357">
        <f>IFERROR(IF(I44,$E$13*((SUMPRODUCT($E$18:$E$23,'3a) KSV Parameter'!$E$21:$E$26,I90:I95,I101:I106)+1/(1+$E$13)*SUMPRODUCT('3a) KSV Parameter'!$E$27:$E$32,I84:I89,I101:I106))),0),0)</f>
        <v>0</v>
      </c>
      <c r="J100" s="357">
        <f>IFERROR(IF(J44,$E$13*((SUMPRODUCT($E$18:$E$23,'3a) KSV Parameter'!$E$21:$E$26,J90:J95,J101:J106)+1/(1+$E$13)*SUMPRODUCT('3a) KSV Parameter'!$E$27:$E$32,J84:J89,J101:J106))),0),0)</f>
        <v>0</v>
      </c>
      <c r="K100" s="357">
        <f>IFERROR(IF(K44,$E$13*((SUMPRODUCT($E$18:$E$23,'3a) KSV Parameter'!$E$21:$E$26,K90:K95,K101:K106)+1/(1+$E$13)*SUMPRODUCT('3a) KSV Parameter'!$E$27:$E$32,K84:K89,K101:K106))),0),0)</f>
        <v>0</v>
      </c>
      <c r="L100" s="357">
        <f>IFERROR(IF(L44,$E$13*((SUMPRODUCT($E$18:$E$23,'3a) KSV Parameter'!$E$21:$E$26,L90:L95,L101:L106)+1/(1+$E$13)*SUMPRODUCT('3a) KSV Parameter'!$E$27:$E$32,L84:L89,L101:L106))),0),0)</f>
        <v>0</v>
      </c>
      <c r="M100" s="357">
        <f>IFERROR(IF(M44,$E$13*((SUMPRODUCT($E$18:$E$23,'3a) KSV Parameter'!$E$21:$E$26,M90:M95,M101:M106)+1/(1+$E$13)*SUMPRODUCT('3a) KSV Parameter'!$E$27:$E$32,M84:M89,M101:M106))),0),0)</f>
        <v>0</v>
      </c>
      <c r="N100" s="357">
        <f>IFERROR(IF(N44,$E$13*((SUMPRODUCT($E$18:$E$23,'3a) KSV Parameter'!$E$21:$E$26,N90:N95,N101:N106)+1/(1+$E$13)*SUMPRODUCT('3a) KSV Parameter'!$E$27:$E$32,N84:N89,N101:N106))),0),0)</f>
        <v>0</v>
      </c>
      <c r="O100" s="357">
        <f>IFERROR(IF(O44,$E$13*((SUMPRODUCT($E$18:$E$23,'3a) KSV Parameter'!$E$21:$E$26,O90:O95,O101:O106)+1/(1+$E$13)*SUMPRODUCT('3a) KSV Parameter'!$E$27:$E$32,O84:O89,O101:O106))),0),0)</f>
        <v>0</v>
      </c>
      <c r="P100" s="357">
        <f>IFERROR(IF(P44,$E$13*((SUMPRODUCT($E$18:$E$23,'3a) KSV Parameter'!$E$21:$E$26,P90:P95,P101:P106)+1/(1+$E$13)*SUMPRODUCT('3a) KSV Parameter'!$E$27:$E$32,P84:P89,P101:P106))),0),0)</f>
        <v>0</v>
      </c>
      <c r="Q100" s="357">
        <f>IFERROR(IF(Q44,$E$13*((SUMPRODUCT($E$18:$E$23,'3a) KSV Parameter'!$E$21:$E$26,Q90:Q95,Q101:Q106)+1/(1+$E$13)*SUMPRODUCT('3a) KSV Parameter'!$E$27:$E$32,Q84:Q89,Q101:Q106))),0),0)</f>
        <v>0</v>
      </c>
      <c r="R100" s="357">
        <f>IFERROR(IF(R44,$E$13*((SUMPRODUCT($E$18:$E$23,'3a) KSV Parameter'!$E$21:$E$26,R90:R95,R101:R106)+1/(1+$E$13)*SUMPRODUCT('3a) KSV Parameter'!$E$27:$E$32,R84:R89,R101:R106))),0),0)</f>
        <v>0</v>
      </c>
      <c r="S100" s="357">
        <f>IFERROR(IF(S44,$E$13*((SUMPRODUCT($E$18:$E$23,'3a) KSV Parameter'!$E$21:$E$26,S90:S95,S101:S106)+1/(1+$E$13)*SUMPRODUCT('3a) KSV Parameter'!$E$27:$E$32,S84:S89,S101:S106))),0),0)</f>
        <v>0</v>
      </c>
      <c r="T100" s="813">
        <f>IFERROR(IF(T44,$E$13*((SUMPRODUCT($E$18:$E$23,'3a) KSV Parameter'!$E$21:$E$26,T90:T95,T101:T106)+1/(1+$E$13)*SUMPRODUCT('3a) KSV Parameter'!$E$27:$E$32,T84:T89,T101:T106))),0),0)</f>
        <v>0</v>
      </c>
    </row>
    <row r="101" spans="1:21" s="837" customFormat="1" ht="30" customHeight="1" x14ac:dyDescent="0.35">
      <c r="A101" s="57"/>
      <c r="B101" s="100" t="s">
        <v>439</v>
      </c>
      <c r="C101" s="64"/>
      <c r="D101" s="317" t="s">
        <v>102</v>
      </c>
      <c r="E101" s="375" t="e">
        <f>IF(E44,HLOOKUP(E$99,'3a) KSV Parameter'!$E$35:$AE$42,3),0)</f>
        <v>#N/A</v>
      </c>
      <c r="F101" s="376" t="e">
        <f>IF(F44,HLOOKUP(F$99,'3a) KSV Parameter'!$E$35:$AE$42,3),0)</f>
        <v>#N/A</v>
      </c>
      <c r="G101" s="376" t="e">
        <f>IF(G44,HLOOKUP(G$99,'3a) KSV Parameter'!$E$35:$AE$42,3),0)</f>
        <v>#N/A</v>
      </c>
      <c r="H101" s="376" t="e">
        <f>IF(H44,HLOOKUP(H$99,'3a) KSV Parameter'!$E$35:$AE$42,3),0)</f>
        <v>#N/A</v>
      </c>
      <c r="I101" s="376" t="e">
        <f>IF(I44,HLOOKUP(I$99,'3a) KSV Parameter'!$E$35:$AE$42,3),0)</f>
        <v>#N/A</v>
      </c>
      <c r="J101" s="376" t="e">
        <f>IF(J44,HLOOKUP(J$99,'3a) KSV Parameter'!$E$35:$AE$42,3),0)</f>
        <v>#N/A</v>
      </c>
      <c r="K101" s="376" t="e">
        <f>IF(K44,HLOOKUP(K$99,'3a) KSV Parameter'!$E$35:$AE$42,3),0)</f>
        <v>#N/A</v>
      </c>
      <c r="L101" s="376" t="e">
        <f>IF(L44,HLOOKUP(L$99,'3a) KSV Parameter'!$E$35:$AE$42,3),0)</f>
        <v>#N/A</v>
      </c>
      <c r="M101" s="376" t="e">
        <f>IF(M44,HLOOKUP(M$99,'3a) KSV Parameter'!$E$35:$AE$42,3),0)</f>
        <v>#N/A</v>
      </c>
      <c r="N101" s="376" t="e">
        <f>IF(N44,HLOOKUP(N$99,'3a) KSV Parameter'!$E$35:$AE$42,3),0)</f>
        <v>#N/A</v>
      </c>
      <c r="O101" s="376" t="e">
        <f>IF(O44,HLOOKUP(O$99,'3a) KSV Parameter'!$E$35:$AE$42,3),0)</f>
        <v>#N/A</v>
      </c>
      <c r="P101" s="376" t="e">
        <f>IF(P44,HLOOKUP(P$99,'3a) KSV Parameter'!$E$35:$AE$42,3),0)</f>
        <v>#N/A</v>
      </c>
      <c r="Q101" s="376" t="e">
        <f>IF(Q44,HLOOKUP(Q$99,'3a) KSV Parameter'!$E$35:$AE$42,3),0)</f>
        <v>#N/A</v>
      </c>
      <c r="R101" s="376" t="e">
        <f>IF(R44,HLOOKUP(R$99,'3a) KSV Parameter'!$E$35:$AE$42,3),0)</f>
        <v>#N/A</v>
      </c>
      <c r="S101" s="376" t="e">
        <f>IF(S44,HLOOKUP(S$99,'3a) KSV Parameter'!$E$35:$AE$42,3),0)</f>
        <v>#N/A</v>
      </c>
      <c r="T101" s="814">
        <f>IF(T44,HLOOKUP(T$99,'3a) KSV Parameter'!$E$35:$AE$42,3),0)</f>
        <v>0</v>
      </c>
      <c r="U101" s="838"/>
    </row>
    <row r="102" spans="1:21" s="837" customFormat="1" ht="30" customHeight="1" x14ac:dyDescent="0.35">
      <c r="A102" s="57"/>
      <c r="B102" s="377" t="s">
        <v>440</v>
      </c>
      <c r="C102" s="378"/>
      <c r="D102" s="379" t="s">
        <v>102</v>
      </c>
      <c r="E102" s="380" t="e">
        <f>IF(E44,HLOOKUP(E$99,'3a) KSV Parameter'!$E$35:$AE$42,4),0)</f>
        <v>#N/A</v>
      </c>
      <c r="F102" s="376" t="e">
        <f>IF(F44,HLOOKUP(F$99,'3a) KSV Parameter'!$E$35:$AE$42,4),0)</f>
        <v>#N/A</v>
      </c>
      <c r="G102" s="376" t="e">
        <f>IF(G44,HLOOKUP(G$99,'3a) KSV Parameter'!$E$35:$AE$42,4),0)</f>
        <v>#N/A</v>
      </c>
      <c r="H102" s="376" t="e">
        <f>IF(H44,HLOOKUP(H$99,'3a) KSV Parameter'!$E$35:$AE$42,4),0)</f>
        <v>#N/A</v>
      </c>
      <c r="I102" s="376" t="e">
        <f>IF(I44,HLOOKUP(I$99,'3a) KSV Parameter'!$E$35:$AE$42,4),0)</f>
        <v>#N/A</v>
      </c>
      <c r="J102" s="376" t="e">
        <f>IF(J44,HLOOKUP(J$99,'3a) KSV Parameter'!$E$35:$AE$42,4),0)</f>
        <v>#N/A</v>
      </c>
      <c r="K102" s="376" t="e">
        <f>IF(K44,HLOOKUP(K$99,'3a) KSV Parameter'!$E$35:$AE$42,4),0)</f>
        <v>#N/A</v>
      </c>
      <c r="L102" s="376" t="e">
        <f>IF(L44,HLOOKUP(L$99,'3a) KSV Parameter'!$E$35:$AE$42,4),0)</f>
        <v>#N/A</v>
      </c>
      <c r="M102" s="376" t="e">
        <f>IF(M44,HLOOKUP(M$99,'3a) KSV Parameter'!$E$35:$AE$42,4),0)</f>
        <v>#N/A</v>
      </c>
      <c r="N102" s="376" t="e">
        <f>IF(N44,HLOOKUP(N$99,'3a) KSV Parameter'!$E$35:$AE$42,4),0)</f>
        <v>#N/A</v>
      </c>
      <c r="O102" s="376" t="e">
        <f>IF(O44,HLOOKUP(O$99,'3a) KSV Parameter'!$E$35:$AE$42,4),0)</f>
        <v>#N/A</v>
      </c>
      <c r="P102" s="376" t="e">
        <f>IF(P44,HLOOKUP(P$99,'3a) KSV Parameter'!$E$35:$AE$42,4),0)</f>
        <v>#N/A</v>
      </c>
      <c r="Q102" s="376" t="e">
        <f>IF(Q44,HLOOKUP(Q$99,'3a) KSV Parameter'!$E$35:$AE$42,4),0)</f>
        <v>#N/A</v>
      </c>
      <c r="R102" s="376" t="e">
        <f>IF(R44,HLOOKUP(R$99,'3a) KSV Parameter'!$E$35:$AE$42,4),0)</f>
        <v>#N/A</v>
      </c>
      <c r="S102" s="376" t="e">
        <f>IF(S44,HLOOKUP(S$99,'3a) KSV Parameter'!$E$35:$AE$42,4),0)</f>
        <v>#N/A</v>
      </c>
      <c r="T102" s="815">
        <f>IF(T44,HLOOKUP(T$99,'3a) KSV Parameter'!$E$35:$AE$42,4),0)</f>
        <v>0</v>
      </c>
    </row>
    <row r="103" spans="1:21" s="837" customFormat="1" ht="30" customHeight="1" x14ac:dyDescent="0.45">
      <c r="A103" s="57"/>
      <c r="B103" s="100" t="s">
        <v>441</v>
      </c>
      <c r="C103" s="64"/>
      <c r="D103" s="317" t="s">
        <v>102</v>
      </c>
      <c r="E103" s="375" t="e">
        <f>IF(E44,HLOOKUP(E$99,'3a) KSV Parameter'!$E$35:$AE$42,5),0)</f>
        <v>#N/A</v>
      </c>
      <c r="F103" s="376" t="e">
        <f>IF(F44,HLOOKUP(F$99,'3a) KSV Parameter'!$E$35:$AE$42,5),0)</f>
        <v>#N/A</v>
      </c>
      <c r="G103" s="376" t="e">
        <f>IF(G44,HLOOKUP(G$99,'3a) KSV Parameter'!$E$35:$AE$42,5),0)</f>
        <v>#N/A</v>
      </c>
      <c r="H103" s="376" t="e">
        <f>IF(H44,HLOOKUP(H$99,'3a) KSV Parameter'!$E$35:$AE$42,5),0)</f>
        <v>#N/A</v>
      </c>
      <c r="I103" s="376" t="e">
        <f>IF(I44,HLOOKUP(I$99,'3a) KSV Parameter'!$E$35:$AE$42,5),0)</f>
        <v>#N/A</v>
      </c>
      <c r="J103" s="376" t="e">
        <f>IF(J44,HLOOKUP(J$99,'3a) KSV Parameter'!$E$35:$AE$42,5),0)</f>
        <v>#N/A</v>
      </c>
      <c r="K103" s="376" t="e">
        <f>IF(K44,HLOOKUP(K$99,'3a) KSV Parameter'!$E$35:$AE$42,5),0)</f>
        <v>#N/A</v>
      </c>
      <c r="L103" s="376" t="e">
        <f>IF(L44,HLOOKUP(L$99,'3a) KSV Parameter'!$E$35:$AE$42,5),0)</f>
        <v>#N/A</v>
      </c>
      <c r="M103" s="376" t="e">
        <f>IF(M44,HLOOKUP(M$99,'3a) KSV Parameter'!$E$35:$AE$42,5),0)</f>
        <v>#N/A</v>
      </c>
      <c r="N103" s="376" t="e">
        <f>IF(N44,HLOOKUP(N$99,'3a) KSV Parameter'!$E$35:$AE$42,5),0)</f>
        <v>#N/A</v>
      </c>
      <c r="O103" s="376" t="e">
        <f>IF(O44,HLOOKUP(O$99,'3a) KSV Parameter'!$E$35:$AE$42,5),0)</f>
        <v>#N/A</v>
      </c>
      <c r="P103" s="376" t="e">
        <f>IF(P44,HLOOKUP(P$99,'3a) KSV Parameter'!$E$35:$AE$42,5),0)</f>
        <v>#N/A</v>
      </c>
      <c r="Q103" s="376" t="e">
        <f>IF(Q44,HLOOKUP(Q$99,'3a) KSV Parameter'!$E$35:$AE$42,5),0)</f>
        <v>#N/A</v>
      </c>
      <c r="R103" s="376" t="e">
        <f>IF(R44,HLOOKUP(R$99,'3a) KSV Parameter'!$E$35:$AE$42,5),0)</f>
        <v>#N/A</v>
      </c>
      <c r="S103" s="376" t="e">
        <f>IF(S44,HLOOKUP(S$99,'3a) KSV Parameter'!$E$35:$AE$42,5),0)</f>
        <v>#N/A</v>
      </c>
      <c r="T103" s="814">
        <f>IF(T44,HLOOKUP(T$99,'3a) KSV Parameter'!$E$35:$AE$42,5),0)</f>
        <v>0</v>
      </c>
      <c r="U103" s="838"/>
    </row>
    <row r="104" spans="1:21" s="837" customFormat="1" ht="30" customHeight="1" x14ac:dyDescent="0.35">
      <c r="A104" s="57"/>
      <c r="B104" s="101" t="s">
        <v>442</v>
      </c>
      <c r="C104" s="378"/>
      <c r="D104" s="381" t="s">
        <v>102</v>
      </c>
      <c r="E104" s="375" t="e">
        <f>IF(E44,HLOOKUP(E$99,'3a) KSV Parameter'!$E$35:$AE$42,6),0)</f>
        <v>#N/A</v>
      </c>
      <c r="F104" s="376" t="e">
        <f>IF(F44,HLOOKUP(F$99,'3a) KSV Parameter'!$E$35:$AE$42,6),0)</f>
        <v>#N/A</v>
      </c>
      <c r="G104" s="376" t="e">
        <f>IF(G44,HLOOKUP(G$99,'3a) KSV Parameter'!$E$35:$AE$42,6),0)</f>
        <v>#N/A</v>
      </c>
      <c r="H104" s="376" t="e">
        <f>IF(H44,HLOOKUP(H$99,'3a) KSV Parameter'!$E$35:$AE$42,6),0)</f>
        <v>#N/A</v>
      </c>
      <c r="I104" s="376" t="e">
        <f>IF(I44,HLOOKUP(I$99,'3a) KSV Parameter'!$E$35:$AE$42,6),0)</f>
        <v>#N/A</v>
      </c>
      <c r="J104" s="376" t="e">
        <f>IF(J44,HLOOKUP(J$99,'3a) KSV Parameter'!$E$35:$AE$42,6),0)</f>
        <v>#N/A</v>
      </c>
      <c r="K104" s="376" t="e">
        <f>IF(K44,HLOOKUP(K$99,'3a) KSV Parameter'!$E$35:$AE$42,6),0)</f>
        <v>#N/A</v>
      </c>
      <c r="L104" s="376" t="e">
        <f>IF(L44,HLOOKUP(L$99,'3a) KSV Parameter'!$E$35:$AE$42,6),0)</f>
        <v>#N/A</v>
      </c>
      <c r="M104" s="376" t="e">
        <f>IF(M44,HLOOKUP(M$99,'3a) KSV Parameter'!$E$35:$AE$42,6),0)</f>
        <v>#N/A</v>
      </c>
      <c r="N104" s="376" t="e">
        <f>IF(N44,HLOOKUP(N$99,'3a) KSV Parameter'!$E$35:$AE$42,6),0)</f>
        <v>#N/A</v>
      </c>
      <c r="O104" s="376" t="e">
        <f>IF(O44,HLOOKUP(O$99,'3a) KSV Parameter'!$E$35:$AE$42,6),0)</f>
        <v>#N/A</v>
      </c>
      <c r="P104" s="376" t="e">
        <f>IF(P44,HLOOKUP(P$99,'3a) KSV Parameter'!$E$35:$AE$42,6),0)</f>
        <v>#N/A</v>
      </c>
      <c r="Q104" s="376" t="e">
        <f>IF(Q44,HLOOKUP(Q$99,'3a) KSV Parameter'!$E$35:$AE$42,6),0)</f>
        <v>#N/A</v>
      </c>
      <c r="R104" s="376" t="e">
        <f>IF(R44,HLOOKUP(R$99,'3a) KSV Parameter'!$E$35:$AE$42,6),0)</f>
        <v>#N/A</v>
      </c>
      <c r="S104" s="376" t="e">
        <f>IF(S44,HLOOKUP(S$99,'3a) KSV Parameter'!$E$35:$AE$42,6),0)</f>
        <v>#N/A</v>
      </c>
      <c r="T104" s="814">
        <f>IF(T44,HLOOKUP(T$99,'3a) KSV Parameter'!$E$35:$AE$42,6),0)</f>
        <v>0</v>
      </c>
      <c r="U104" s="838"/>
    </row>
    <row r="105" spans="1:21" s="837" customFormat="1" ht="30" customHeight="1" x14ac:dyDescent="0.35">
      <c r="A105" s="57"/>
      <c r="B105" s="100" t="s">
        <v>443</v>
      </c>
      <c r="C105" s="64"/>
      <c r="D105" s="317" t="s">
        <v>102</v>
      </c>
      <c r="E105" s="375" t="e">
        <f>IF(E44,HLOOKUP(E$99,'3a) KSV Parameter'!$E$35:$AE$42,7),0)</f>
        <v>#N/A</v>
      </c>
      <c r="F105" s="376" t="e">
        <f>IF(F44,HLOOKUP(F$99,'3a) KSV Parameter'!$E$35:$AE$42,7),0)</f>
        <v>#N/A</v>
      </c>
      <c r="G105" s="376" t="e">
        <f>IF(G44,HLOOKUP(G$99,'3a) KSV Parameter'!$E$35:$AE$42,7),0)</f>
        <v>#N/A</v>
      </c>
      <c r="H105" s="376" t="e">
        <f>IF(H44,HLOOKUP(H$99,'3a) KSV Parameter'!$E$35:$AE$42,7),0)</f>
        <v>#N/A</v>
      </c>
      <c r="I105" s="376" t="e">
        <f>IF(I44,HLOOKUP(I$99,'3a) KSV Parameter'!$E$35:$AE$42,7),0)</f>
        <v>#N/A</v>
      </c>
      <c r="J105" s="376" t="e">
        <f>IF(J44,HLOOKUP(J$99,'3a) KSV Parameter'!$E$35:$AE$42,7),0)</f>
        <v>#N/A</v>
      </c>
      <c r="K105" s="376" t="e">
        <f>IF(K44,HLOOKUP(K$99,'3a) KSV Parameter'!$E$35:$AE$42,7),0)</f>
        <v>#N/A</v>
      </c>
      <c r="L105" s="376" t="e">
        <f>IF(L44,HLOOKUP(L$99,'3a) KSV Parameter'!$E$35:$AE$42,7),0)</f>
        <v>#N/A</v>
      </c>
      <c r="M105" s="376" t="e">
        <f>IF(M44,HLOOKUP(M$99,'3a) KSV Parameter'!$E$35:$AE$42,7),0)</f>
        <v>#N/A</v>
      </c>
      <c r="N105" s="376" t="e">
        <f>IF(N44,HLOOKUP(N$99,'3a) KSV Parameter'!$E$35:$AE$42,7),0)</f>
        <v>#N/A</v>
      </c>
      <c r="O105" s="376" t="e">
        <f>IF(O44,HLOOKUP(O$99,'3a) KSV Parameter'!$E$35:$AE$42,7),0)</f>
        <v>#N/A</v>
      </c>
      <c r="P105" s="376" t="e">
        <f>IF(P44,HLOOKUP(P$99,'3a) KSV Parameter'!$E$35:$AE$42,7),0)</f>
        <v>#N/A</v>
      </c>
      <c r="Q105" s="376" t="e">
        <f>IF(Q44,HLOOKUP(Q$99,'3a) KSV Parameter'!$E$35:$AE$42,7),0)</f>
        <v>#N/A</v>
      </c>
      <c r="R105" s="376" t="e">
        <f>IF(R44,HLOOKUP(R$99,'3a) KSV Parameter'!$E$35:$AE$42,7),0)</f>
        <v>#N/A</v>
      </c>
      <c r="S105" s="376" t="e">
        <f>IF(S44,HLOOKUP(S$99,'3a) KSV Parameter'!$E$35:$AE$42,7),0)</f>
        <v>#N/A</v>
      </c>
      <c r="T105" s="814">
        <f>IF(T44,HLOOKUP(T$99,'3a) KSV Parameter'!$E$35:$AE$42,7),0)</f>
        <v>0</v>
      </c>
      <c r="U105" s="838"/>
    </row>
    <row r="106" spans="1:21" s="837" customFormat="1" ht="30" customHeight="1" x14ac:dyDescent="0.35">
      <c r="A106" s="57"/>
      <c r="B106" s="101" t="s">
        <v>444</v>
      </c>
      <c r="C106" s="378"/>
      <c r="D106" s="382" t="s">
        <v>102</v>
      </c>
      <c r="E106" s="375" t="e">
        <f>IF(E44,HLOOKUP(E$99,'3a) KSV Parameter'!$E$35:$AE$42,8),0)</f>
        <v>#N/A</v>
      </c>
      <c r="F106" s="376" t="e">
        <f>IF(F44,HLOOKUP(F$99,'3a) KSV Parameter'!$E$35:$AE$42,8),0)</f>
        <v>#N/A</v>
      </c>
      <c r="G106" s="376" t="e">
        <f>IF(G44,HLOOKUP(G$99,'3a) KSV Parameter'!$E$35:$AE$42,8),0)</f>
        <v>#N/A</v>
      </c>
      <c r="H106" s="376" t="e">
        <f>IF(H44,HLOOKUP(H$99,'3a) KSV Parameter'!$E$35:$AE$42,8),0)</f>
        <v>#N/A</v>
      </c>
      <c r="I106" s="376" t="e">
        <f>IF(I44,HLOOKUP(I$99,'3a) KSV Parameter'!$E$35:$AE$42,8),0)</f>
        <v>#N/A</v>
      </c>
      <c r="J106" s="376" t="e">
        <f>IF(J44,HLOOKUP(J$99,'3a) KSV Parameter'!$E$35:$AE$42,8),0)</f>
        <v>#N/A</v>
      </c>
      <c r="K106" s="376" t="e">
        <f>IF(K44,HLOOKUP(K$99,'3a) KSV Parameter'!$E$35:$AE$42,8),0)</f>
        <v>#N/A</v>
      </c>
      <c r="L106" s="376" t="e">
        <f>IF(L44,HLOOKUP(L$99,'3a) KSV Parameter'!$E$35:$AE$42,8),0)</f>
        <v>#N/A</v>
      </c>
      <c r="M106" s="376" t="e">
        <f>IF(M44,HLOOKUP(M$99,'3a) KSV Parameter'!$E$35:$AE$42,8),0)</f>
        <v>#N/A</v>
      </c>
      <c r="N106" s="376" t="e">
        <f>IF(N44,HLOOKUP(N$99,'3a) KSV Parameter'!$E$35:$AE$42,8),0)</f>
        <v>#N/A</v>
      </c>
      <c r="O106" s="376" t="e">
        <f>IF(O44,HLOOKUP(O$99,'3a) KSV Parameter'!$E$35:$AE$42,8),0)</f>
        <v>#N/A</v>
      </c>
      <c r="P106" s="376" t="e">
        <f>IF(P44,HLOOKUP(P$99,'3a) KSV Parameter'!$E$35:$AE$42,8),0)</f>
        <v>#N/A</v>
      </c>
      <c r="Q106" s="376" t="e">
        <f>IF(Q44,HLOOKUP(Q$99,'3a) KSV Parameter'!$E$35:$AE$42,8),0)</f>
        <v>#N/A</v>
      </c>
      <c r="R106" s="376" t="e">
        <f>IF(R44,HLOOKUP(R$99,'3a) KSV Parameter'!$E$35:$AE$42,8),0)</f>
        <v>#N/A</v>
      </c>
      <c r="S106" s="376" t="e">
        <f>IF(S44,HLOOKUP(S$99,'3a) KSV Parameter'!$E$35:$AE$42,8),0)</f>
        <v>#N/A</v>
      </c>
      <c r="T106" s="814">
        <f>IF(T44,HLOOKUP(T$99,'3a) KSV Parameter'!$E$35:$AE$42,8),0)</f>
        <v>0</v>
      </c>
      <c r="U106" s="838"/>
    </row>
    <row r="107" spans="1:21" s="837" customFormat="1" ht="58.5" customHeight="1" x14ac:dyDescent="0.45">
      <c r="A107" s="57"/>
      <c r="B107" s="383" t="s">
        <v>445</v>
      </c>
      <c r="C107" s="384"/>
      <c r="D107" s="264" t="s">
        <v>53</v>
      </c>
      <c r="E107" s="375" t="e">
        <f>IF(E44,HLOOKUP(E$99,'3a) KSV Parameter'!$E$35:$AE$36,2),0)</f>
        <v>#N/A</v>
      </c>
      <c r="F107" s="376" t="e">
        <f>IF(F44,HLOOKUP(F$99,'3a) KSV Parameter'!$E$35:$AE$36,2),0)</f>
        <v>#N/A</v>
      </c>
      <c r="G107" s="376" t="e">
        <f>IF(G44,HLOOKUP(G$99,'3a) KSV Parameter'!$E$35:$AE$36,2),0)</f>
        <v>#N/A</v>
      </c>
      <c r="H107" s="376" t="e">
        <f>IF(H44,HLOOKUP(H$99,'3a) KSV Parameter'!$E$35:$AE$36,2),0)</f>
        <v>#N/A</v>
      </c>
      <c r="I107" s="376" t="e">
        <f>IF(I44,HLOOKUP(I$99,'3a) KSV Parameter'!$E$35:$AE$36,2),0)</f>
        <v>#N/A</v>
      </c>
      <c r="J107" s="376" t="e">
        <f>IF(J44,HLOOKUP(J$99,'3a) KSV Parameter'!$E$35:$AE$36,2),0)</f>
        <v>#N/A</v>
      </c>
      <c r="K107" s="376" t="e">
        <f>IF(K44,HLOOKUP(K$99,'3a) KSV Parameter'!$E$35:$AE$36,2),0)</f>
        <v>#N/A</v>
      </c>
      <c r="L107" s="376" t="e">
        <f>IF(L44,HLOOKUP(L$99,'3a) KSV Parameter'!$E$35:$AE$36,2),0)</f>
        <v>#N/A</v>
      </c>
      <c r="M107" s="376" t="e">
        <f>IF(M44,HLOOKUP(M$99,'3a) KSV Parameter'!$E$35:$AE$36,2),0)</f>
        <v>#N/A</v>
      </c>
      <c r="N107" s="376" t="e">
        <f>IF(N44,HLOOKUP(N$99,'3a) KSV Parameter'!$E$35:$AE$36,2),0)</f>
        <v>#N/A</v>
      </c>
      <c r="O107" s="376" t="e">
        <f>IF(O44,HLOOKUP(O$99,'3a) KSV Parameter'!$E$35:$AE$36,2),0)</f>
        <v>#N/A</v>
      </c>
      <c r="P107" s="376" t="e">
        <f>IF(P44,HLOOKUP(P$99,'3a) KSV Parameter'!$E$35:$AE$36,2),0)</f>
        <v>#N/A</v>
      </c>
      <c r="Q107" s="376" t="e">
        <f>IF(Q44,HLOOKUP(Q$99,'3a) KSV Parameter'!$E$35:$AE$36,2),0)</f>
        <v>#N/A</v>
      </c>
      <c r="R107" s="376" t="e">
        <f>IF(R44,HLOOKUP(R$99,'3a) KSV Parameter'!$E$35:$AE$36,2),0)</f>
        <v>#N/A</v>
      </c>
      <c r="S107" s="376" t="e">
        <f>IF(S44,HLOOKUP(S$99,'3a) KSV Parameter'!$E$35:$AE$36,2),0)</f>
        <v>#N/A</v>
      </c>
      <c r="T107" s="814">
        <f>IF(T44,HLOOKUP(T$99,'3a) KSV Parameter'!$E$35:$AE$36,2),0)</f>
        <v>0</v>
      </c>
      <c r="U107" s="838"/>
    </row>
    <row r="108" spans="1:21" s="837" customFormat="1" ht="52.5" customHeight="1" x14ac:dyDescent="0.45">
      <c r="A108" s="11"/>
      <c r="B108" s="101" t="s">
        <v>446</v>
      </c>
      <c r="C108" s="320"/>
      <c r="D108" s="265" t="s">
        <v>53</v>
      </c>
      <c r="E108" s="356" t="e">
        <f t="shared" ref="E108:F108" si="46">IF(E44,$E12-E107,0)</f>
        <v>#N/A</v>
      </c>
      <c r="F108" s="356" t="e">
        <f t="shared" si="46"/>
        <v>#N/A</v>
      </c>
      <c r="G108" s="356" t="e">
        <f t="shared" ref="G108:T108" si="47">IF(G44,$E12-G107,0)</f>
        <v>#N/A</v>
      </c>
      <c r="H108" s="356" t="e">
        <f t="shared" si="47"/>
        <v>#N/A</v>
      </c>
      <c r="I108" s="356" t="e">
        <f t="shared" si="47"/>
        <v>#N/A</v>
      </c>
      <c r="J108" s="356" t="e">
        <f t="shared" si="47"/>
        <v>#N/A</v>
      </c>
      <c r="K108" s="356" t="e">
        <f t="shared" si="47"/>
        <v>#N/A</v>
      </c>
      <c r="L108" s="356" t="e">
        <f t="shared" si="47"/>
        <v>#N/A</v>
      </c>
      <c r="M108" s="356" t="e">
        <f t="shared" si="47"/>
        <v>#N/A</v>
      </c>
      <c r="N108" s="356" t="e">
        <f t="shared" si="47"/>
        <v>#N/A</v>
      </c>
      <c r="O108" s="356" t="e">
        <f t="shared" si="47"/>
        <v>#N/A</v>
      </c>
      <c r="P108" s="356" t="e">
        <f t="shared" si="47"/>
        <v>#N/A</v>
      </c>
      <c r="Q108" s="356" t="e">
        <f t="shared" si="47"/>
        <v>#N/A</v>
      </c>
      <c r="R108" s="356" t="e">
        <f t="shared" si="47"/>
        <v>#N/A</v>
      </c>
      <c r="S108" s="356" t="e">
        <f t="shared" si="47"/>
        <v>#N/A</v>
      </c>
      <c r="T108" s="812">
        <f t="shared" si="47"/>
        <v>0</v>
      </c>
    </row>
    <row r="109" spans="1:21" s="837" customFormat="1" ht="56.15" customHeight="1" thickBot="1" x14ac:dyDescent="0.4">
      <c r="A109" s="11"/>
      <c r="B109" s="283" t="s">
        <v>75</v>
      </c>
      <c r="C109" s="365"/>
      <c r="D109" s="366" t="s">
        <v>76</v>
      </c>
      <c r="E109" s="532" t="e">
        <f>IF(E52&gt;=0,IF(ROUNDDOWN(E108*E52+E100,0)&gt;0,ROUNDDOWN(E108*E52+E100,0),0),0)</f>
        <v>#N/A</v>
      </c>
      <c r="F109" s="532" t="e">
        <f t="shared" ref="F109:T109" si="48">IF(F52&gt;=0,IF(ROUNDDOWN(F108*F52+F100,0)&gt;0,ROUNDDOWN(F108*F52+F100,0),0),0)</f>
        <v>#N/A</v>
      </c>
      <c r="G109" s="532" t="e">
        <f t="shared" si="48"/>
        <v>#N/A</v>
      </c>
      <c r="H109" s="532" t="e">
        <f t="shared" si="48"/>
        <v>#N/A</v>
      </c>
      <c r="I109" s="532" t="e">
        <f t="shared" si="48"/>
        <v>#N/A</v>
      </c>
      <c r="J109" s="532" t="e">
        <f t="shared" si="48"/>
        <v>#N/A</v>
      </c>
      <c r="K109" s="532" t="e">
        <f t="shared" si="48"/>
        <v>#N/A</v>
      </c>
      <c r="L109" s="532" t="e">
        <f t="shared" si="48"/>
        <v>#N/A</v>
      </c>
      <c r="M109" s="532" t="e">
        <f t="shared" si="48"/>
        <v>#N/A</v>
      </c>
      <c r="N109" s="532" t="e">
        <f t="shared" si="48"/>
        <v>#N/A</v>
      </c>
      <c r="O109" s="532" t="e">
        <f t="shared" si="48"/>
        <v>#N/A</v>
      </c>
      <c r="P109" s="532" t="e">
        <f t="shared" si="48"/>
        <v>#N/A</v>
      </c>
      <c r="Q109" s="532" t="e">
        <f t="shared" si="48"/>
        <v>#N/A</v>
      </c>
      <c r="R109" s="532" t="e">
        <f t="shared" si="48"/>
        <v>#N/A</v>
      </c>
      <c r="S109" s="532" t="e">
        <f t="shared" si="48"/>
        <v>#N/A</v>
      </c>
      <c r="T109" s="897">
        <f t="shared" si="48"/>
        <v>0</v>
      </c>
      <c r="U109" s="838"/>
    </row>
    <row r="110" spans="1:21" s="837" customFormat="1" ht="51" customHeight="1" thickBot="1" x14ac:dyDescent="0.4">
      <c r="A110" s="11"/>
      <c r="B110" s="385" t="s">
        <v>56</v>
      </c>
      <c r="C110" s="344"/>
      <c r="D110" s="386" t="s">
        <v>57</v>
      </c>
      <c r="E110" s="898" t="e">
        <f>ROUND(SUM(E109:T109),0)</f>
        <v>#N/A</v>
      </c>
      <c r="F110" s="899"/>
      <c r="G110" s="899"/>
      <c r="H110" s="899"/>
      <c r="I110" s="899"/>
      <c r="J110" s="899"/>
      <c r="K110" s="899"/>
      <c r="L110" s="899"/>
      <c r="M110" s="899"/>
      <c r="N110" s="899"/>
      <c r="O110" s="899"/>
      <c r="P110" s="899"/>
      <c r="Q110" s="899"/>
      <c r="R110" s="899"/>
      <c r="S110" s="899"/>
      <c r="T110" s="900"/>
    </row>
    <row r="111" spans="1:21" s="837" customFormat="1" thickBot="1" x14ac:dyDescent="0.4">
      <c r="A111" s="11"/>
      <c r="B111" s="57"/>
      <c r="C111" s="57"/>
      <c r="D111" s="57"/>
    </row>
    <row r="112" spans="1:21" s="837" customFormat="1" ht="30" customHeight="1" x14ac:dyDescent="0.35">
      <c r="A112" s="70"/>
      <c r="B112" s="1493" t="s">
        <v>447</v>
      </c>
      <c r="C112" s="1525"/>
      <c r="D112" s="1494"/>
      <c r="E112" s="70"/>
      <c r="F112" s="57"/>
      <c r="G112" s="57"/>
      <c r="H112" s="57"/>
      <c r="I112" s="57"/>
      <c r="J112" s="57"/>
      <c r="K112" s="57"/>
      <c r="L112" s="57"/>
      <c r="M112" s="57"/>
      <c r="N112" s="57"/>
      <c r="O112" s="57"/>
      <c r="P112" s="57"/>
      <c r="Q112" s="57"/>
      <c r="R112" s="57"/>
      <c r="S112" s="57"/>
      <c r="T112" s="57"/>
    </row>
    <row r="113" spans="1:20" s="837" customFormat="1" ht="14.5" x14ac:dyDescent="0.35">
      <c r="A113" s="70"/>
      <c r="B113" s="51" t="s">
        <v>37</v>
      </c>
      <c r="C113" s="387" t="s">
        <v>137</v>
      </c>
      <c r="D113" s="52" t="s">
        <v>50</v>
      </c>
      <c r="E113" s="329"/>
      <c r="F113" s="57"/>
      <c r="G113" s="57"/>
      <c r="H113" s="57"/>
      <c r="I113" s="57"/>
      <c r="J113" s="57"/>
      <c r="K113" s="57"/>
      <c r="L113" s="57"/>
      <c r="M113" s="57"/>
      <c r="N113" s="57"/>
      <c r="O113" s="57"/>
      <c r="P113" s="57"/>
      <c r="Q113" s="57"/>
      <c r="R113" s="57"/>
      <c r="S113" s="57"/>
      <c r="T113" s="57"/>
    </row>
    <row r="114" spans="1:20" ht="14.5" x14ac:dyDescent="0.35">
      <c r="B114" s="111" t="s">
        <v>448</v>
      </c>
      <c r="C114" s="388"/>
      <c r="D114" s="77" t="s">
        <v>51</v>
      </c>
      <c r="E114" s="389" t="str">
        <f>IF(E115&lt;365,"Ja","Nein")</f>
        <v>Nein</v>
      </c>
    </row>
    <row r="115" spans="1:20" ht="32.15" customHeight="1" x14ac:dyDescent="0.35">
      <c r="B115" s="44" t="s">
        <v>449</v>
      </c>
      <c r="C115" s="390"/>
      <c r="D115" s="55" t="s">
        <v>450</v>
      </c>
      <c r="E115" s="391">
        <f>IF(OR(YEAR('2b) Allg. Inputs'!C7)=2028,YEAR('2b) Allg. Inputs'!C7)=2032,YEAR('2b) Allg. Inputs'!C7)=2036),366,365)-(_xlfn.DAYS(DATE(YEAR('2b) Allg. Inputs'!C7),MONTH('2b) Allg. Inputs'!C7),DAY('2b) Allg. Inputs'!C7)),DATE(YEAR('2b) Allg. Inputs'!C7),1,1)))</f>
        <v>366</v>
      </c>
    </row>
    <row r="116" spans="1:20" ht="29.15" customHeight="1" x14ac:dyDescent="0.35">
      <c r="B116" s="56" t="s">
        <v>451</v>
      </c>
      <c r="C116" s="392" t="s">
        <v>452</v>
      </c>
      <c r="D116" s="393" t="s">
        <v>51</v>
      </c>
      <c r="E116" s="831">
        <f>IF(OR(YEAR('2b) Allg. Inputs'!C7)=2028,YEAR('2b) Allg. Inputs'!C7)=2032,YEAR('2b) Allg. Inputs'!C7)=2036),(366-E115)/366,(365-E115)/365)</f>
        <v>-2.7397260273972603E-3</v>
      </c>
      <c r="F116" s="837"/>
    </row>
    <row r="117" spans="1:20" ht="29" x14ac:dyDescent="0.35">
      <c r="B117" s="100" t="s">
        <v>453</v>
      </c>
      <c r="C117" s="390"/>
      <c r="D117" s="395" t="s">
        <v>51</v>
      </c>
      <c r="E117" s="396">
        <f>HLOOKUP('4c) Berechnungen_MFS'!E10,'4a) Berechnungen zu Planwerten'!E18:U22,4,0)+ HLOOKUP('4c) Berechnungen_MFS'!E10+1,'4a) Berechnungen zu Planwerten'!E18:U22,4,0) + HLOOKUP('4c) Berechnungen_MFS'!E10+2,'4a) Berechnungen zu Planwerten'!E18:U22,4,0) + HLOOKUP('4c) Berechnungen_MFS'!E10+3,'4a) Berechnungen zu Planwerten'!E18:U22,4,0)+ HLOOKUP('4c) Berechnungen_MFS'!E10+4,'4a) Berechnungen zu Planwerten'!E18:U22,4,0)+HLOOKUP('4c) Berechnungen_MFS'!E10+5,'4a) Berechnungen zu Planwerten'!E18:U22,4,0)*E116</f>
        <v>0</v>
      </c>
    </row>
    <row r="118" spans="1:20" ht="29" x14ac:dyDescent="0.35">
      <c r="B118" s="101" t="s">
        <v>454</v>
      </c>
      <c r="C118" s="397"/>
      <c r="D118" s="398" t="s">
        <v>51</v>
      </c>
      <c r="E118" s="394">
        <f>HLOOKUP('4c) Berechnungen_MFS'!E10,'4a) Berechnungen zu Planwerten'!E84:S93,10)+HLOOKUP('4c) Berechnungen_MFS'!E10+1,'4a) Berechnungen zu Planwerten'!E84:S93,10)+HLOOKUP('4c) Berechnungen_MFS'!E10+2,'4a) Berechnungen zu Planwerten'!E84:S93,10)+HLOOKUP('4c) Berechnungen_MFS'!E10+3,'4a) Berechnungen zu Planwerten'!E84:S93,10)+HLOOKUP('4c) Berechnungen_MFS'!E10+4,'4a) Berechnungen zu Planwerten'!E84:S93,10) + HLOOKUP('4c) Berechnungen_MFS'!E10+5,'4a) Berechnungen zu Planwerten'!E84:S93,10)*E116</f>
        <v>0</v>
      </c>
    </row>
    <row r="119" spans="1:20" ht="16.5" x14ac:dyDescent="0.35">
      <c r="B119" s="144" t="s">
        <v>455</v>
      </c>
      <c r="C119" s="399" t="s">
        <v>456</v>
      </c>
      <c r="D119" s="400" t="s">
        <v>51</v>
      </c>
      <c r="E119" s="401">
        <f>IFERROR(E117/E118,0)</f>
        <v>0</v>
      </c>
    </row>
    <row r="120" spans="1:20" ht="14.5" x14ac:dyDescent="0.35"/>
    <row r="121" spans="1:20" ht="14.5" hidden="1" x14ac:dyDescent="0.35"/>
    <row r="122" spans="1:20" ht="14.5" hidden="1" x14ac:dyDescent="0.35"/>
    <row r="123" spans="1:20" ht="14.5" hidden="1" x14ac:dyDescent="0.35"/>
    <row r="124" spans="1:20" ht="14.5" hidden="1" x14ac:dyDescent="0.35"/>
    <row r="125" spans="1:20" ht="14.5" hidden="1" x14ac:dyDescent="0.35"/>
    <row r="126" spans="1:20" ht="14.5" hidden="1" x14ac:dyDescent="0.35"/>
    <row r="127" spans="1:20" ht="14.5" hidden="1" x14ac:dyDescent="0.35"/>
    <row r="128" spans="1:20" ht="14.5" hidden="1" x14ac:dyDescent="0.35"/>
    <row r="129" ht="14.5" hidden="1" x14ac:dyDescent="0.35"/>
    <row r="130" ht="14.5" hidden="1" x14ac:dyDescent="0.35"/>
    <row r="131" ht="14.5" hidden="1" x14ac:dyDescent="0.35"/>
    <row r="132" ht="14.5" hidden="1" x14ac:dyDescent="0.35"/>
    <row r="133" ht="14.5" hidden="1" x14ac:dyDescent="0.35"/>
    <row r="134" ht="14.15" hidden="1" customHeight="1" x14ac:dyDescent="0.35"/>
    <row r="135" ht="14.15" hidden="1" customHeight="1" x14ac:dyDescent="0.35"/>
    <row r="136" ht="14.15" hidden="1" customHeight="1" x14ac:dyDescent="0.35"/>
    <row r="137" ht="14.15" hidden="1" customHeight="1" x14ac:dyDescent="0.35"/>
    <row r="138" ht="14.15" hidden="1" customHeight="1" x14ac:dyDescent="0.35"/>
    <row r="139" ht="14.15" hidden="1" customHeight="1" x14ac:dyDescent="0.35"/>
    <row r="140" ht="14.15" hidden="1" customHeight="1" x14ac:dyDescent="0.35"/>
    <row r="141" ht="14.15" hidden="1" customHeight="1" x14ac:dyDescent="0.35"/>
    <row r="142" ht="14.15" hidden="1" customHeight="1" x14ac:dyDescent="0.35"/>
    <row r="143" ht="14.15" hidden="1" customHeight="1" x14ac:dyDescent="0.35"/>
    <row r="144" ht="14.15" hidden="1" customHeight="1" x14ac:dyDescent="0.35"/>
    <row r="145" ht="14.15" hidden="1" customHeight="1" x14ac:dyDescent="0.35"/>
    <row r="146" ht="14.15" hidden="1" customHeight="1" x14ac:dyDescent="0.35"/>
    <row r="147" ht="14.15" hidden="1" customHeight="1" x14ac:dyDescent="0.35"/>
    <row r="148" ht="14.15" hidden="1" customHeight="1" x14ac:dyDescent="0.35"/>
    <row r="149" ht="14.15" hidden="1" customHeight="1" x14ac:dyDescent="0.35"/>
    <row r="150" ht="14.15" hidden="1" customHeight="1" x14ac:dyDescent="0.35"/>
    <row r="151" ht="14.15" hidden="1" customHeight="1" x14ac:dyDescent="0.35"/>
    <row r="152" ht="14.15" hidden="1" customHeight="1" x14ac:dyDescent="0.35"/>
    <row r="153" ht="14.15" hidden="1" customHeight="1" x14ac:dyDescent="0.35"/>
    <row r="154" ht="14.15" hidden="1" customHeight="1" x14ac:dyDescent="0.35"/>
    <row r="155" ht="14.15" hidden="1" customHeight="1" x14ac:dyDescent="0.35"/>
    <row r="156" ht="14.15" hidden="1" customHeight="1" x14ac:dyDescent="0.35"/>
    <row r="157" ht="14.15" hidden="1" customHeight="1" x14ac:dyDescent="0.35"/>
    <row r="158" ht="14.15" hidden="1" customHeight="1" x14ac:dyDescent="0.35"/>
    <row r="159" ht="14.15" hidden="1" customHeight="1" x14ac:dyDescent="0.35"/>
    <row r="160" ht="14.15" hidden="1" customHeight="1" x14ac:dyDescent="0.35"/>
    <row r="161" ht="14.15" hidden="1" customHeight="1" x14ac:dyDescent="0.35"/>
    <row r="162" ht="14.15" hidden="1" customHeight="1" x14ac:dyDescent="0.35"/>
    <row r="163" ht="14.15" hidden="1" customHeight="1" x14ac:dyDescent="0.35"/>
    <row r="164" ht="14.15" hidden="1" customHeight="1" x14ac:dyDescent="0.35"/>
    <row r="165" ht="14.15" hidden="1" customHeight="1" x14ac:dyDescent="0.35"/>
    <row r="166" ht="14.15" hidden="1" customHeight="1" x14ac:dyDescent="0.35"/>
    <row r="167" ht="14.15" hidden="1" customHeight="1" x14ac:dyDescent="0.35"/>
    <row r="168" ht="14.15" hidden="1" customHeight="1" x14ac:dyDescent="0.35"/>
    <row r="169" ht="14.15" hidden="1" customHeight="1" x14ac:dyDescent="0.35"/>
    <row r="170" ht="14.15" hidden="1" customHeight="1" x14ac:dyDescent="0.35"/>
    <row r="171" ht="14.15" hidden="1" customHeight="1" x14ac:dyDescent="0.35"/>
    <row r="172" ht="14.15" hidden="1" customHeight="1" x14ac:dyDescent="0.35"/>
    <row r="173" ht="14.15" hidden="1" customHeight="1" x14ac:dyDescent="0.35"/>
    <row r="174" ht="14.15" hidden="1" customHeight="1" x14ac:dyDescent="0.35"/>
    <row r="175" ht="14.15" hidden="1" customHeight="1" x14ac:dyDescent="0.35"/>
    <row r="176" ht="14.15" hidden="1" customHeight="1" x14ac:dyDescent="0.35"/>
    <row r="177" ht="14.15" hidden="1" customHeight="1" x14ac:dyDescent="0.35"/>
    <row r="178" ht="14.15" hidden="1" customHeight="1" x14ac:dyDescent="0.35"/>
    <row r="179" ht="14.15" hidden="1" customHeight="1" x14ac:dyDescent="0.35"/>
    <row r="180" ht="14.15" hidden="1" customHeight="1" x14ac:dyDescent="0.35"/>
    <row r="181" ht="0" hidden="1" customHeight="1" x14ac:dyDescent="0.35"/>
    <row r="182" ht="0" hidden="1" customHeight="1" x14ac:dyDescent="0.35"/>
    <row r="183" ht="0" hidden="1" customHeight="1" x14ac:dyDescent="0.35"/>
    <row r="184" ht="0" hidden="1" customHeight="1" x14ac:dyDescent="0.35"/>
    <row r="185" ht="0" hidden="1" customHeight="1" x14ac:dyDescent="0.35"/>
    <row r="186" ht="0" hidden="1" customHeight="1" x14ac:dyDescent="0.35"/>
    <row r="187" ht="0" hidden="1" customHeight="1" x14ac:dyDescent="0.35"/>
    <row r="188" ht="0" hidden="1" customHeight="1" x14ac:dyDescent="0.35"/>
    <row r="189" ht="0" hidden="1" customHeight="1" x14ac:dyDescent="0.35"/>
    <row r="190" ht="0" hidden="1" customHeight="1" x14ac:dyDescent="0.35"/>
    <row r="191" ht="0" hidden="1" customHeight="1" x14ac:dyDescent="0.35"/>
  </sheetData>
  <sheetProtection algorithmName="SHA-512" hashValue="DQrItV6BLoPt5/gQievG2aiZOWi0MEsEPq/p/2HKaziABM7euyKNm/P1KM3CMjdAa0KwT7cVNi46YxuDm2DO6w==" saltValue="IAnI8Ghi2iVCxAEfprIsuQ==" spinCount="100000" sheet="1" objects="1" scenarios="1"/>
  <mergeCells count="18">
    <mergeCell ref="B82:D82"/>
    <mergeCell ref="B81:D81"/>
    <mergeCell ref="B98:D98"/>
    <mergeCell ref="B41:D41"/>
    <mergeCell ref="B112:D112"/>
    <mergeCell ref="B5:D5"/>
    <mergeCell ref="B54:D54"/>
    <mergeCell ref="B55:D55"/>
    <mergeCell ref="B97:D97"/>
    <mergeCell ref="B42:D42"/>
    <mergeCell ref="B7:D7"/>
    <mergeCell ref="B8:D8"/>
    <mergeCell ref="B15:D15"/>
    <mergeCell ref="B16:D16"/>
    <mergeCell ref="B70:D70"/>
    <mergeCell ref="B71:D71"/>
    <mergeCell ref="B31:D31"/>
    <mergeCell ref="B32:D32"/>
  </mergeCells>
  <conditionalFormatting sqref="T43:T44 T57:T68 T72:T79 T83:T95 T99:T110">
    <cfRule type="expression" dxfId="6" priority="1">
      <formula>$T$33=""</formula>
    </cfRule>
  </conditionalFormatting>
  <pageMargins left="0.7" right="0.7" top="0.78740157500000008" bottom="0.78740157500000008" header="0.3" footer="0.3"/>
  <pageSetup paperSize="9" orientation="portrait"/>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theme="8" tint="0.59999389629810485"/>
  </sheetPr>
  <dimension ref="A1:XFD515"/>
  <sheetViews>
    <sheetView showGridLines="0" zoomScaleNormal="100" workbookViewId="0"/>
  </sheetViews>
  <sheetFormatPr defaultColWidth="0" defaultRowHeight="14.5" zeroHeight="1" x14ac:dyDescent="0.35"/>
  <cols>
    <col min="1" max="1" width="20" customWidth="1"/>
    <col min="2" max="2" width="52.81640625" style="222" customWidth="1"/>
    <col min="3" max="3" width="50.81640625" customWidth="1"/>
    <col min="4" max="4" width="19.453125" bestFit="1" customWidth="1"/>
    <col min="5" max="7" width="13.7265625" style="402" customWidth="1"/>
    <col min="8" max="8" width="13.81640625" style="402" customWidth="1"/>
    <col min="9" max="18" width="13.7265625" style="402" customWidth="1"/>
    <col min="19" max="19" width="16.81640625" style="402" bestFit="1" customWidth="1"/>
    <col min="20" max="20" width="17" style="402" bestFit="1" customWidth="1"/>
    <col min="21" max="21" width="13.7265625" customWidth="1"/>
    <col min="22" max="25" width="9.1796875" hidden="1" customWidth="1"/>
    <col min="16384" max="16384" width="4.1796875" customWidth="1"/>
  </cols>
  <sheetData>
    <row r="1" spans="2:21" s="403" customFormat="1" x14ac:dyDescent="0.35">
      <c r="B1" s="404"/>
    </row>
    <row r="2" spans="2:21" s="403" customFormat="1" ht="40" customHeight="1" x14ac:dyDescent="0.65">
      <c r="B2" s="405" t="s">
        <v>457</v>
      </c>
    </row>
    <row r="3" spans="2:21" s="403" customFormat="1" ht="34.5" customHeight="1" x14ac:dyDescent="0.35">
      <c r="B3" s="1546" t="s">
        <v>607</v>
      </c>
      <c r="C3" s="1546"/>
    </row>
    <row r="4" spans="2:21" x14ac:dyDescent="0.35">
      <c r="E4" s="11"/>
      <c r="F4" s="11"/>
      <c r="G4" s="11"/>
      <c r="H4" s="11"/>
      <c r="I4" s="11"/>
      <c r="J4" s="11"/>
      <c r="K4" s="11"/>
      <c r="L4" s="11"/>
      <c r="M4" s="11"/>
      <c r="N4" s="11"/>
      <c r="O4" s="11"/>
      <c r="P4" s="11"/>
      <c r="Q4" s="11"/>
      <c r="R4" s="11"/>
      <c r="S4" s="11"/>
      <c r="T4" s="11"/>
      <c r="U4" s="11"/>
    </row>
    <row r="5" spans="2:21" x14ac:dyDescent="0.35">
      <c r="E5" s="11"/>
      <c r="F5" s="11"/>
      <c r="G5" s="11"/>
      <c r="H5" s="11"/>
      <c r="I5" s="11"/>
      <c r="J5" s="11"/>
      <c r="K5" s="11"/>
      <c r="L5" s="11"/>
      <c r="M5" s="11"/>
      <c r="N5" s="11"/>
      <c r="O5" s="11"/>
      <c r="P5" s="11"/>
      <c r="Q5" s="11"/>
      <c r="R5" s="11"/>
      <c r="S5" s="70"/>
      <c r="T5" s="70"/>
      <c r="U5" s="11"/>
    </row>
    <row r="6" spans="2:21" s="406" customFormat="1" ht="15" thickBot="1" x14ac:dyDescent="0.4">
      <c r="B6" s="407"/>
      <c r="E6" s="368">
        <f>YEAR('2b) Allg. Inputs'!C7)</f>
        <v>1900</v>
      </c>
      <c r="F6" s="312">
        <f>E6+1</f>
        <v>1901</v>
      </c>
      <c r="G6" s="312">
        <f t="shared" ref="G6:R6" si="0">F6+1</f>
        <v>1902</v>
      </c>
      <c r="H6" s="312">
        <f t="shared" si="0"/>
        <v>1903</v>
      </c>
      <c r="I6" s="312">
        <f t="shared" si="0"/>
        <v>1904</v>
      </c>
      <c r="J6" s="312">
        <f t="shared" si="0"/>
        <v>1905</v>
      </c>
      <c r="K6" s="312">
        <f t="shared" si="0"/>
        <v>1906</v>
      </c>
      <c r="L6" s="312">
        <f t="shared" si="0"/>
        <v>1907</v>
      </c>
      <c r="M6" s="312">
        <f t="shared" si="0"/>
        <v>1908</v>
      </c>
      <c r="N6" s="312">
        <f t="shared" si="0"/>
        <v>1909</v>
      </c>
      <c r="O6" s="312">
        <f t="shared" si="0"/>
        <v>1910</v>
      </c>
      <c r="P6" s="312">
        <f t="shared" si="0"/>
        <v>1911</v>
      </c>
      <c r="Q6" s="312">
        <f t="shared" si="0"/>
        <v>1912</v>
      </c>
      <c r="R6" s="312">
        <f t="shared" si="0"/>
        <v>1913</v>
      </c>
      <c r="S6" s="846">
        <f t="shared" ref="S6" si="1">R6+1</f>
        <v>1914</v>
      </c>
      <c r="T6" s="845">
        <f t="shared" ref="T6" si="2">S6+1</f>
        <v>1915</v>
      </c>
      <c r="U6" s="870"/>
    </row>
    <row r="7" spans="2:21" ht="15" thickBot="1" x14ac:dyDescent="0.4">
      <c r="E7" s="871" t="b">
        <f>IF(E6+0.1&gt;'4c) Berechnungen_MFS'!$E$10,E6&lt;'4c) Berechnungen_MFS'!$E$10+IF('4c) Berechnungen_MFS'!$E$115&lt;365,16,15)-0.1)</f>
        <v>1</v>
      </c>
      <c r="F7" s="872" t="b">
        <f>IF(F6+0.1&gt;'4c) Berechnungen_MFS'!$E$10,F6&lt;'4c) Berechnungen_MFS'!$E$10+IF('4c) Berechnungen_MFS'!$E$115&lt;365,16,15)-0.1)</f>
        <v>1</v>
      </c>
      <c r="G7" s="872" t="b">
        <f>IF(G6+0.1&gt;'4c) Berechnungen_MFS'!$E$10,G6&lt;'4c) Berechnungen_MFS'!$E$10+IF('4c) Berechnungen_MFS'!$E$115&lt;365,16,15)-0.1)</f>
        <v>1</v>
      </c>
      <c r="H7" s="872" t="b">
        <f>IF(H6+0.1&gt;'4c) Berechnungen_MFS'!$E$10,H6&lt;'4c) Berechnungen_MFS'!$E$10+IF('4c) Berechnungen_MFS'!$E$115&lt;365,16,15)-0.1)</f>
        <v>1</v>
      </c>
      <c r="I7" s="872" t="b">
        <f>IF(I6+0.1&gt;'4c) Berechnungen_MFS'!$E$10,I6&lt;'4c) Berechnungen_MFS'!$E$10+IF('4c) Berechnungen_MFS'!$E$115&lt;365,16,15)-0.1)</f>
        <v>1</v>
      </c>
      <c r="J7" s="872" t="b">
        <f>IF(J6+0.1&gt;'4c) Berechnungen_MFS'!$E$10,J6&lt;'4c) Berechnungen_MFS'!$E$10+IF('4c) Berechnungen_MFS'!$E$115&lt;365,16,15)-0.1)</f>
        <v>1</v>
      </c>
      <c r="K7" s="872" t="b">
        <f>IF(K6+0.1&gt;'4c) Berechnungen_MFS'!$E$10,K6&lt;'4c) Berechnungen_MFS'!$E$10+IF('4c) Berechnungen_MFS'!$E$115&lt;365,16,15)-0.1)</f>
        <v>1</v>
      </c>
      <c r="L7" s="872" t="b">
        <f>IF(L6+0.1&gt;'4c) Berechnungen_MFS'!$E$10,L6&lt;'4c) Berechnungen_MFS'!$E$10+IF('4c) Berechnungen_MFS'!$E$115&lt;365,16,15)-0.1)</f>
        <v>1</v>
      </c>
      <c r="M7" s="872" t="b">
        <f>IF(M6+0.1&gt;'4c) Berechnungen_MFS'!$E$10,M6&lt;'4c) Berechnungen_MFS'!$E$10+IF('4c) Berechnungen_MFS'!$E$115&lt;365,16,15)-0.1)</f>
        <v>1</v>
      </c>
      <c r="N7" s="872" t="b">
        <f>IF(N6+0.1&gt;'4c) Berechnungen_MFS'!$E$10,N6&lt;'4c) Berechnungen_MFS'!$E$10+IF('4c) Berechnungen_MFS'!$E$115&lt;365,16,15)-0.1)</f>
        <v>1</v>
      </c>
      <c r="O7" s="872" t="b">
        <f>IF(O6+0.1&gt;'4c) Berechnungen_MFS'!$E$10,O6&lt;'4c) Berechnungen_MFS'!$E$10+IF('4c) Berechnungen_MFS'!$E$115&lt;365,16,15)-0.1)</f>
        <v>1</v>
      </c>
      <c r="P7" s="872" t="b">
        <f>IF(P6+0.1&gt;'4c) Berechnungen_MFS'!$E$10,P6&lt;'4c) Berechnungen_MFS'!$E$10+IF('4c) Berechnungen_MFS'!$E$115&lt;365,16,15)-0.1)</f>
        <v>1</v>
      </c>
      <c r="Q7" s="872" t="b">
        <f>IF(Q6+0.1&gt;'4c) Berechnungen_MFS'!$E$10,Q6&lt;'4c) Berechnungen_MFS'!$E$10+IF('4c) Berechnungen_MFS'!$E$115&lt;365,16,15)-0.1)</f>
        <v>1</v>
      </c>
      <c r="R7" s="872" t="b">
        <f>IF(R6+0.1&gt;'4c) Berechnungen_MFS'!$E$10,R6&lt;'4c) Berechnungen_MFS'!$E$10+IF('4c) Berechnungen_MFS'!$E$115&lt;365,16,15)-0.1)</f>
        <v>1</v>
      </c>
      <c r="S7" s="873" t="b">
        <f>IF(S6+0.1&gt;'4c) Berechnungen_MFS'!$E$10,S6&lt;'4c) Berechnungen_MFS'!$E$10+IF('4c) Berechnungen_MFS'!$E$115&lt;365,16,15)-0.1)</f>
        <v>1</v>
      </c>
      <c r="T7" s="874" t="b">
        <f>IF(T6+0.1&gt;'4c) Berechnungen_MFS'!$E$10,T6&lt;'4c) Berechnungen_MFS'!$E$10+IF('4c) Berechnungen_MFS'!$E$115&lt;365,16,15)-0.1)</f>
        <v>0</v>
      </c>
      <c r="U7" s="805"/>
    </row>
    <row r="8" spans="2:21" x14ac:dyDescent="0.35">
      <c r="E8" s="411"/>
      <c r="F8" s="411"/>
      <c r="G8" s="411"/>
      <c r="H8" s="411"/>
      <c r="I8" s="411"/>
      <c r="J8" s="411"/>
      <c r="K8" s="411"/>
      <c r="L8" s="411"/>
      <c r="M8" s="411"/>
      <c r="N8" s="411"/>
      <c r="O8" s="411"/>
      <c r="P8" s="411"/>
      <c r="Q8" s="411"/>
      <c r="R8" s="411"/>
      <c r="S8" s="411"/>
      <c r="T8" s="411"/>
      <c r="U8" s="805"/>
    </row>
    <row r="9" spans="2:21" x14ac:dyDescent="0.35">
      <c r="E9" s="411"/>
      <c r="F9" s="411"/>
      <c r="G9" s="411"/>
      <c r="H9" s="411"/>
      <c r="I9" s="411"/>
      <c r="J9" s="411"/>
      <c r="K9" s="411"/>
      <c r="L9" s="411"/>
      <c r="M9" s="411"/>
      <c r="N9" s="411"/>
      <c r="O9" s="411"/>
      <c r="P9" s="411"/>
      <c r="Q9" s="411"/>
      <c r="R9" s="411"/>
      <c r="S9" s="411"/>
      <c r="T9" s="411"/>
    </row>
    <row r="10" spans="2:21" s="68" customFormat="1" ht="18.5" x14ac:dyDescent="0.35">
      <c r="B10" s="1510" t="s">
        <v>458</v>
      </c>
      <c r="C10" s="1510"/>
      <c r="D10" s="1523"/>
      <c r="E10" s="412"/>
      <c r="F10" s="412"/>
      <c r="G10" s="412"/>
      <c r="H10" s="412"/>
      <c r="I10" s="412"/>
      <c r="J10" s="412"/>
      <c r="K10" s="412"/>
      <c r="L10" s="412"/>
      <c r="M10" s="412"/>
      <c r="N10" s="412"/>
      <c r="O10" s="412"/>
      <c r="P10" s="412"/>
      <c r="Q10" s="412"/>
      <c r="R10" s="412"/>
      <c r="S10" s="412"/>
      <c r="T10" s="412"/>
    </row>
    <row r="11" spans="2:21" ht="24" customHeight="1" x14ac:dyDescent="0.35">
      <c r="B11" s="1515" t="s">
        <v>459</v>
      </c>
      <c r="C11" s="1515"/>
      <c r="D11" s="1531"/>
      <c r="E11" s="411"/>
      <c r="F11" s="411"/>
      <c r="G11" s="411"/>
      <c r="H11" s="411"/>
      <c r="I11" s="411"/>
      <c r="J11" s="411"/>
      <c r="K11" s="411"/>
      <c r="L11" s="411"/>
      <c r="M11" s="411"/>
      <c r="N11" s="411"/>
      <c r="O11" s="411"/>
      <c r="P11" s="411"/>
      <c r="Q11" s="411"/>
      <c r="R11" s="411"/>
      <c r="S11" s="411"/>
      <c r="T11" s="411"/>
    </row>
    <row r="12" spans="2:21" ht="15" customHeight="1" x14ac:dyDescent="0.35">
      <c r="B12" s="272" t="s">
        <v>37</v>
      </c>
      <c r="C12" s="273" t="s">
        <v>389</v>
      </c>
      <c r="D12" s="274" t="s">
        <v>50</v>
      </c>
      <c r="E12" s="368">
        <f t="shared" ref="E12:Q12" si="3">E6</f>
        <v>1900</v>
      </c>
      <c r="F12" s="312">
        <f t="shared" si="3"/>
        <v>1901</v>
      </c>
      <c r="G12" s="312">
        <f t="shared" si="3"/>
        <v>1902</v>
      </c>
      <c r="H12" s="312">
        <f t="shared" si="3"/>
        <v>1903</v>
      </c>
      <c r="I12" s="312">
        <f t="shared" si="3"/>
        <v>1904</v>
      </c>
      <c r="J12" s="312">
        <f t="shared" si="3"/>
        <v>1905</v>
      </c>
      <c r="K12" s="312">
        <f t="shared" si="3"/>
        <v>1906</v>
      </c>
      <c r="L12" s="312">
        <f t="shared" si="3"/>
        <v>1907</v>
      </c>
      <c r="M12" s="312">
        <f t="shared" si="3"/>
        <v>1908</v>
      </c>
      <c r="N12" s="312">
        <f t="shared" si="3"/>
        <v>1909</v>
      </c>
      <c r="O12" s="312">
        <f t="shared" si="3"/>
        <v>1910</v>
      </c>
      <c r="P12" s="312">
        <f t="shared" si="3"/>
        <v>1911</v>
      </c>
      <c r="Q12" s="312">
        <f t="shared" si="3"/>
        <v>1912</v>
      </c>
      <c r="R12" s="312">
        <f>R6</f>
        <v>1913</v>
      </c>
      <c r="S12" s="312">
        <f>S6</f>
        <v>1914</v>
      </c>
      <c r="T12" s="313">
        <f>T6</f>
        <v>1915</v>
      </c>
    </row>
    <row r="13" spans="2:21" ht="22.5" customHeight="1" x14ac:dyDescent="0.35">
      <c r="B13" s="275" t="s">
        <v>289</v>
      </c>
      <c r="C13" s="292" t="s">
        <v>290</v>
      </c>
      <c r="D13" s="251" t="s">
        <v>291</v>
      </c>
      <c r="E13" s="414">
        <f>'3a) KSV Parameter'!$E6</f>
        <v>1</v>
      </c>
      <c r="F13" s="415">
        <f>'3a) KSV Parameter'!$E6</f>
        <v>1</v>
      </c>
      <c r="G13" s="415">
        <f>'3a) KSV Parameter'!$E6</f>
        <v>1</v>
      </c>
      <c r="H13" s="415">
        <f>'3a) KSV Parameter'!$E6</f>
        <v>1</v>
      </c>
      <c r="I13" s="415">
        <f>'3a) KSV Parameter'!$E6</f>
        <v>1</v>
      </c>
      <c r="J13" s="415">
        <f>'3a) KSV Parameter'!$E6</f>
        <v>1</v>
      </c>
      <c r="K13" s="415">
        <f>'3a) KSV Parameter'!$E6</f>
        <v>1</v>
      </c>
      <c r="L13" s="415">
        <f>'3a) KSV Parameter'!$E6</f>
        <v>1</v>
      </c>
      <c r="M13" s="415">
        <f>'3a) KSV Parameter'!$E6</f>
        <v>1</v>
      </c>
      <c r="N13" s="415">
        <f>'3a) KSV Parameter'!$E6</f>
        <v>1</v>
      </c>
      <c r="O13" s="415">
        <f>'3a) KSV Parameter'!$E6</f>
        <v>1</v>
      </c>
      <c r="P13" s="415">
        <f>'3a) KSV Parameter'!$E6</f>
        <v>1</v>
      </c>
      <c r="Q13" s="415">
        <f>'3a) KSV Parameter'!$E6</f>
        <v>1</v>
      </c>
      <c r="R13" s="415">
        <f>'3a) KSV Parameter'!$E6</f>
        <v>1</v>
      </c>
      <c r="S13" s="415">
        <f>'3a) KSV Parameter'!$E6</f>
        <v>1</v>
      </c>
      <c r="T13" s="416">
        <f>'3a) KSV Parameter'!$E6</f>
        <v>1</v>
      </c>
    </row>
    <row r="14" spans="2:21" ht="22.5" customHeight="1" x14ac:dyDescent="0.35">
      <c r="B14" s="100" t="s">
        <v>292</v>
      </c>
      <c r="C14" s="295" t="s">
        <v>290</v>
      </c>
      <c r="D14" s="172" t="s">
        <v>291</v>
      </c>
      <c r="E14" s="417">
        <f>'3a) KSV Parameter'!$E7</f>
        <v>1</v>
      </c>
      <c r="F14" s="418">
        <f>'3a) KSV Parameter'!$E7</f>
        <v>1</v>
      </c>
      <c r="G14" s="418">
        <f>'3a) KSV Parameter'!$E7</f>
        <v>1</v>
      </c>
      <c r="H14" s="418">
        <f>'3a) KSV Parameter'!$E7</f>
        <v>1</v>
      </c>
      <c r="I14" s="418">
        <f>'3a) KSV Parameter'!$E7</f>
        <v>1</v>
      </c>
      <c r="J14" s="418">
        <f>'3a) KSV Parameter'!$E7</f>
        <v>1</v>
      </c>
      <c r="K14" s="418">
        <f>'3a) KSV Parameter'!$E7</f>
        <v>1</v>
      </c>
      <c r="L14" s="418">
        <f>'3a) KSV Parameter'!$E7</f>
        <v>1</v>
      </c>
      <c r="M14" s="418">
        <f>'3a) KSV Parameter'!$E7</f>
        <v>1</v>
      </c>
      <c r="N14" s="418">
        <f>'3a) KSV Parameter'!$E7</f>
        <v>1</v>
      </c>
      <c r="O14" s="418">
        <f>'3a) KSV Parameter'!$E7</f>
        <v>1</v>
      </c>
      <c r="P14" s="418">
        <f>'3a) KSV Parameter'!$E7</f>
        <v>1</v>
      </c>
      <c r="Q14" s="418">
        <f>'3a) KSV Parameter'!$E7</f>
        <v>1</v>
      </c>
      <c r="R14" s="418">
        <f>'3a) KSV Parameter'!$E7</f>
        <v>1</v>
      </c>
      <c r="S14" s="418">
        <f>'3a) KSV Parameter'!$E7</f>
        <v>1</v>
      </c>
      <c r="T14" s="419">
        <f>'3a) KSV Parameter'!$E7</f>
        <v>1</v>
      </c>
    </row>
    <row r="15" spans="2:21" ht="22.5" customHeight="1" x14ac:dyDescent="0.45">
      <c r="B15" s="101" t="s">
        <v>293</v>
      </c>
      <c r="C15" s="298" t="s">
        <v>290</v>
      </c>
      <c r="D15" s="252" t="s">
        <v>291</v>
      </c>
      <c r="E15" s="417">
        <f>'3a) KSV Parameter'!$E8</f>
        <v>1</v>
      </c>
      <c r="F15" s="418">
        <f>'3a) KSV Parameter'!$E8</f>
        <v>1</v>
      </c>
      <c r="G15" s="418">
        <f>'3a) KSV Parameter'!$E8</f>
        <v>1</v>
      </c>
      <c r="H15" s="418">
        <f>'3a) KSV Parameter'!$E8</f>
        <v>1</v>
      </c>
      <c r="I15" s="418">
        <f>'3a) KSV Parameter'!$E8</f>
        <v>1</v>
      </c>
      <c r="J15" s="418">
        <f>'3a) KSV Parameter'!$E8</f>
        <v>1</v>
      </c>
      <c r="K15" s="418">
        <f>'3a) KSV Parameter'!$E8</f>
        <v>1</v>
      </c>
      <c r="L15" s="418">
        <f>'3a) KSV Parameter'!$E8</f>
        <v>1</v>
      </c>
      <c r="M15" s="418">
        <f>'3a) KSV Parameter'!$E8</f>
        <v>1</v>
      </c>
      <c r="N15" s="418">
        <f>'3a) KSV Parameter'!$E8</f>
        <v>1</v>
      </c>
      <c r="O15" s="418">
        <f>'3a) KSV Parameter'!$E8</f>
        <v>1</v>
      </c>
      <c r="P15" s="418">
        <f>'3a) KSV Parameter'!$E8</f>
        <v>1</v>
      </c>
      <c r="Q15" s="418">
        <f>'3a) KSV Parameter'!$E8</f>
        <v>1</v>
      </c>
      <c r="R15" s="418">
        <f>'3a) KSV Parameter'!$E8</f>
        <v>1</v>
      </c>
      <c r="S15" s="418">
        <f>'3a) KSV Parameter'!$E8</f>
        <v>1</v>
      </c>
      <c r="T15" s="419">
        <f>'3a) KSV Parameter'!$E8</f>
        <v>1</v>
      </c>
    </row>
    <row r="16" spans="2:21" ht="22.5" customHeight="1" x14ac:dyDescent="0.35">
      <c r="B16" s="100" t="s">
        <v>294</v>
      </c>
      <c r="C16" s="295" t="s">
        <v>290</v>
      </c>
      <c r="D16" s="172" t="s">
        <v>291</v>
      </c>
      <c r="E16" s="417">
        <f>'3a) KSV Parameter'!$E9</f>
        <v>0</v>
      </c>
      <c r="F16" s="418">
        <f>'3a) KSV Parameter'!$E9</f>
        <v>0</v>
      </c>
      <c r="G16" s="418">
        <f>'3a) KSV Parameter'!$E9</f>
        <v>0</v>
      </c>
      <c r="H16" s="418">
        <f>'3a) KSV Parameter'!$E9</f>
        <v>0</v>
      </c>
      <c r="I16" s="418">
        <f>'3a) KSV Parameter'!$E9</f>
        <v>0</v>
      </c>
      <c r="J16" s="418">
        <f>'3a) KSV Parameter'!$E9</f>
        <v>0</v>
      </c>
      <c r="K16" s="418">
        <f>'3a) KSV Parameter'!$E9</f>
        <v>0</v>
      </c>
      <c r="L16" s="418">
        <f>'3a) KSV Parameter'!$E9</f>
        <v>0</v>
      </c>
      <c r="M16" s="418">
        <f>'3a) KSV Parameter'!$E9</f>
        <v>0</v>
      </c>
      <c r="N16" s="418">
        <f>'3a) KSV Parameter'!$E9</f>
        <v>0</v>
      </c>
      <c r="O16" s="418">
        <f>'3a) KSV Parameter'!$E9</f>
        <v>0</v>
      </c>
      <c r="P16" s="418">
        <f>'3a) KSV Parameter'!$E9</f>
        <v>0</v>
      </c>
      <c r="Q16" s="418">
        <f>'3a) KSV Parameter'!$E9</f>
        <v>0</v>
      </c>
      <c r="R16" s="418">
        <f>'3a) KSV Parameter'!$E9</f>
        <v>0</v>
      </c>
      <c r="S16" s="418">
        <f>'3a) KSV Parameter'!$E9</f>
        <v>0</v>
      </c>
      <c r="T16" s="419">
        <f>'3a) KSV Parameter'!$E9</f>
        <v>0</v>
      </c>
    </row>
    <row r="17" spans="2:20" ht="22.5" customHeight="1" x14ac:dyDescent="0.35">
      <c r="B17" s="322" t="s">
        <v>295</v>
      </c>
      <c r="C17" s="298" t="s">
        <v>290</v>
      </c>
      <c r="D17" s="260" t="s">
        <v>291</v>
      </c>
      <c r="E17" s="417">
        <f>'3a) KSV Parameter'!$E10</f>
        <v>0</v>
      </c>
      <c r="F17" s="418">
        <f>'3a) KSV Parameter'!$E10</f>
        <v>0</v>
      </c>
      <c r="G17" s="418">
        <f>'3a) KSV Parameter'!$E10</f>
        <v>0</v>
      </c>
      <c r="H17" s="418">
        <f>'3a) KSV Parameter'!$E10</f>
        <v>0</v>
      </c>
      <c r="I17" s="418">
        <f>'3a) KSV Parameter'!$E10</f>
        <v>0</v>
      </c>
      <c r="J17" s="418">
        <f>'3a) KSV Parameter'!$E10</f>
        <v>0</v>
      </c>
      <c r="K17" s="418">
        <f>'3a) KSV Parameter'!$E10</f>
        <v>0</v>
      </c>
      <c r="L17" s="418">
        <f>'3a) KSV Parameter'!$E10</f>
        <v>0</v>
      </c>
      <c r="M17" s="418">
        <f>'3a) KSV Parameter'!$E10</f>
        <v>0</v>
      </c>
      <c r="N17" s="418">
        <f>'3a) KSV Parameter'!$E10</f>
        <v>0</v>
      </c>
      <c r="O17" s="418">
        <f>'3a) KSV Parameter'!$E10</f>
        <v>0</v>
      </c>
      <c r="P17" s="418">
        <f>'3a) KSV Parameter'!$E10</f>
        <v>0</v>
      </c>
      <c r="Q17" s="418">
        <f>'3a) KSV Parameter'!$E10</f>
        <v>0</v>
      </c>
      <c r="R17" s="418">
        <f>'3a) KSV Parameter'!$E10</f>
        <v>0</v>
      </c>
      <c r="S17" s="418">
        <f>'3a) KSV Parameter'!$E10</f>
        <v>0</v>
      </c>
      <c r="T17" s="419">
        <f>'3a) KSV Parameter'!$E10</f>
        <v>0</v>
      </c>
    </row>
    <row r="18" spans="2:20" ht="22.5" customHeight="1" x14ac:dyDescent="0.35">
      <c r="B18" s="253" t="s">
        <v>296</v>
      </c>
      <c r="C18" s="301" t="s">
        <v>290</v>
      </c>
      <c r="D18" s="174" t="s">
        <v>291</v>
      </c>
      <c r="E18" s="420">
        <f>'3a) KSV Parameter'!$E11</f>
        <v>0</v>
      </c>
      <c r="F18" s="421">
        <f>'3a) KSV Parameter'!$E11</f>
        <v>0</v>
      </c>
      <c r="G18" s="421">
        <f>'3a) KSV Parameter'!$E11</f>
        <v>0</v>
      </c>
      <c r="H18" s="421">
        <f>'3a) KSV Parameter'!$E11</f>
        <v>0</v>
      </c>
      <c r="I18" s="421">
        <f>'3a) KSV Parameter'!$E11</f>
        <v>0</v>
      </c>
      <c r="J18" s="421">
        <f>'3a) KSV Parameter'!$E11</f>
        <v>0</v>
      </c>
      <c r="K18" s="421">
        <f>'3a) KSV Parameter'!$E11</f>
        <v>0</v>
      </c>
      <c r="L18" s="421">
        <f>'3a) KSV Parameter'!$E11</f>
        <v>0</v>
      </c>
      <c r="M18" s="421">
        <f>'3a) KSV Parameter'!$E11</f>
        <v>0</v>
      </c>
      <c r="N18" s="421">
        <f>'3a) KSV Parameter'!$E11</f>
        <v>0</v>
      </c>
      <c r="O18" s="421">
        <f>'3a) KSV Parameter'!$E11</f>
        <v>0</v>
      </c>
      <c r="P18" s="421">
        <f>'3a) KSV Parameter'!$E11</f>
        <v>0</v>
      </c>
      <c r="Q18" s="421">
        <f>'3a) KSV Parameter'!$E11</f>
        <v>0</v>
      </c>
      <c r="R18" s="421">
        <f>'3a) KSV Parameter'!$E11</f>
        <v>0</v>
      </c>
      <c r="S18" s="421">
        <f>'3a) KSV Parameter'!$E11</f>
        <v>0</v>
      </c>
      <c r="T18" s="422">
        <f>'3a) KSV Parameter'!$E11</f>
        <v>0</v>
      </c>
    </row>
    <row r="19" spans="2:20" ht="22.5" customHeight="1" x14ac:dyDescent="0.35">
      <c r="B19" s="275" t="s">
        <v>289</v>
      </c>
      <c r="C19" s="304" t="s">
        <v>184</v>
      </c>
      <c r="D19" s="293" t="s">
        <v>291</v>
      </c>
      <c r="E19" s="414">
        <f>'3a) KSV Parameter'!$E12</f>
        <v>1</v>
      </c>
      <c r="F19" s="415">
        <f>'3a) KSV Parameter'!$E12</f>
        <v>1</v>
      </c>
      <c r="G19" s="415">
        <f>'3a) KSV Parameter'!$E12</f>
        <v>1</v>
      </c>
      <c r="H19" s="415">
        <f>'3a) KSV Parameter'!$E12</f>
        <v>1</v>
      </c>
      <c r="I19" s="415">
        <f>'3a) KSV Parameter'!$E12</f>
        <v>1</v>
      </c>
      <c r="J19" s="415">
        <f>'3a) KSV Parameter'!$E12</f>
        <v>1</v>
      </c>
      <c r="K19" s="415">
        <f>'3a) KSV Parameter'!$E12</f>
        <v>1</v>
      </c>
      <c r="L19" s="415">
        <f>'3a) KSV Parameter'!$E12</f>
        <v>1</v>
      </c>
      <c r="M19" s="415">
        <f>'3a) KSV Parameter'!$E12</f>
        <v>1</v>
      </c>
      <c r="N19" s="415">
        <f>'3a) KSV Parameter'!$E12</f>
        <v>1</v>
      </c>
      <c r="O19" s="415">
        <f>'3a) KSV Parameter'!$E12</f>
        <v>1</v>
      </c>
      <c r="P19" s="415">
        <f>'3a) KSV Parameter'!$E12</f>
        <v>1</v>
      </c>
      <c r="Q19" s="415">
        <f>'3a) KSV Parameter'!$E12</f>
        <v>1</v>
      </c>
      <c r="R19" s="415">
        <f>'3a) KSV Parameter'!$E12</f>
        <v>1</v>
      </c>
      <c r="S19" s="415">
        <f>'3a) KSV Parameter'!$E12</f>
        <v>1</v>
      </c>
      <c r="T19" s="416">
        <f>'3a) KSV Parameter'!$E12</f>
        <v>1</v>
      </c>
    </row>
    <row r="20" spans="2:20" ht="22.5" customHeight="1" x14ac:dyDescent="0.35">
      <c r="B20" s="100" t="s">
        <v>292</v>
      </c>
      <c r="C20" s="295" t="s">
        <v>184</v>
      </c>
      <c r="D20" s="296" t="s">
        <v>291</v>
      </c>
      <c r="E20" s="417">
        <f>'3a) KSV Parameter'!$E13</f>
        <v>1</v>
      </c>
      <c r="F20" s="418">
        <f>'3a) KSV Parameter'!$E13</f>
        <v>1</v>
      </c>
      <c r="G20" s="418">
        <f>'3a) KSV Parameter'!$E13</f>
        <v>1</v>
      </c>
      <c r="H20" s="418">
        <f>'3a) KSV Parameter'!$E13</f>
        <v>1</v>
      </c>
      <c r="I20" s="418">
        <f>'3a) KSV Parameter'!$E13</f>
        <v>1</v>
      </c>
      <c r="J20" s="418">
        <f>'3a) KSV Parameter'!$E13</f>
        <v>1</v>
      </c>
      <c r="K20" s="418">
        <f>'3a) KSV Parameter'!$E13</f>
        <v>1</v>
      </c>
      <c r="L20" s="418">
        <f>'3a) KSV Parameter'!$E13</f>
        <v>1</v>
      </c>
      <c r="M20" s="418">
        <f>'3a) KSV Parameter'!$E13</f>
        <v>1</v>
      </c>
      <c r="N20" s="418">
        <f>'3a) KSV Parameter'!$E13</f>
        <v>1</v>
      </c>
      <c r="O20" s="418">
        <f>'3a) KSV Parameter'!$E13</f>
        <v>1</v>
      </c>
      <c r="P20" s="418">
        <f>'3a) KSV Parameter'!$E13</f>
        <v>1</v>
      </c>
      <c r="Q20" s="418">
        <f>'3a) KSV Parameter'!$E13</f>
        <v>1</v>
      </c>
      <c r="R20" s="418">
        <f>'3a) KSV Parameter'!$E13</f>
        <v>1</v>
      </c>
      <c r="S20" s="418">
        <f>'3a) KSV Parameter'!$E13</f>
        <v>1</v>
      </c>
      <c r="T20" s="419">
        <f>'3a) KSV Parameter'!$E13</f>
        <v>1</v>
      </c>
    </row>
    <row r="21" spans="2:20" ht="22.5" customHeight="1" x14ac:dyDescent="0.45">
      <c r="B21" s="101" t="s">
        <v>293</v>
      </c>
      <c r="C21" s="298" t="s">
        <v>184</v>
      </c>
      <c r="D21" s="299" t="s">
        <v>291</v>
      </c>
      <c r="E21" s="417">
        <f>'3a) KSV Parameter'!$E14</f>
        <v>1</v>
      </c>
      <c r="F21" s="418">
        <f>'3a) KSV Parameter'!$E14</f>
        <v>1</v>
      </c>
      <c r="G21" s="418">
        <f>'3a) KSV Parameter'!$E14</f>
        <v>1</v>
      </c>
      <c r="H21" s="418">
        <f>'3a) KSV Parameter'!$E14</f>
        <v>1</v>
      </c>
      <c r="I21" s="418">
        <f>'3a) KSV Parameter'!$E14</f>
        <v>1</v>
      </c>
      <c r="J21" s="418">
        <f>'3a) KSV Parameter'!$E14</f>
        <v>1</v>
      </c>
      <c r="K21" s="418">
        <f>'3a) KSV Parameter'!$E14</f>
        <v>1</v>
      </c>
      <c r="L21" s="418">
        <f>'3a) KSV Parameter'!$E14</f>
        <v>1</v>
      </c>
      <c r="M21" s="418">
        <f>'3a) KSV Parameter'!$E14</f>
        <v>1</v>
      </c>
      <c r="N21" s="418">
        <f>'3a) KSV Parameter'!$E14</f>
        <v>1</v>
      </c>
      <c r="O21" s="418">
        <f>'3a) KSV Parameter'!$E14</f>
        <v>1</v>
      </c>
      <c r="P21" s="418">
        <f>'3a) KSV Parameter'!$E14</f>
        <v>1</v>
      </c>
      <c r="Q21" s="418">
        <f>'3a) KSV Parameter'!$E14</f>
        <v>1</v>
      </c>
      <c r="R21" s="418">
        <f>'3a) KSV Parameter'!$E14</f>
        <v>1</v>
      </c>
      <c r="S21" s="418">
        <f>'3a) KSV Parameter'!$E14</f>
        <v>1</v>
      </c>
      <c r="T21" s="419">
        <f>'3a) KSV Parameter'!$E14</f>
        <v>1</v>
      </c>
    </row>
    <row r="22" spans="2:20" ht="22.5" customHeight="1" x14ac:dyDescent="0.35">
      <c r="B22" s="100" t="s">
        <v>294</v>
      </c>
      <c r="C22" s="295" t="s">
        <v>184</v>
      </c>
      <c r="D22" s="300" t="s">
        <v>291</v>
      </c>
      <c r="E22" s="417">
        <f>'3a) KSV Parameter'!$E15</f>
        <v>1</v>
      </c>
      <c r="F22" s="418">
        <f>'3a) KSV Parameter'!$E15</f>
        <v>1</v>
      </c>
      <c r="G22" s="418">
        <f>'3a) KSV Parameter'!$E15</f>
        <v>1</v>
      </c>
      <c r="H22" s="418">
        <f>'3a) KSV Parameter'!$E15</f>
        <v>1</v>
      </c>
      <c r="I22" s="418">
        <f>'3a) KSV Parameter'!$E15</f>
        <v>1</v>
      </c>
      <c r="J22" s="418">
        <f>'3a) KSV Parameter'!$E15</f>
        <v>1</v>
      </c>
      <c r="K22" s="418">
        <f>'3a) KSV Parameter'!$E15</f>
        <v>1</v>
      </c>
      <c r="L22" s="418">
        <f>'3a) KSV Parameter'!$E15</f>
        <v>1</v>
      </c>
      <c r="M22" s="418">
        <f>'3a) KSV Parameter'!$E15</f>
        <v>1</v>
      </c>
      <c r="N22" s="418">
        <f>'3a) KSV Parameter'!$E15</f>
        <v>1</v>
      </c>
      <c r="O22" s="418">
        <f>'3a) KSV Parameter'!$E15</f>
        <v>1</v>
      </c>
      <c r="P22" s="418">
        <f>'3a) KSV Parameter'!$E15</f>
        <v>1</v>
      </c>
      <c r="Q22" s="418">
        <f>'3a) KSV Parameter'!$E15</f>
        <v>1</v>
      </c>
      <c r="R22" s="418">
        <f>'3a) KSV Parameter'!$E15</f>
        <v>1</v>
      </c>
      <c r="S22" s="418">
        <f>'3a) KSV Parameter'!$E15</f>
        <v>1</v>
      </c>
      <c r="T22" s="419">
        <f>'3a) KSV Parameter'!$E15</f>
        <v>1</v>
      </c>
    </row>
    <row r="23" spans="2:20" ht="22.5" customHeight="1" x14ac:dyDescent="0.35">
      <c r="B23" s="101" t="s">
        <v>295</v>
      </c>
      <c r="C23" s="305" t="s">
        <v>184</v>
      </c>
      <c r="D23" s="299" t="s">
        <v>291</v>
      </c>
      <c r="E23" s="417">
        <f>'3a) KSV Parameter'!$E16</f>
        <v>1</v>
      </c>
      <c r="F23" s="418">
        <f>'3a) KSV Parameter'!$E16</f>
        <v>1</v>
      </c>
      <c r="G23" s="418">
        <f>'3a) KSV Parameter'!$E16</f>
        <v>1</v>
      </c>
      <c r="H23" s="418">
        <f>'3a) KSV Parameter'!$E16</f>
        <v>1</v>
      </c>
      <c r="I23" s="418">
        <f>'3a) KSV Parameter'!$E16</f>
        <v>1</v>
      </c>
      <c r="J23" s="418">
        <f>'3a) KSV Parameter'!$E16</f>
        <v>1</v>
      </c>
      <c r="K23" s="418">
        <f>'3a) KSV Parameter'!$E16</f>
        <v>1</v>
      </c>
      <c r="L23" s="418">
        <f>'3a) KSV Parameter'!$E16</f>
        <v>1</v>
      </c>
      <c r="M23" s="418">
        <f>'3a) KSV Parameter'!$E16</f>
        <v>1</v>
      </c>
      <c r="N23" s="418">
        <f>'3a) KSV Parameter'!$E16</f>
        <v>1</v>
      </c>
      <c r="O23" s="418">
        <f>'3a) KSV Parameter'!$E16</f>
        <v>1</v>
      </c>
      <c r="P23" s="418">
        <f>'3a) KSV Parameter'!$E16</f>
        <v>1</v>
      </c>
      <c r="Q23" s="418">
        <f>'3a) KSV Parameter'!$E16</f>
        <v>1</v>
      </c>
      <c r="R23" s="418">
        <f>'3a) KSV Parameter'!$E16</f>
        <v>1</v>
      </c>
      <c r="S23" s="418">
        <f>'3a) KSV Parameter'!$E16</f>
        <v>1</v>
      </c>
      <c r="T23" s="419">
        <f>'3a) KSV Parameter'!$E16</f>
        <v>1</v>
      </c>
    </row>
    <row r="24" spans="2:20" ht="22.5" customHeight="1" x14ac:dyDescent="0.35">
      <c r="B24" s="283" t="s">
        <v>296</v>
      </c>
      <c r="C24" s="306" t="s">
        <v>184</v>
      </c>
      <c r="D24" s="302" t="s">
        <v>291</v>
      </c>
      <c r="E24" s="420">
        <f>'3a) KSV Parameter'!$E17</f>
        <v>1</v>
      </c>
      <c r="F24" s="421">
        <f>'3a) KSV Parameter'!$E17</f>
        <v>1</v>
      </c>
      <c r="G24" s="421">
        <f>'3a) KSV Parameter'!$E17</f>
        <v>1</v>
      </c>
      <c r="H24" s="421">
        <f>'3a) KSV Parameter'!$E17</f>
        <v>1</v>
      </c>
      <c r="I24" s="421">
        <f>'3a) KSV Parameter'!$E17</f>
        <v>1</v>
      </c>
      <c r="J24" s="421">
        <f>'3a) KSV Parameter'!$E17</f>
        <v>1</v>
      </c>
      <c r="K24" s="421">
        <f>'3a) KSV Parameter'!$E17</f>
        <v>1</v>
      </c>
      <c r="L24" s="421">
        <f>'3a) KSV Parameter'!$E17</f>
        <v>1</v>
      </c>
      <c r="M24" s="421">
        <f>'3a) KSV Parameter'!$E17</f>
        <v>1</v>
      </c>
      <c r="N24" s="421">
        <f>'3a) KSV Parameter'!$E17</f>
        <v>1</v>
      </c>
      <c r="O24" s="421">
        <f>'3a) KSV Parameter'!$E17</f>
        <v>1</v>
      </c>
      <c r="P24" s="421">
        <f>'3a) KSV Parameter'!$E17</f>
        <v>1</v>
      </c>
      <c r="Q24" s="421">
        <f>'3a) KSV Parameter'!$E17</f>
        <v>1</v>
      </c>
      <c r="R24" s="421">
        <f>'3a) KSV Parameter'!$E17</f>
        <v>1</v>
      </c>
      <c r="S24" s="421">
        <f>'3a) KSV Parameter'!$E17</f>
        <v>1</v>
      </c>
      <c r="T24" s="422">
        <f>'3a) KSV Parameter'!$E17</f>
        <v>1</v>
      </c>
    </row>
    <row r="25" spans="2:20" ht="22.5" customHeight="1" x14ac:dyDescent="0.35">
      <c r="E25" s="411"/>
      <c r="F25" s="411"/>
      <c r="G25" s="411"/>
      <c r="H25" s="411"/>
      <c r="I25" s="411"/>
      <c r="J25" s="411"/>
      <c r="K25" s="411"/>
      <c r="L25" s="411"/>
      <c r="M25" s="411"/>
      <c r="N25" s="411"/>
      <c r="O25" s="411"/>
      <c r="P25" s="411"/>
      <c r="Q25" s="411"/>
      <c r="R25" s="411"/>
      <c r="S25" s="411"/>
      <c r="T25" s="411"/>
    </row>
    <row r="26" spans="2:20" s="403" customFormat="1" ht="22.5" customHeight="1" x14ac:dyDescent="0.35">
      <c r="B26" s="1510" t="s">
        <v>460</v>
      </c>
      <c r="C26" s="1510"/>
      <c r="D26" s="1523"/>
      <c r="E26" s="423"/>
      <c r="F26" s="423"/>
      <c r="G26" s="423"/>
      <c r="H26" s="423"/>
      <c r="I26" s="423"/>
      <c r="J26" s="423"/>
      <c r="K26" s="423"/>
      <c r="L26" s="423"/>
      <c r="M26" s="423"/>
      <c r="N26" s="423"/>
      <c r="O26" s="423"/>
      <c r="P26" s="423"/>
      <c r="Q26" s="423"/>
      <c r="R26" s="423"/>
      <c r="S26" s="423"/>
      <c r="T26" s="423"/>
    </row>
    <row r="27" spans="2:20" ht="15" customHeight="1" x14ac:dyDescent="0.35">
      <c r="B27" s="424" t="s">
        <v>37</v>
      </c>
      <c r="C27" s="273" t="s">
        <v>389</v>
      </c>
      <c r="D27" s="310" t="s">
        <v>397</v>
      </c>
      <c r="E27" s="368">
        <f>E6</f>
        <v>1900</v>
      </c>
      <c r="F27" s="312">
        <f t="shared" ref="F27:T27" si="4">F12</f>
        <v>1901</v>
      </c>
      <c r="G27" s="312">
        <f t="shared" si="4"/>
        <v>1902</v>
      </c>
      <c r="H27" s="312">
        <f t="shared" si="4"/>
        <v>1903</v>
      </c>
      <c r="I27" s="312">
        <f t="shared" si="4"/>
        <v>1904</v>
      </c>
      <c r="J27" s="312">
        <f t="shared" si="4"/>
        <v>1905</v>
      </c>
      <c r="K27" s="312">
        <f t="shared" si="4"/>
        <v>1906</v>
      </c>
      <c r="L27" s="312">
        <f t="shared" si="4"/>
        <v>1907</v>
      </c>
      <c r="M27" s="312">
        <f t="shared" si="4"/>
        <v>1908</v>
      </c>
      <c r="N27" s="312">
        <f t="shared" si="4"/>
        <v>1909</v>
      </c>
      <c r="O27" s="312">
        <f t="shared" si="4"/>
        <v>1910</v>
      </c>
      <c r="P27" s="312">
        <f t="shared" si="4"/>
        <v>1911</v>
      </c>
      <c r="Q27" s="312">
        <f t="shared" si="4"/>
        <v>1912</v>
      </c>
      <c r="R27" s="312">
        <f t="shared" si="4"/>
        <v>1913</v>
      </c>
      <c r="S27" s="312">
        <f t="shared" si="4"/>
        <v>1914</v>
      </c>
      <c r="T27" s="313">
        <f t="shared" si="4"/>
        <v>1915</v>
      </c>
    </row>
    <row r="28" spans="2:20" ht="22.5" customHeight="1" x14ac:dyDescent="0.35">
      <c r="B28" s="275" t="s">
        <v>101</v>
      </c>
      <c r="C28" s="292"/>
      <c r="D28" s="251" t="s">
        <v>55</v>
      </c>
      <c r="E28" s="425">
        <f>'3a) KSV Parameter'!$E21</f>
        <v>0.9</v>
      </c>
      <c r="F28" s="426">
        <f>'3a) KSV Parameter'!$E21</f>
        <v>0.9</v>
      </c>
      <c r="G28" s="426">
        <f>'3a) KSV Parameter'!$E21</f>
        <v>0.9</v>
      </c>
      <c r="H28" s="426">
        <f>'3a) KSV Parameter'!$E21</f>
        <v>0.9</v>
      </c>
      <c r="I28" s="426">
        <f>'3a) KSV Parameter'!$E21</f>
        <v>0.9</v>
      </c>
      <c r="J28" s="426">
        <f>'3a) KSV Parameter'!$E21</f>
        <v>0.9</v>
      </c>
      <c r="K28" s="426">
        <f>'3a) KSV Parameter'!$E21</f>
        <v>0.9</v>
      </c>
      <c r="L28" s="426">
        <f>'3a) KSV Parameter'!$E21</f>
        <v>0.9</v>
      </c>
      <c r="M28" s="426">
        <f>'3a) KSV Parameter'!$E21</f>
        <v>0.9</v>
      </c>
      <c r="N28" s="426">
        <f>'3a) KSV Parameter'!$E21</f>
        <v>0.9</v>
      </c>
      <c r="O28" s="426">
        <f>'3a) KSV Parameter'!$E21</f>
        <v>0.9</v>
      </c>
      <c r="P28" s="426">
        <f>'3a) KSV Parameter'!$E21</f>
        <v>0.9</v>
      </c>
      <c r="Q28" s="426">
        <f>'3a) KSV Parameter'!$E21</f>
        <v>0.9</v>
      </c>
      <c r="R28" s="426">
        <f>'3a) KSV Parameter'!$E21</f>
        <v>0.9</v>
      </c>
      <c r="S28" s="426">
        <f>'3a) KSV Parameter'!$E21</f>
        <v>0.9</v>
      </c>
      <c r="T28" s="427">
        <f>'3a) KSV Parameter'!$E21</f>
        <v>0.9</v>
      </c>
    </row>
    <row r="29" spans="2:20" ht="22.5" customHeight="1" x14ac:dyDescent="0.35">
      <c r="B29" s="100" t="s">
        <v>103</v>
      </c>
      <c r="C29" s="295"/>
      <c r="D29" s="172" t="s">
        <v>55</v>
      </c>
      <c r="E29" s="428">
        <f>'3a) KSV Parameter'!$E22</f>
        <v>0.9</v>
      </c>
      <c r="F29" s="429">
        <f>'3a) KSV Parameter'!$E22</f>
        <v>0.9</v>
      </c>
      <c r="G29" s="429">
        <f>'3a) KSV Parameter'!$E22</f>
        <v>0.9</v>
      </c>
      <c r="H29" s="429">
        <f>'3a) KSV Parameter'!$E22</f>
        <v>0.9</v>
      </c>
      <c r="I29" s="429">
        <f>'3a) KSV Parameter'!$E22</f>
        <v>0.9</v>
      </c>
      <c r="J29" s="429">
        <f>'3a) KSV Parameter'!$E22</f>
        <v>0.9</v>
      </c>
      <c r="K29" s="429">
        <f>'3a) KSV Parameter'!$E22</f>
        <v>0.9</v>
      </c>
      <c r="L29" s="429">
        <f>'3a) KSV Parameter'!$E22</f>
        <v>0.9</v>
      </c>
      <c r="M29" s="429">
        <f>'3a) KSV Parameter'!$E22</f>
        <v>0.9</v>
      </c>
      <c r="N29" s="429">
        <f>'3a) KSV Parameter'!$E22</f>
        <v>0.9</v>
      </c>
      <c r="O29" s="429">
        <f>'3a) KSV Parameter'!$E22</f>
        <v>0.9</v>
      </c>
      <c r="P29" s="429">
        <f>'3a) KSV Parameter'!$E22</f>
        <v>0.9</v>
      </c>
      <c r="Q29" s="429">
        <f>'3a) KSV Parameter'!$E22</f>
        <v>0.9</v>
      </c>
      <c r="R29" s="429">
        <f>'3a) KSV Parameter'!$E22</f>
        <v>0.9</v>
      </c>
      <c r="S29" s="429">
        <f>'3a) KSV Parameter'!$E22</f>
        <v>0.9</v>
      </c>
      <c r="T29" s="430">
        <f>'3a) KSV Parameter'!$E22</f>
        <v>0.9</v>
      </c>
    </row>
    <row r="30" spans="2:20" ht="22.5" customHeight="1" x14ac:dyDescent="0.45">
      <c r="B30" s="101" t="s">
        <v>222</v>
      </c>
      <c r="C30" s="298"/>
      <c r="D30" s="252" t="s">
        <v>55</v>
      </c>
      <c r="E30" s="428">
        <f>'3a) KSV Parameter'!$E23</f>
        <v>0.9</v>
      </c>
      <c r="F30" s="429">
        <f>'3a) KSV Parameter'!$E23</f>
        <v>0.9</v>
      </c>
      <c r="G30" s="429">
        <f>'3a) KSV Parameter'!$E23</f>
        <v>0.9</v>
      </c>
      <c r="H30" s="429">
        <f>'3a) KSV Parameter'!$E23</f>
        <v>0.9</v>
      </c>
      <c r="I30" s="429">
        <f>'3a) KSV Parameter'!$E23</f>
        <v>0.9</v>
      </c>
      <c r="J30" s="429">
        <f>'3a) KSV Parameter'!$E23</f>
        <v>0.9</v>
      </c>
      <c r="K30" s="429">
        <f>'3a) KSV Parameter'!$E23</f>
        <v>0.9</v>
      </c>
      <c r="L30" s="429">
        <f>'3a) KSV Parameter'!$E23</f>
        <v>0.9</v>
      </c>
      <c r="M30" s="429">
        <f>'3a) KSV Parameter'!$E23</f>
        <v>0.9</v>
      </c>
      <c r="N30" s="429">
        <f>'3a) KSV Parameter'!$E23</f>
        <v>0.9</v>
      </c>
      <c r="O30" s="429">
        <f>'3a) KSV Parameter'!$E23</f>
        <v>0.9</v>
      </c>
      <c r="P30" s="429">
        <f>'3a) KSV Parameter'!$E23</f>
        <v>0.9</v>
      </c>
      <c r="Q30" s="429">
        <f>'3a) KSV Parameter'!$E23</f>
        <v>0.9</v>
      </c>
      <c r="R30" s="429">
        <f>'3a) KSV Parameter'!$E23</f>
        <v>0.9</v>
      </c>
      <c r="S30" s="429">
        <f>'3a) KSV Parameter'!$E23</f>
        <v>0.9</v>
      </c>
      <c r="T30" s="430">
        <f>'3a) KSV Parameter'!$E23</f>
        <v>0.9</v>
      </c>
    </row>
    <row r="31" spans="2:20" ht="22.5" customHeight="1" x14ac:dyDescent="0.35">
      <c r="B31" s="100" t="s">
        <v>105</v>
      </c>
      <c r="C31" s="295"/>
      <c r="D31" s="172" t="s">
        <v>55</v>
      </c>
      <c r="E31" s="428">
        <f>'3a) KSV Parameter'!$E24</f>
        <v>0.9</v>
      </c>
      <c r="F31" s="429">
        <f>'3a) KSV Parameter'!$E24</f>
        <v>0.9</v>
      </c>
      <c r="G31" s="429">
        <f>'3a) KSV Parameter'!$E24</f>
        <v>0.9</v>
      </c>
      <c r="H31" s="429">
        <f>'3a) KSV Parameter'!$E24</f>
        <v>0.9</v>
      </c>
      <c r="I31" s="429">
        <f>'3a) KSV Parameter'!$E24</f>
        <v>0.9</v>
      </c>
      <c r="J31" s="429">
        <f>'3a) KSV Parameter'!$E24</f>
        <v>0.9</v>
      </c>
      <c r="K31" s="429">
        <f>'3a) KSV Parameter'!$E24</f>
        <v>0.9</v>
      </c>
      <c r="L31" s="429">
        <f>'3a) KSV Parameter'!$E24</f>
        <v>0.9</v>
      </c>
      <c r="M31" s="429">
        <f>'3a) KSV Parameter'!$E24</f>
        <v>0.9</v>
      </c>
      <c r="N31" s="429">
        <f>'3a) KSV Parameter'!$E24</f>
        <v>0.9</v>
      </c>
      <c r="O31" s="429">
        <f>'3a) KSV Parameter'!$E24</f>
        <v>0.9</v>
      </c>
      <c r="P31" s="429">
        <f>'3a) KSV Parameter'!$E24</f>
        <v>0.9</v>
      </c>
      <c r="Q31" s="429">
        <f>'3a) KSV Parameter'!$E24</f>
        <v>0.9</v>
      </c>
      <c r="R31" s="429">
        <f>'3a) KSV Parameter'!$E24</f>
        <v>0.9</v>
      </c>
      <c r="S31" s="429">
        <f>'3a) KSV Parameter'!$E24</f>
        <v>0.9</v>
      </c>
      <c r="T31" s="430">
        <f>'3a) KSV Parameter'!$E24</f>
        <v>0.9</v>
      </c>
    </row>
    <row r="32" spans="2:20" ht="22.5" customHeight="1" x14ac:dyDescent="0.35">
      <c r="B32" s="322" t="s">
        <v>106</v>
      </c>
      <c r="C32" s="298"/>
      <c r="D32" s="260" t="s">
        <v>55</v>
      </c>
      <c r="E32" s="428">
        <f>'3a) KSV Parameter'!$E25</f>
        <v>0.9</v>
      </c>
      <c r="F32" s="429">
        <f>'3a) KSV Parameter'!$E25</f>
        <v>0.9</v>
      </c>
      <c r="G32" s="429">
        <f>'3a) KSV Parameter'!$E25</f>
        <v>0.9</v>
      </c>
      <c r="H32" s="429">
        <f>'3a) KSV Parameter'!$E25</f>
        <v>0.9</v>
      </c>
      <c r="I32" s="429">
        <f>'3a) KSV Parameter'!$E25</f>
        <v>0.9</v>
      </c>
      <c r="J32" s="429">
        <f>'3a) KSV Parameter'!$E25</f>
        <v>0.9</v>
      </c>
      <c r="K32" s="429">
        <f>'3a) KSV Parameter'!$E25</f>
        <v>0.9</v>
      </c>
      <c r="L32" s="429">
        <f>'3a) KSV Parameter'!$E25</f>
        <v>0.9</v>
      </c>
      <c r="M32" s="429">
        <f>'3a) KSV Parameter'!$E25</f>
        <v>0.9</v>
      </c>
      <c r="N32" s="429">
        <f>'3a) KSV Parameter'!$E25</f>
        <v>0.9</v>
      </c>
      <c r="O32" s="429">
        <f>'3a) KSV Parameter'!$E25</f>
        <v>0.9</v>
      </c>
      <c r="P32" s="429">
        <f>'3a) KSV Parameter'!$E25</f>
        <v>0.9</v>
      </c>
      <c r="Q32" s="429">
        <f>'3a) KSV Parameter'!$E25</f>
        <v>0.9</v>
      </c>
      <c r="R32" s="429">
        <f>'3a) KSV Parameter'!$E25</f>
        <v>0.9</v>
      </c>
      <c r="S32" s="429">
        <f>'3a) KSV Parameter'!$E25</f>
        <v>0.9</v>
      </c>
      <c r="T32" s="430">
        <f>'3a) KSV Parameter'!$E25</f>
        <v>0.9</v>
      </c>
    </row>
    <row r="33" spans="2:20" ht="22.5" customHeight="1" x14ac:dyDescent="0.35">
      <c r="B33" s="253" t="s">
        <v>107</v>
      </c>
      <c r="C33" s="301"/>
      <c r="D33" s="174" t="s">
        <v>55</v>
      </c>
      <c r="E33" s="431">
        <f>'3a) KSV Parameter'!$E26</f>
        <v>0.9</v>
      </c>
      <c r="F33" s="432">
        <f>'3a) KSV Parameter'!$E26</f>
        <v>0.9</v>
      </c>
      <c r="G33" s="432">
        <f>'3a) KSV Parameter'!$E26</f>
        <v>0.9</v>
      </c>
      <c r="H33" s="432">
        <f>'3a) KSV Parameter'!$E26</f>
        <v>0.9</v>
      </c>
      <c r="I33" s="432">
        <f>'3a) KSV Parameter'!$E26</f>
        <v>0.9</v>
      </c>
      <c r="J33" s="432">
        <f>'3a) KSV Parameter'!$E26</f>
        <v>0.9</v>
      </c>
      <c r="K33" s="432">
        <f>'3a) KSV Parameter'!$E26</f>
        <v>0.9</v>
      </c>
      <c r="L33" s="432">
        <f>'3a) KSV Parameter'!$E26</f>
        <v>0.9</v>
      </c>
      <c r="M33" s="432">
        <f>'3a) KSV Parameter'!$E26</f>
        <v>0.9</v>
      </c>
      <c r="N33" s="432">
        <f>'3a) KSV Parameter'!$E26</f>
        <v>0.9</v>
      </c>
      <c r="O33" s="432">
        <f>'3a) KSV Parameter'!$E26</f>
        <v>0.9</v>
      </c>
      <c r="P33" s="432">
        <f>'3a) KSV Parameter'!$E26</f>
        <v>0.9</v>
      </c>
      <c r="Q33" s="432">
        <f>'3a) KSV Parameter'!$E26</f>
        <v>0.9</v>
      </c>
      <c r="R33" s="432">
        <f>'3a) KSV Parameter'!$E26</f>
        <v>0.9</v>
      </c>
      <c r="S33" s="432">
        <f>'3a) KSV Parameter'!$E26</f>
        <v>0.9</v>
      </c>
      <c r="T33" s="433">
        <f>'3a) KSV Parameter'!$E26</f>
        <v>0.9</v>
      </c>
    </row>
    <row r="34" spans="2:20" ht="22.5" customHeight="1" x14ac:dyDescent="0.35">
      <c r="B34" s="275" t="s">
        <v>101</v>
      </c>
      <c r="C34" s="304"/>
      <c r="D34" s="293" t="s">
        <v>55</v>
      </c>
      <c r="E34" s="425">
        <f>'3a) KSV Parameter'!E27</f>
        <v>0.9</v>
      </c>
      <c r="F34" s="426">
        <f t="shared" ref="F34:T39" si="5">$E34</f>
        <v>0.9</v>
      </c>
      <c r="G34" s="426">
        <f t="shared" ref="G34:T34" si="6">$E34</f>
        <v>0.9</v>
      </c>
      <c r="H34" s="426">
        <f t="shared" si="6"/>
        <v>0.9</v>
      </c>
      <c r="I34" s="426">
        <f t="shared" si="6"/>
        <v>0.9</v>
      </c>
      <c r="J34" s="426">
        <f t="shared" si="6"/>
        <v>0.9</v>
      </c>
      <c r="K34" s="426">
        <f t="shared" si="6"/>
        <v>0.9</v>
      </c>
      <c r="L34" s="426">
        <f t="shared" si="6"/>
        <v>0.9</v>
      </c>
      <c r="M34" s="426">
        <f t="shared" si="6"/>
        <v>0.9</v>
      </c>
      <c r="N34" s="426">
        <f t="shared" si="6"/>
        <v>0.9</v>
      </c>
      <c r="O34" s="426">
        <f t="shared" si="6"/>
        <v>0.9</v>
      </c>
      <c r="P34" s="426">
        <f t="shared" si="6"/>
        <v>0.9</v>
      </c>
      <c r="Q34" s="426">
        <f t="shared" si="6"/>
        <v>0.9</v>
      </c>
      <c r="R34" s="426">
        <f t="shared" si="6"/>
        <v>0.9</v>
      </c>
      <c r="S34" s="426">
        <f t="shared" si="6"/>
        <v>0.9</v>
      </c>
      <c r="T34" s="427">
        <f t="shared" si="6"/>
        <v>0.9</v>
      </c>
    </row>
    <row r="35" spans="2:20" ht="22.5" customHeight="1" x14ac:dyDescent="0.35">
      <c r="B35" s="100" t="s">
        <v>103</v>
      </c>
      <c r="C35" s="295"/>
      <c r="D35" s="296" t="s">
        <v>55</v>
      </c>
      <c r="E35" s="428">
        <f>'3a) KSV Parameter'!E28</f>
        <v>0.9</v>
      </c>
      <c r="F35" s="429">
        <f t="shared" si="5"/>
        <v>0.9</v>
      </c>
      <c r="G35" s="429">
        <f t="shared" si="5"/>
        <v>0.9</v>
      </c>
      <c r="H35" s="429">
        <f t="shared" si="5"/>
        <v>0.9</v>
      </c>
      <c r="I35" s="429">
        <f t="shared" si="5"/>
        <v>0.9</v>
      </c>
      <c r="J35" s="429">
        <f t="shared" si="5"/>
        <v>0.9</v>
      </c>
      <c r="K35" s="429">
        <f t="shared" si="5"/>
        <v>0.9</v>
      </c>
      <c r="L35" s="429">
        <f t="shared" si="5"/>
        <v>0.9</v>
      </c>
      <c r="M35" s="429">
        <f t="shared" si="5"/>
        <v>0.9</v>
      </c>
      <c r="N35" s="429">
        <f t="shared" si="5"/>
        <v>0.9</v>
      </c>
      <c r="O35" s="429">
        <f t="shared" si="5"/>
        <v>0.9</v>
      </c>
      <c r="P35" s="429">
        <f t="shared" si="5"/>
        <v>0.9</v>
      </c>
      <c r="Q35" s="429">
        <f t="shared" si="5"/>
        <v>0.9</v>
      </c>
      <c r="R35" s="429">
        <f t="shared" si="5"/>
        <v>0.9</v>
      </c>
      <c r="S35" s="429">
        <f t="shared" si="5"/>
        <v>0.9</v>
      </c>
      <c r="T35" s="430">
        <f t="shared" si="5"/>
        <v>0.9</v>
      </c>
    </row>
    <row r="36" spans="2:20" ht="22.5" customHeight="1" x14ac:dyDescent="0.45">
      <c r="B36" s="101" t="s">
        <v>222</v>
      </c>
      <c r="C36" s="298"/>
      <c r="D36" s="299" t="s">
        <v>55</v>
      </c>
      <c r="E36" s="428">
        <f>'3a) KSV Parameter'!E29</f>
        <v>0.9</v>
      </c>
      <c r="F36" s="429">
        <f t="shared" si="5"/>
        <v>0.9</v>
      </c>
      <c r="G36" s="429">
        <f t="shared" si="5"/>
        <v>0.9</v>
      </c>
      <c r="H36" s="429">
        <f t="shared" si="5"/>
        <v>0.9</v>
      </c>
      <c r="I36" s="429">
        <f t="shared" si="5"/>
        <v>0.9</v>
      </c>
      <c r="J36" s="429">
        <f t="shared" si="5"/>
        <v>0.9</v>
      </c>
      <c r="K36" s="429">
        <f t="shared" si="5"/>
        <v>0.9</v>
      </c>
      <c r="L36" s="429">
        <f t="shared" si="5"/>
        <v>0.9</v>
      </c>
      <c r="M36" s="429">
        <f t="shared" si="5"/>
        <v>0.9</v>
      </c>
      <c r="N36" s="429">
        <f t="shared" si="5"/>
        <v>0.9</v>
      </c>
      <c r="O36" s="429">
        <f t="shared" si="5"/>
        <v>0.9</v>
      </c>
      <c r="P36" s="429">
        <f t="shared" si="5"/>
        <v>0.9</v>
      </c>
      <c r="Q36" s="429">
        <f t="shared" si="5"/>
        <v>0.9</v>
      </c>
      <c r="R36" s="429">
        <f t="shared" si="5"/>
        <v>0.9</v>
      </c>
      <c r="S36" s="429">
        <f t="shared" si="5"/>
        <v>0.9</v>
      </c>
      <c r="T36" s="430">
        <f t="shared" si="5"/>
        <v>0.9</v>
      </c>
    </row>
    <row r="37" spans="2:20" ht="22.5" customHeight="1" x14ac:dyDescent="0.35">
      <c r="B37" s="100" t="s">
        <v>105</v>
      </c>
      <c r="C37" s="295"/>
      <c r="D37" s="300" t="s">
        <v>55</v>
      </c>
      <c r="E37" s="428">
        <f>'3a) KSV Parameter'!E30</f>
        <v>0.9</v>
      </c>
      <c r="F37" s="429">
        <f t="shared" si="5"/>
        <v>0.9</v>
      </c>
      <c r="G37" s="429">
        <f t="shared" si="5"/>
        <v>0.9</v>
      </c>
      <c r="H37" s="429">
        <f t="shared" si="5"/>
        <v>0.9</v>
      </c>
      <c r="I37" s="429">
        <f t="shared" si="5"/>
        <v>0.9</v>
      </c>
      <c r="J37" s="429">
        <f t="shared" si="5"/>
        <v>0.9</v>
      </c>
      <c r="K37" s="429">
        <f t="shared" si="5"/>
        <v>0.9</v>
      </c>
      <c r="L37" s="429">
        <f t="shared" si="5"/>
        <v>0.9</v>
      </c>
      <c r="M37" s="429">
        <f t="shared" si="5"/>
        <v>0.9</v>
      </c>
      <c r="N37" s="429">
        <f t="shared" si="5"/>
        <v>0.9</v>
      </c>
      <c r="O37" s="429">
        <f t="shared" si="5"/>
        <v>0.9</v>
      </c>
      <c r="P37" s="429">
        <f t="shared" si="5"/>
        <v>0.9</v>
      </c>
      <c r="Q37" s="429">
        <f t="shared" si="5"/>
        <v>0.9</v>
      </c>
      <c r="R37" s="429">
        <f t="shared" si="5"/>
        <v>0.9</v>
      </c>
      <c r="S37" s="429">
        <f t="shared" si="5"/>
        <v>0.9</v>
      </c>
      <c r="T37" s="430">
        <f t="shared" si="5"/>
        <v>0.9</v>
      </c>
    </row>
    <row r="38" spans="2:20" ht="22.5" customHeight="1" x14ac:dyDescent="0.35">
      <c r="B38" s="101" t="s">
        <v>106</v>
      </c>
      <c r="C38" s="305"/>
      <c r="D38" s="299" t="s">
        <v>55</v>
      </c>
      <c r="E38" s="428">
        <f>'3a) KSV Parameter'!E31</f>
        <v>0.9</v>
      </c>
      <c r="F38" s="429">
        <f t="shared" si="5"/>
        <v>0.9</v>
      </c>
      <c r="G38" s="429">
        <f t="shared" si="5"/>
        <v>0.9</v>
      </c>
      <c r="H38" s="429">
        <f t="shared" si="5"/>
        <v>0.9</v>
      </c>
      <c r="I38" s="429">
        <f t="shared" si="5"/>
        <v>0.9</v>
      </c>
      <c r="J38" s="429">
        <f t="shared" si="5"/>
        <v>0.9</v>
      </c>
      <c r="K38" s="429">
        <f t="shared" si="5"/>
        <v>0.9</v>
      </c>
      <c r="L38" s="429">
        <f t="shared" si="5"/>
        <v>0.9</v>
      </c>
      <c r="M38" s="429">
        <f t="shared" si="5"/>
        <v>0.9</v>
      </c>
      <c r="N38" s="429">
        <f t="shared" si="5"/>
        <v>0.9</v>
      </c>
      <c r="O38" s="429">
        <f t="shared" si="5"/>
        <v>0.9</v>
      </c>
      <c r="P38" s="429">
        <f t="shared" si="5"/>
        <v>0.9</v>
      </c>
      <c r="Q38" s="429">
        <f t="shared" si="5"/>
        <v>0.9</v>
      </c>
      <c r="R38" s="429">
        <f t="shared" si="5"/>
        <v>0.9</v>
      </c>
      <c r="S38" s="429">
        <f t="shared" si="5"/>
        <v>0.9</v>
      </c>
      <c r="T38" s="430">
        <f t="shared" si="5"/>
        <v>0.9</v>
      </c>
    </row>
    <row r="39" spans="2:20" ht="22.5" customHeight="1" x14ac:dyDescent="0.35">
      <c r="B39" s="283" t="s">
        <v>107</v>
      </c>
      <c r="C39" s="306"/>
      <c r="D39" s="302" t="s">
        <v>55</v>
      </c>
      <c r="E39" s="431">
        <f>'3a) KSV Parameter'!E32</f>
        <v>0.9</v>
      </c>
      <c r="F39" s="432">
        <f t="shared" si="5"/>
        <v>0.9</v>
      </c>
      <c r="G39" s="432">
        <f t="shared" si="5"/>
        <v>0.9</v>
      </c>
      <c r="H39" s="432">
        <f t="shared" si="5"/>
        <v>0.9</v>
      </c>
      <c r="I39" s="432">
        <f t="shared" si="5"/>
        <v>0.9</v>
      </c>
      <c r="J39" s="432">
        <f t="shared" si="5"/>
        <v>0.9</v>
      </c>
      <c r="K39" s="432">
        <f t="shared" si="5"/>
        <v>0.9</v>
      </c>
      <c r="L39" s="432">
        <f t="shared" si="5"/>
        <v>0.9</v>
      </c>
      <c r="M39" s="432">
        <f t="shared" si="5"/>
        <v>0.9</v>
      </c>
      <c r="N39" s="432">
        <f t="shared" si="5"/>
        <v>0.9</v>
      </c>
      <c r="O39" s="432">
        <f t="shared" si="5"/>
        <v>0.9</v>
      </c>
      <c r="P39" s="432">
        <f t="shared" si="5"/>
        <v>0.9</v>
      </c>
      <c r="Q39" s="432">
        <f t="shared" si="5"/>
        <v>0.9</v>
      </c>
      <c r="R39" s="432">
        <f t="shared" si="5"/>
        <v>0.9</v>
      </c>
      <c r="S39" s="432">
        <f t="shared" si="5"/>
        <v>0.9</v>
      </c>
      <c r="T39" s="433">
        <f t="shared" si="5"/>
        <v>0.9</v>
      </c>
    </row>
    <row r="40" spans="2:20" x14ac:dyDescent="0.35"/>
    <row r="41" spans="2:20" x14ac:dyDescent="0.35"/>
    <row r="42" spans="2:20" x14ac:dyDescent="0.35">
      <c r="B42" s="434" t="s">
        <v>461</v>
      </c>
      <c r="C42" s="403"/>
      <c r="D42" s="403"/>
      <c r="E42" s="423"/>
      <c r="F42" s="423"/>
      <c r="G42" s="423"/>
      <c r="H42" s="423"/>
      <c r="I42" s="423"/>
      <c r="J42" s="423"/>
      <c r="K42" s="423"/>
      <c r="L42" s="423"/>
      <c r="M42" s="423"/>
      <c r="N42" s="423"/>
      <c r="O42" s="423"/>
      <c r="P42" s="423"/>
      <c r="Q42" s="423"/>
      <c r="R42" s="423"/>
      <c r="S42" s="423"/>
      <c r="T42" s="423"/>
    </row>
    <row r="43" spans="2:20" ht="18.5" x14ac:dyDescent="0.35">
      <c r="B43" s="1510" t="s">
        <v>462</v>
      </c>
      <c r="C43" s="1514"/>
      <c r="D43" s="1511"/>
      <c r="E43" s="411"/>
      <c r="F43" s="411"/>
      <c r="G43" s="411"/>
      <c r="H43" s="411"/>
      <c r="I43" s="411"/>
      <c r="J43" s="411"/>
      <c r="K43" s="411"/>
      <c r="L43" s="411"/>
      <c r="M43" s="411"/>
      <c r="N43" s="411"/>
      <c r="O43" s="411"/>
      <c r="P43" s="411"/>
      <c r="Q43" s="411"/>
      <c r="R43" s="411"/>
      <c r="S43" s="411"/>
      <c r="T43" s="411"/>
    </row>
    <row r="44" spans="2:20" x14ac:dyDescent="0.35">
      <c r="B44" s="435" t="s">
        <v>37</v>
      </c>
      <c r="C44" s="369" t="s">
        <v>389</v>
      </c>
      <c r="D44" s="313" t="s">
        <v>50</v>
      </c>
      <c r="E44" s="368">
        <f>E6</f>
        <v>1900</v>
      </c>
      <c r="F44" s="312">
        <f t="shared" ref="F44:T44" si="7">F27</f>
        <v>1901</v>
      </c>
      <c r="G44" s="312">
        <f t="shared" si="7"/>
        <v>1902</v>
      </c>
      <c r="H44" s="312">
        <f t="shared" si="7"/>
        <v>1903</v>
      </c>
      <c r="I44" s="312">
        <f t="shared" si="7"/>
        <v>1904</v>
      </c>
      <c r="J44" s="312">
        <f t="shared" si="7"/>
        <v>1905</v>
      </c>
      <c r="K44" s="312">
        <f t="shared" si="7"/>
        <v>1906</v>
      </c>
      <c r="L44" s="312">
        <f t="shared" si="7"/>
        <v>1907</v>
      </c>
      <c r="M44" s="312">
        <f t="shared" si="7"/>
        <v>1908</v>
      </c>
      <c r="N44" s="312">
        <f t="shared" si="7"/>
        <v>1909</v>
      </c>
      <c r="O44" s="312">
        <f t="shared" si="7"/>
        <v>1910</v>
      </c>
      <c r="P44" s="312">
        <f t="shared" si="7"/>
        <v>1911</v>
      </c>
      <c r="Q44" s="312">
        <f t="shared" si="7"/>
        <v>1912</v>
      </c>
      <c r="R44" s="312">
        <f t="shared" si="7"/>
        <v>1913</v>
      </c>
      <c r="S44" s="312">
        <f t="shared" si="7"/>
        <v>1914</v>
      </c>
      <c r="T44" s="313">
        <f t="shared" si="7"/>
        <v>1915</v>
      </c>
    </row>
    <row r="45" spans="2:20" ht="23.15" customHeight="1" x14ac:dyDescent="0.35">
      <c r="B45" s="275" t="s">
        <v>101</v>
      </c>
      <c r="C45" s="292"/>
      <c r="D45" s="251" t="s">
        <v>102</v>
      </c>
      <c r="E45" s="436">
        <f>'3a) KSV Parameter'!$D46</f>
        <v>81</v>
      </c>
      <c r="F45" s="437">
        <f>'3a) KSV Parameter'!$D46</f>
        <v>81</v>
      </c>
      <c r="G45" s="437">
        <f>'3a) KSV Parameter'!$D46</f>
        <v>81</v>
      </c>
      <c r="H45" s="437">
        <f>'3a) KSV Parameter'!$D46</f>
        <v>81</v>
      </c>
      <c r="I45" s="437">
        <f>'3a) KSV Parameter'!$D46</f>
        <v>81</v>
      </c>
      <c r="J45" s="437">
        <f>'3a) KSV Parameter'!$D46</f>
        <v>81</v>
      </c>
      <c r="K45" s="437">
        <f>'3a) KSV Parameter'!$D46</f>
        <v>81</v>
      </c>
      <c r="L45" s="437">
        <f>'3a) KSV Parameter'!$D46</f>
        <v>81</v>
      </c>
      <c r="M45" s="437">
        <f>'3a) KSV Parameter'!$D46</f>
        <v>81</v>
      </c>
      <c r="N45" s="437">
        <f>'3a) KSV Parameter'!$D46</f>
        <v>81</v>
      </c>
      <c r="O45" s="437">
        <f>'3a) KSV Parameter'!$D46</f>
        <v>81</v>
      </c>
      <c r="P45" s="437">
        <f>'3a) KSV Parameter'!$D46</f>
        <v>81</v>
      </c>
      <c r="Q45" s="437">
        <f>'3a) KSV Parameter'!$D46</f>
        <v>81</v>
      </c>
      <c r="R45" s="437">
        <f>'3a) KSV Parameter'!$D46</f>
        <v>81</v>
      </c>
      <c r="S45" s="437">
        <f>'3a) KSV Parameter'!$D46</f>
        <v>81</v>
      </c>
      <c r="T45" s="438">
        <f>'3a) KSV Parameter'!$D46</f>
        <v>81</v>
      </c>
    </row>
    <row r="46" spans="2:20" ht="23.15" customHeight="1" x14ac:dyDescent="0.35">
      <c r="B46" s="100" t="s">
        <v>103</v>
      </c>
      <c r="C46" s="295"/>
      <c r="D46" s="172" t="s">
        <v>102</v>
      </c>
      <c r="E46" s="439">
        <f>'3a) KSV Parameter'!$D47</f>
        <v>145.97</v>
      </c>
      <c r="F46" s="440">
        <f>'3a) KSV Parameter'!$D47</f>
        <v>145.97</v>
      </c>
      <c r="G46" s="440">
        <f>'3a) KSV Parameter'!$D47</f>
        <v>145.97</v>
      </c>
      <c r="H46" s="440">
        <f>'3a) KSV Parameter'!$D47</f>
        <v>145.97</v>
      </c>
      <c r="I46" s="440">
        <f>'3a) KSV Parameter'!$D47</f>
        <v>145.97</v>
      </c>
      <c r="J46" s="440">
        <f>'3a) KSV Parameter'!$D47</f>
        <v>145.97</v>
      </c>
      <c r="K46" s="440">
        <f>'3a) KSV Parameter'!$D47</f>
        <v>145.97</v>
      </c>
      <c r="L46" s="440">
        <f>'3a) KSV Parameter'!$D47</f>
        <v>145.97</v>
      </c>
      <c r="M46" s="440">
        <f>'3a) KSV Parameter'!$D47</f>
        <v>145.97</v>
      </c>
      <c r="N46" s="440">
        <f>'3a) KSV Parameter'!$D47</f>
        <v>145.97</v>
      </c>
      <c r="O46" s="440">
        <f>'3a) KSV Parameter'!$D47</f>
        <v>145.97</v>
      </c>
      <c r="P46" s="440">
        <f>'3a) KSV Parameter'!$D47</f>
        <v>145.97</v>
      </c>
      <c r="Q46" s="440">
        <f>'3a) KSV Parameter'!$D47</f>
        <v>145.97</v>
      </c>
      <c r="R46" s="440">
        <f>'3a) KSV Parameter'!$D47</f>
        <v>145.97</v>
      </c>
      <c r="S46" s="440">
        <f>'3a) KSV Parameter'!$D47</f>
        <v>145.97</v>
      </c>
      <c r="T46" s="441">
        <f>'3a) KSV Parameter'!$D47</f>
        <v>145.97</v>
      </c>
    </row>
    <row r="47" spans="2:20" ht="23.15" customHeight="1" x14ac:dyDescent="0.45">
      <c r="B47" s="101" t="s">
        <v>222</v>
      </c>
      <c r="D47" s="252" t="s">
        <v>102</v>
      </c>
      <c r="E47" s="439">
        <f>'3a) KSV Parameter'!$D48</f>
        <v>145.97</v>
      </c>
      <c r="F47" s="440">
        <f>'3a) KSV Parameter'!$D48</f>
        <v>145.97</v>
      </c>
      <c r="G47" s="440">
        <f>'3a) KSV Parameter'!$D48</f>
        <v>145.97</v>
      </c>
      <c r="H47" s="440">
        <f>'3a) KSV Parameter'!$D48</f>
        <v>145.97</v>
      </c>
      <c r="I47" s="440">
        <f>'3a) KSV Parameter'!$D48</f>
        <v>145.97</v>
      </c>
      <c r="J47" s="440">
        <f>'3a) KSV Parameter'!$D48</f>
        <v>145.97</v>
      </c>
      <c r="K47" s="440">
        <f>'3a) KSV Parameter'!$D48</f>
        <v>145.97</v>
      </c>
      <c r="L47" s="440">
        <f>'3a) KSV Parameter'!$D48</f>
        <v>145.97</v>
      </c>
      <c r="M47" s="440">
        <f>'3a) KSV Parameter'!$D48</f>
        <v>145.97</v>
      </c>
      <c r="N47" s="440">
        <f>'3a) KSV Parameter'!$D48</f>
        <v>145.97</v>
      </c>
      <c r="O47" s="440">
        <f>'3a) KSV Parameter'!$D48</f>
        <v>145.97</v>
      </c>
      <c r="P47" s="440">
        <f>'3a) KSV Parameter'!$D48</f>
        <v>145.97</v>
      </c>
      <c r="Q47" s="440">
        <f>'3a) KSV Parameter'!$D48</f>
        <v>145.97</v>
      </c>
      <c r="R47" s="440">
        <f>'3a) KSV Parameter'!$D48</f>
        <v>145.97</v>
      </c>
      <c r="S47" s="440">
        <f>'3a) KSV Parameter'!$D48</f>
        <v>145.97</v>
      </c>
      <c r="T47" s="441">
        <f>'3a) KSV Parameter'!$D48</f>
        <v>145.97</v>
      </c>
    </row>
    <row r="48" spans="2:20" ht="23.15" customHeight="1" x14ac:dyDescent="0.35">
      <c r="B48" s="100" t="s">
        <v>105</v>
      </c>
      <c r="C48" s="1403"/>
      <c r="D48" s="172" t="s">
        <v>102</v>
      </c>
      <c r="E48" s="439">
        <f>'3a) KSV Parameter'!$D49</f>
        <v>36.74</v>
      </c>
      <c r="F48" s="440">
        <f>'3a) KSV Parameter'!$D49</f>
        <v>36.74</v>
      </c>
      <c r="G48" s="440">
        <f>'3a) KSV Parameter'!$D49</f>
        <v>36.74</v>
      </c>
      <c r="H48" s="440">
        <f>'3a) KSV Parameter'!$D49</f>
        <v>36.74</v>
      </c>
      <c r="I48" s="440">
        <f>'3a) KSV Parameter'!$D49</f>
        <v>36.74</v>
      </c>
      <c r="J48" s="440">
        <f>'3a) KSV Parameter'!$D49</f>
        <v>36.74</v>
      </c>
      <c r="K48" s="440">
        <f>'3a) KSV Parameter'!$D49</f>
        <v>36.74</v>
      </c>
      <c r="L48" s="440">
        <f>'3a) KSV Parameter'!$D49</f>
        <v>36.74</v>
      </c>
      <c r="M48" s="440">
        <f>'3a) KSV Parameter'!$D49</f>
        <v>36.74</v>
      </c>
      <c r="N48" s="440">
        <f>'3a) KSV Parameter'!$D49</f>
        <v>36.74</v>
      </c>
      <c r="O48" s="440">
        <f>'3a) KSV Parameter'!$D49</f>
        <v>36.74</v>
      </c>
      <c r="P48" s="440">
        <f>'3a) KSV Parameter'!$D49</f>
        <v>36.74</v>
      </c>
      <c r="Q48" s="440">
        <f>'3a) KSV Parameter'!$D49</f>
        <v>36.74</v>
      </c>
      <c r="R48" s="440">
        <f>'3a) KSV Parameter'!$D49</f>
        <v>36.74</v>
      </c>
      <c r="S48" s="440">
        <f>'3a) KSV Parameter'!$D49</f>
        <v>36.74</v>
      </c>
      <c r="T48" s="441">
        <f>'3a) KSV Parameter'!$D49</f>
        <v>36.74</v>
      </c>
    </row>
    <row r="49" spans="2:20" ht="23.15" customHeight="1" x14ac:dyDescent="0.35">
      <c r="B49" s="322" t="s">
        <v>106</v>
      </c>
      <c r="C49" s="298"/>
      <c r="D49" s="260" t="s">
        <v>102</v>
      </c>
      <c r="E49" s="439">
        <f>'3a) KSV Parameter'!$D50</f>
        <v>31.66</v>
      </c>
      <c r="F49" s="440">
        <f>'3a) KSV Parameter'!$D50</f>
        <v>31.66</v>
      </c>
      <c r="G49" s="440">
        <f>'3a) KSV Parameter'!$D50</f>
        <v>31.66</v>
      </c>
      <c r="H49" s="440">
        <f>'3a) KSV Parameter'!$D50</f>
        <v>31.66</v>
      </c>
      <c r="I49" s="440">
        <f>'3a) KSV Parameter'!$D50</f>
        <v>31.66</v>
      </c>
      <c r="J49" s="440">
        <f>'3a) KSV Parameter'!$D50</f>
        <v>31.66</v>
      </c>
      <c r="K49" s="440">
        <f>'3a) KSV Parameter'!$D50</f>
        <v>31.66</v>
      </c>
      <c r="L49" s="440">
        <f>'3a) KSV Parameter'!$D50</f>
        <v>31.66</v>
      </c>
      <c r="M49" s="440">
        <f>'3a) KSV Parameter'!$D50</f>
        <v>31.66</v>
      </c>
      <c r="N49" s="440">
        <f>'3a) KSV Parameter'!$D50</f>
        <v>31.66</v>
      </c>
      <c r="O49" s="440">
        <f>'3a) KSV Parameter'!$D50</f>
        <v>31.66</v>
      </c>
      <c r="P49" s="440">
        <f>'3a) KSV Parameter'!$D50</f>
        <v>31.66</v>
      </c>
      <c r="Q49" s="440">
        <f>'3a) KSV Parameter'!$D50</f>
        <v>31.66</v>
      </c>
      <c r="R49" s="440">
        <f>'3a) KSV Parameter'!$D50</f>
        <v>31.66</v>
      </c>
      <c r="S49" s="440">
        <f>'3a) KSV Parameter'!$D50</f>
        <v>31.66</v>
      </c>
      <c r="T49" s="441">
        <f>'3a) KSV Parameter'!$D50</f>
        <v>31.66</v>
      </c>
    </row>
    <row r="50" spans="2:20" ht="23.15" customHeight="1" thickBot="1" x14ac:dyDescent="0.4">
      <c r="B50" s="253" t="s">
        <v>107</v>
      </c>
      <c r="C50" s="301"/>
      <c r="D50" s="174" t="s">
        <v>102</v>
      </c>
      <c r="E50" s="442">
        <f>'3a) KSV Parameter'!$D51</f>
        <v>17.170000000000002</v>
      </c>
      <c r="F50" s="443">
        <f>'3a) KSV Parameter'!$D51</f>
        <v>17.170000000000002</v>
      </c>
      <c r="G50" s="443">
        <f>'3a) KSV Parameter'!$D51</f>
        <v>17.170000000000002</v>
      </c>
      <c r="H50" s="443">
        <f>'3a) KSV Parameter'!$D51</f>
        <v>17.170000000000002</v>
      </c>
      <c r="I50" s="443">
        <f>'3a) KSV Parameter'!$D51</f>
        <v>17.170000000000002</v>
      </c>
      <c r="J50" s="443">
        <f>'3a) KSV Parameter'!$D51</f>
        <v>17.170000000000002</v>
      </c>
      <c r="K50" s="443">
        <f>'3a) KSV Parameter'!$D51</f>
        <v>17.170000000000002</v>
      </c>
      <c r="L50" s="443">
        <f>'3a) KSV Parameter'!$D51</f>
        <v>17.170000000000002</v>
      </c>
      <c r="M50" s="443">
        <f>'3a) KSV Parameter'!$D51</f>
        <v>17.170000000000002</v>
      </c>
      <c r="N50" s="443">
        <f>'3a) KSV Parameter'!$D51</f>
        <v>17.170000000000002</v>
      </c>
      <c r="O50" s="443">
        <f>'3a) KSV Parameter'!$D51</f>
        <v>17.170000000000002</v>
      </c>
      <c r="P50" s="443">
        <f>'3a) KSV Parameter'!$D51</f>
        <v>17.170000000000002</v>
      </c>
      <c r="Q50" s="443">
        <f>'3a) KSV Parameter'!$D51</f>
        <v>17.170000000000002</v>
      </c>
      <c r="R50" s="443">
        <f>'3a) KSV Parameter'!$D51</f>
        <v>17.170000000000002</v>
      </c>
      <c r="S50" s="443">
        <f>'3a) KSV Parameter'!$D51</f>
        <v>17.170000000000002</v>
      </c>
      <c r="T50" s="444">
        <f>'3a) KSV Parameter'!$D51</f>
        <v>17.170000000000002</v>
      </c>
    </row>
    <row r="51" spans="2:20" x14ac:dyDescent="0.35">
      <c r="E51" s="411"/>
      <c r="F51" s="411"/>
      <c r="G51" s="411"/>
      <c r="H51" s="411"/>
      <c r="I51" s="411"/>
      <c r="J51" s="411"/>
      <c r="K51" s="411"/>
      <c r="L51" s="411"/>
      <c r="M51" s="411"/>
      <c r="N51" s="411"/>
      <c r="O51" s="411"/>
      <c r="P51" s="411"/>
      <c r="Q51" s="411"/>
      <c r="R51" s="411"/>
      <c r="S51" s="411"/>
      <c r="T51" s="411"/>
    </row>
    <row r="52" spans="2:20" ht="15" thickBot="1" x14ac:dyDescent="0.4">
      <c r="B52" s="434" t="s">
        <v>463</v>
      </c>
      <c r="C52" s="403"/>
      <c r="D52" s="403"/>
      <c r="E52" s="423"/>
      <c r="F52" s="423"/>
      <c r="G52" s="423"/>
      <c r="H52" s="423"/>
      <c r="I52" s="423"/>
      <c r="J52" s="423"/>
      <c r="K52" s="423"/>
      <c r="L52" s="423"/>
      <c r="M52" s="423"/>
      <c r="N52" s="423"/>
      <c r="O52" s="423"/>
      <c r="P52" s="423"/>
      <c r="Q52" s="423"/>
      <c r="R52" s="423"/>
      <c r="S52" s="423"/>
      <c r="T52" s="423"/>
    </row>
    <row r="53" spans="2:20" ht="18.5" x14ac:dyDescent="0.35">
      <c r="B53" s="1510" t="s">
        <v>464</v>
      </c>
      <c r="C53" s="1514"/>
      <c r="D53" s="1511"/>
      <c r="E53" s="411"/>
      <c r="F53" s="411"/>
      <c r="G53" s="411"/>
      <c r="H53" s="411"/>
      <c r="I53" s="411"/>
      <c r="J53" s="411"/>
      <c r="K53" s="411"/>
      <c r="L53" s="411"/>
      <c r="M53" s="411"/>
      <c r="N53" s="411"/>
      <c r="O53" s="411"/>
      <c r="P53" s="411"/>
      <c r="Q53" s="411"/>
      <c r="R53" s="411"/>
      <c r="S53" s="411"/>
      <c r="T53" s="411"/>
    </row>
    <row r="54" spans="2:20" x14ac:dyDescent="0.35">
      <c r="B54" s="435" t="s">
        <v>37</v>
      </c>
      <c r="C54" s="369" t="s">
        <v>389</v>
      </c>
      <c r="D54" s="313" t="s">
        <v>50</v>
      </c>
      <c r="E54" s="368">
        <f t="shared" ref="E54:T54" si="8">E6</f>
        <v>1900</v>
      </c>
      <c r="F54" s="312">
        <f t="shared" si="8"/>
        <v>1901</v>
      </c>
      <c r="G54" s="312">
        <f t="shared" si="8"/>
        <v>1902</v>
      </c>
      <c r="H54" s="312">
        <f t="shared" si="8"/>
        <v>1903</v>
      </c>
      <c r="I54" s="312">
        <f t="shared" si="8"/>
        <v>1904</v>
      </c>
      <c r="J54" s="312">
        <f t="shared" si="8"/>
        <v>1905</v>
      </c>
      <c r="K54" s="312">
        <f t="shared" si="8"/>
        <v>1906</v>
      </c>
      <c r="L54" s="312">
        <f t="shared" si="8"/>
        <v>1907</v>
      </c>
      <c r="M54" s="312">
        <f t="shared" si="8"/>
        <v>1908</v>
      </c>
      <c r="N54" s="312">
        <f t="shared" si="8"/>
        <v>1909</v>
      </c>
      <c r="O54" s="312">
        <f t="shared" si="8"/>
        <v>1910</v>
      </c>
      <c r="P54" s="312">
        <f t="shared" si="8"/>
        <v>1911</v>
      </c>
      <c r="Q54" s="312">
        <f t="shared" si="8"/>
        <v>1912</v>
      </c>
      <c r="R54" s="312">
        <f t="shared" si="8"/>
        <v>1913</v>
      </c>
      <c r="S54" s="312">
        <f t="shared" si="8"/>
        <v>1914</v>
      </c>
      <c r="T54" s="313">
        <f t="shared" si="8"/>
        <v>1915</v>
      </c>
    </row>
    <row r="55" spans="2:20" ht="27" customHeight="1" x14ac:dyDescent="0.35">
      <c r="B55" s="275" t="s">
        <v>101</v>
      </c>
      <c r="C55" s="292"/>
      <c r="D55" s="251" t="s">
        <v>102</v>
      </c>
      <c r="E55" s="445">
        <f>SUMIF('2b) Allg. Inputs'!$E$27:$AE$27,E$6,'2b) Allg. Inputs'!$E28:$AE28)</f>
        <v>0</v>
      </c>
      <c r="F55" s="446">
        <f>SUMIF('2b) Allg. Inputs'!$E$27:$AE$27,F$6,'2b) Allg. Inputs'!$E28:$AE28)</f>
        <v>0</v>
      </c>
      <c r="G55" s="446">
        <f>SUMIF('2b) Allg. Inputs'!$E$27:$AE$27,G$6,'2b) Allg. Inputs'!$E28:$AE28)</f>
        <v>0</v>
      </c>
      <c r="H55" s="446">
        <f>SUMIF('2b) Allg. Inputs'!$E$27:$AE$27,H$6,'2b) Allg. Inputs'!$E28:$AE28)</f>
        <v>0</v>
      </c>
      <c r="I55" s="446">
        <f>SUMIF('2b) Allg. Inputs'!$E$27:$AE$27,I$6,'2b) Allg. Inputs'!$E28:$AE28)</f>
        <v>0</v>
      </c>
      <c r="J55" s="446">
        <f>SUMIF('2b) Allg. Inputs'!$E$27:$AE$27,J$6,'2b) Allg. Inputs'!$E28:$AE28)</f>
        <v>0</v>
      </c>
      <c r="K55" s="446">
        <f>SUMIF('2b) Allg. Inputs'!$E$27:$AE$27,K$6,'2b) Allg. Inputs'!$E28:$AE28)</f>
        <v>0</v>
      </c>
      <c r="L55" s="446">
        <f>SUMIF('2b) Allg. Inputs'!$E$27:$AE$27,L$6,'2b) Allg. Inputs'!$E28:$AE28)</f>
        <v>0</v>
      </c>
      <c r="M55" s="447">
        <f>SUMIF('2b) Allg. Inputs'!$E$27:$AE$27,M$6,'2b) Allg. Inputs'!$E28:$AE28)</f>
        <v>0</v>
      </c>
      <c r="N55" s="446">
        <f>SUMIF('2b) Allg. Inputs'!$E$27:$AE$27,N$6,'2b) Allg. Inputs'!$E28:$AE28)</f>
        <v>0</v>
      </c>
      <c r="O55" s="446">
        <f>SUMIF('2b) Allg. Inputs'!$E$27:$AE$27,O$6,'2b) Allg. Inputs'!$E28:$AE28)</f>
        <v>0</v>
      </c>
      <c r="P55" s="446">
        <f>SUMIF('2b) Allg. Inputs'!$E$27:$AE$27,P$6,'2b) Allg. Inputs'!$E28:$AE28)</f>
        <v>0</v>
      </c>
      <c r="Q55" s="446">
        <f>SUMIF('2b) Allg. Inputs'!$E$27:$AE$27,Q$6,'2b) Allg. Inputs'!$E28:$AE28)</f>
        <v>0</v>
      </c>
      <c r="R55" s="446">
        <f>SUMIF('2b) Allg. Inputs'!$E$27:$AE$27,R$6,'2b) Allg. Inputs'!$E28:$AE28)</f>
        <v>0</v>
      </c>
      <c r="S55" s="446">
        <f>SUMIF('2b) Allg. Inputs'!$E$27:$AE$27,S$6,'2b) Allg. Inputs'!$E28:$AE28)</f>
        <v>0</v>
      </c>
      <c r="T55" s="469">
        <f>SUMIF('2b) Allg. Inputs'!$E$27:$AE$27,T$6,'2b) Allg. Inputs'!$E28:$AE28)</f>
        <v>0</v>
      </c>
    </row>
    <row r="56" spans="2:20" ht="27" customHeight="1" x14ac:dyDescent="0.35">
      <c r="B56" s="100" t="s">
        <v>465</v>
      </c>
      <c r="C56" s="295"/>
      <c r="D56" s="172" t="s">
        <v>102</v>
      </c>
      <c r="E56" s="448">
        <f>SUMIF('2b) Allg. Inputs'!$E$27:$AE$27,E$6,'2b) Allg. Inputs'!$E29:$AE29)</f>
        <v>0</v>
      </c>
      <c r="F56" s="449">
        <f>SUMIF('2b) Allg. Inputs'!$E$27:$AE$27,F$6,'2b) Allg. Inputs'!$E29:$AE29)</f>
        <v>0</v>
      </c>
      <c r="G56" s="449">
        <f>SUMIF('2b) Allg. Inputs'!$E$27:$AE$27,G$6,'2b) Allg. Inputs'!$E29:$AE29)</f>
        <v>0</v>
      </c>
      <c r="H56" s="449">
        <f>SUMIF('2b) Allg. Inputs'!$E$27:$AE$27,H$6,'2b) Allg. Inputs'!$E29:$AE29)</f>
        <v>0</v>
      </c>
      <c r="I56" s="449">
        <f>SUMIF('2b) Allg. Inputs'!$E$27:$AE$27,I$6,'2b) Allg. Inputs'!$E29:$AE29)</f>
        <v>0</v>
      </c>
      <c r="J56" s="449">
        <f>SUMIF('2b) Allg. Inputs'!$E$27:$AE$27,J$6,'2b) Allg. Inputs'!$E29:$AE29)</f>
        <v>0</v>
      </c>
      <c r="K56" s="449">
        <f>SUMIF('2b) Allg. Inputs'!$E$27:$AE$27,K$6,'2b) Allg. Inputs'!$E29:$AE29)</f>
        <v>0</v>
      </c>
      <c r="L56" s="450">
        <f>SUMIF('2b) Allg. Inputs'!$E$27:$AE$27,L$6,'2b) Allg. Inputs'!$E29:$AE29)</f>
        <v>0</v>
      </c>
      <c r="M56" s="451">
        <f>SUMIF('2b) Allg. Inputs'!$E$27:$AE$27,M$6,'2b) Allg. Inputs'!$E29:$AE29)</f>
        <v>0</v>
      </c>
      <c r="N56" s="449">
        <f>SUMIF('2b) Allg. Inputs'!$E$27:$AE$27,N$6,'2b) Allg. Inputs'!$E29:$AE29)</f>
        <v>0</v>
      </c>
      <c r="O56" s="449">
        <f>SUMIF('2b) Allg. Inputs'!$E$27:$AE$27,O$6,'2b) Allg. Inputs'!$E29:$AE29)</f>
        <v>0</v>
      </c>
      <c r="P56" s="449">
        <f>SUMIF('2b) Allg. Inputs'!$E$27:$AE$27,P$6,'2b) Allg. Inputs'!$E29:$AE29)</f>
        <v>0</v>
      </c>
      <c r="Q56" s="449">
        <f>SUMIF('2b) Allg. Inputs'!$E$27:$AE$27,Q$6,'2b) Allg. Inputs'!$E29:$AE29)</f>
        <v>0</v>
      </c>
      <c r="R56" s="449">
        <f>SUMIF('2b) Allg. Inputs'!$E$27:$AE$27,R$6,'2b) Allg. Inputs'!$E29:$AE29)</f>
        <v>0</v>
      </c>
      <c r="S56" s="449">
        <f>SUMIF('2b) Allg. Inputs'!$E$27:$AE$27,S$6,'2b) Allg. Inputs'!$E29:$AE29)</f>
        <v>0</v>
      </c>
      <c r="T56" s="816">
        <f>SUMIF('2b) Allg. Inputs'!$E$27:$AE$27,T$6,'2b) Allg. Inputs'!$E29:$AE29)</f>
        <v>0</v>
      </c>
    </row>
    <row r="57" spans="2:20" ht="27" customHeight="1" x14ac:dyDescent="0.35">
      <c r="B57" s="101" t="s">
        <v>466</v>
      </c>
      <c r="C57" s="298"/>
      <c r="D57" s="252" t="s">
        <v>102</v>
      </c>
      <c r="E57" s="448">
        <f>SUMIF('2b) Allg. Inputs'!$E$27:$AE$27,E$6,'2b) Allg. Inputs'!$E30:$AE30)</f>
        <v>0</v>
      </c>
      <c r="F57" s="449">
        <f>SUMIF('2b) Allg. Inputs'!$E$27:$AE$27,F$6,'2b) Allg. Inputs'!$E30:$AE30)</f>
        <v>0</v>
      </c>
      <c r="G57" s="449">
        <f>SUMIF('2b) Allg. Inputs'!$E$27:$AE$27,G$6,'2b) Allg. Inputs'!$E30:$AE30)</f>
        <v>0</v>
      </c>
      <c r="H57" s="449">
        <f>SUMIF('2b) Allg. Inputs'!$E$27:$AE$27,H$6,'2b) Allg. Inputs'!$E30:$AE30)</f>
        <v>0</v>
      </c>
      <c r="I57" s="449">
        <f>SUMIF('2b) Allg. Inputs'!$E$27:$AE$27,I$6,'2b) Allg. Inputs'!$E30:$AE30)</f>
        <v>0</v>
      </c>
      <c r="J57" s="449">
        <f>SUMIF('2b) Allg. Inputs'!$E$27:$AE$27,J$6,'2b) Allg. Inputs'!$E30:$AE30)</f>
        <v>0</v>
      </c>
      <c r="K57" s="449">
        <f>SUMIF('2b) Allg. Inputs'!$E$27:$AE$27,K$6,'2b) Allg. Inputs'!$E30:$AE30)</f>
        <v>0</v>
      </c>
      <c r="L57" s="450">
        <f>SUMIF('2b) Allg. Inputs'!$E$27:$AE$27,L$6,'2b) Allg. Inputs'!$E30:$AE30)</f>
        <v>0</v>
      </c>
      <c r="M57" s="451">
        <f>SUMIF('2b) Allg. Inputs'!$E$27:$AE$27,M$6,'2b) Allg. Inputs'!$E30:$AE30)</f>
        <v>0</v>
      </c>
      <c r="N57" s="449">
        <f>SUMIF('2b) Allg. Inputs'!$E$27:$AE$27,N$6,'2b) Allg. Inputs'!$E30:$AE30)</f>
        <v>0</v>
      </c>
      <c r="O57" s="449">
        <f>SUMIF('2b) Allg. Inputs'!$E$27:$AE$27,O$6,'2b) Allg. Inputs'!$E30:$AE30)</f>
        <v>0</v>
      </c>
      <c r="P57" s="449">
        <f>SUMIF('2b) Allg. Inputs'!$E$27:$AE$27,P$6,'2b) Allg. Inputs'!$E30:$AE30)</f>
        <v>0</v>
      </c>
      <c r="Q57" s="449">
        <f>SUMIF('2b) Allg. Inputs'!$E$27:$AE$27,Q$6,'2b) Allg. Inputs'!$E30:$AE30)</f>
        <v>0</v>
      </c>
      <c r="R57" s="449">
        <f>SUMIF('2b) Allg. Inputs'!$E$27:$AE$27,R$6,'2b) Allg. Inputs'!$E30:$AE30)</f>
        <v>0</v>
      </c>
      <c r="S57" s="449">
        <f>SUMIF('2b) Allg. Inputs'!$E$27:$AE$27,S$6,'2b) Allg. Inputs'!$E30:$AE30)</f>
        <v>0</v>
      </c>
      <c r="T57" s="816">
        <f>SUMIF('2b) Allg. Inputs'!$E$27:$AE$27,T$6,'2b) Allg. Inputs'!$E30:$AE30)</f>
        <v>0</v>
      </c>
    </row>
    <row r="58" spans="2:20" ht="27" customHeight="1" x14ac:dyDescent="0.45">
      <c r="B58" s="1401" t="s">
        <v>222</v>
      </c>
      <c r="C58" s="1403"/>
      <c r="D58" s="1394" t="s">
        <v>102</v>
      </c>
      <c r="E58" s="448">
        <f>IF(E6&gt;=2035,IF(SUMIF('2b) Allg. Inputs'!$E$27:$AE$27,E$6,'2b) Allg. Inputs'!$E31:$AE31)&gt;E56/1.03,E56/1.03,SUMIF('2b) Allg. Inputs'!$E$27:$AE$27,E$6,'2b) Allg. Inputs'!$E31:$AE31)),SUMIF('2b) Allg. Inputs'!$E$27:$AE$27,E$6,'2b) Allg. Inputs'!$E31:$AE31))</f>
        <v>0</v>
      </c>
      <c r="F58" s="449">
        <f>IF(F6&gt;=2035,IF(SUMIF('2b) Allg. Inputs'!$E$27:$AE$27,F$6,'2b) Allg. Inputs'!$E31:$AE31)&gt;F56/1.03,F56/1.03,SUMIF('2b) Allg. Inputs'!$E$27:$AE$27,F$6,'2b) Allg. Inputs'!$E31:$AE31)),SUMIF('2b) Allg. Inputs'!$E$27:$AE$27,F$6,'2b) Allg. Inputs'!$E31:$AE31))</f>
        <v>0</v>
      </c>
      <c r="G58" s="449">
        <f>IF(G6&gt;=2035,IF(SUMIF('2b) Allg. Inputs'!$E$27:$AE$27,G$6,'2b) Allg. Inputs'!$E31:$AE31)&gt;G56/1.03,G56/1.03,SUMIF('2b) Allg. Inputs'!$E$27:$AE$27,G$6,'2b) Allg. Inputs'!$E31:$AE31)),SUMIF('2b) Allg. Inputs'!$E$27:$AE$27,G$6,'2b) Allg. Inputs'!$E31:$AE31))</f>
        <v>0</v>
      </c>
      <c r="H58" s="449">
        <f>IF(H6&gt;=2035,IF(SUMIF('2b) Allg. Inputs'!$E$27:$AE$27,H$6,'2b) Allg. Inputs'!$E31:$AE31)&gt;H56/1.03,H56/1.03,SUMIF('2b) Allg. Inputs'!$E$27:$AE$27,H$6,'2b) Allg. Inputs'!$E31:$AE31)),SUMIF('2b) Allg. Inputs'!$E$27:$AE$27,H$6,'2b) Allg. Inputs'!$E31:$AE31))</f>
        <v>0</v>
      </c>
      <c r="I58" s="449">
        <f>IF(I6&gt;=2035,IF(SUMIF('2b) Allg. Inputs'!$E$27:$AE$27,I$6,'2b) Allg. Inputs'!$E31:$AE31)&gt;I56/1.03,I56/1.03,SUMIF('2b) Allg. Inputs'!$E$27:$AE$27,I$6,'2b) Allg. Inputs'!$E31:$AE31)),SUMIF('2b) Allg. Inputs'!$E$27:$AE$27,I$6,'2b) Allg. Inputs'!$E31:$AE31))</f>
        <v>0</v>
      </c>
      <c r="J58" s="449">
        <f>IF(J6&gt;=2035,IF(SUMIF('2b) Allg. Inputs'!$E$27:$AE$27,J$6,'2b) Allg. Inputs'!$E31:$AE31)&gt;J56/1.03,J56/1.03,SUMIF('2b) Allg. Inputs'!$E$27:$AE$27,J$6,'2b) Allg. Inputs'!$E31:$AE31)),SUMIF('2b) Allg. Inputs'!$E$27:$AE$27,J$6,'2b) Allg. Inputs'!$E31:$AE31))</f>
        <v>0</v>
      </c>
      <c r="K58" s="449">
        <f>IF(K6&gt;=2035,IF(SUMIF('2b) Allg. Inputs'!$E$27:$AE$27,K$6,'2b) Allg. Inputs'!$E31:$AE31)&gt;K56/1.03,K56/1.03,SUMIF('2b) Allg. Inputs'!$E$27:$AE$27,K$6,'2b) Allg. Inputs'!$E31:$AE31)),SUMIF('2b) Allg. Inputs'!$E$27:$AE$27,K$6,'2b) Allg. Inputs'!$E31:$AE31))</f>
        <v>0</v>
      </c>
      <c r="L58" s="450">
        <f>IF(L6&gt;=2035,IF(SUMIF('2b) Allg. Inputs'!$E$27:$AE$27,L$6,'2b) Allg. Inputs'!$E31:$AE31)&gt;L56/1.03,L56/1.03,SUMIF('2b) Allg. Inputs'!$E$27:$AE$27,L$6,'2b) Allg. Inputs'!$E31:$AE31)),SUMIF('2b) Allg. Inputs'!$E$27:$AE$27,L$6,'2b) Allg. Inputs'!$E31:$AE31))</f>
        <v>0</v>
      </c>
      <c r="M58" s="451">
        <f>IF(M6&gt;=2035,IF(SUMIF('2b) Allg. Inputs'!$E$27:$AE$27,M$6,'2b) Allg. Inputs'!$E31:$AE31)&gt;M56/1.03,M56/1.03,SUMIF('2b) Allg. Inputs'!$E$27:$AE$27,M$6,'2b) Allg. Inputs'!$E31:$AE31)),SUMIF('2b) Allg. Inputs'!$E$27:$AE$27,M$6,'2b) Allg. Inputs'!$E31:$AE31))</f>
        <v>0</v>
      </c>
      <c r="N58" s="449">
        <f>IF(N6&gt;=2035,IF(SUMIF('2b) Allg. Inputs'!$E$27:$AE$27,N$6,'2b) Allg. Inputs'!$E31:$AE31)&gt;N56/1.03,N56/1.03,SUMIF('2b) Allg. Inputs'!$E$27:$AE$27,N$6,'2b) Allg. Inputs'!$E31:$AE31)),SUMIF('2b) Allg. Inputs'!$E$27:$AE$27,N$6,'2b) Allg. Inputs'!$E31:$AE31))</f>
        <v>0</v>
      </c>
      <c r="O58" s="449">
        <f>IF(O6&gt;=2035,IF(SUMIF('2b) Allg. Inputs'!$E$27:$AE$27,O$6,'2b) Allg. Inputs'!$E31:$AE31)&gt;O56/1.03,O56/1.03,SUMIF('2b) Allg. Inputs'!$E$27:$AE$27,O$6,'2b) Allg. Inputs'!$E31:$AE31)),SUMIF('2b) Allg. Inputs'!$E$27:$AE$27,O$6,'2b) Allg. Inputs'!$E31:$AE31))</f>
        <v>0</v>
      </c>
      <c r="P58" s="449">
        <f>IF(P6&gt;=2035,IF(SUMIF('2b) Allg. Inputs'!$E$27:$AE$27,P$6,'2b) Allg. Inputs'!$E31:$AE31)&gt;P56/1.03,P56/1.03,SUMIF('2b) Allg. Inputs'!$E$27:$AE$27,P$6,'2b) Allg. Inputs'!$E31:$AE31)),SUMIF('2b) Allg. Inputs'!$E$27:$AE$27,P$6,'2b) Allg. Inputs'!$E31:$AE31))</f>
        <v>0</v>
      </c>
      <c r="Q58" s="449">
        <f>IF(Q6&gt;=2035,IF(SUMIF('2b) Allg. Inputs'!$E$27:$AE$27,Q$6,'2b) Allg. Inputs'!$E31:$AE31)&gt;Q56/1.03,Q56/1.03,SUMIF('2b) Allg. Inputs'!$E$27:$AE$27,Q$6,'2b) Allg. Inputs'!$E31:$AE31)),SUMIF('2b) Allg. Inputs'!$E$27:$AE$27,Q$6,'2b) Allg. Inputs'!$E31:$AE31))</f>
        <v>0</v>
      </c>
      <c r="R58" s="449">
        <f>IF(R6&gt;=2035,IF(SUMIF('2b) Allg. Inputs'!$E$27:$AE$27,R$6,'2b) Allg. Inputs'!$E31:$AE31)&gt;R56/1.03,R56/1.03,SUMIF('2b) Allg. Inputs'!$E$27:$AE$27,R$6,'2b) Allg. Inputs'!$E31:$AE31)),SUMIF('2b) Allg. Inputs'!$E$27:$AE$27,R$6,'2b) Allg. Inputs'!$E31:$AE31))</f>
        <v>0</v>
      </c>
      <c r="S58" s="449">
        <f>IF(S6&gt;=2035,IF(SUMIF('2b) Allg. Inputs'!$E$27:$AE$27,S$6,'2b) Allg. Inputs'!$E31:$AE31)&gt;S56/1.03,S56/1.03,SUMIF('2b) Allg. Inputs'!$E$27:$AE$27,S$6,'2b) Allg. Inputs'!$E31:$AE31)),SUMIF('2b) Allg. Inputs'!$E$27:$AE$27,S$6,'2b) Allg. Inputs'!$E31:$AE31))</f>
        <v>0</v>
      </c>
      <c r="T58" s="816">
        <f>IF(T6&gt;=2035,IF(SUMIF('2b) Allg. Inputs'!$E$27:$AE$27,T$6,'2b) Allg. Inputs'!$E31:$AE31)&gt;T56/1.03,T56/1.03,SUMIF('2b) Allg. Inputs'!$E$27:$AE$27,T$6,'2b) Allg. Inputs'!$E31:$AE31)),SUMIF('2b) Allg. Inputs'!$E$27:$AE$27,T$6,'2b) Allg. Inputs'!$E31:$AE31))</f>
        <v>0</v>
      </c>
    </row>
    <row r="59" spans="2:20" ht="27" customHeight="1" x14ac:dyDescent="0.35">
      <c r="B59" s="101" t="s">
        <v>105</v>
      </c>
      <c r="C59" s="298"/>
      <c r="D59" s="252" t="s">
        <v>102</v>
      </c>
      <c r="E59" s="452">
        <f>SUMIF('2b) Allg. Inputs'!$E$27:$AE$27,E$6,'2b) Allg. Inputs'!$E32:$AE32)</f>
        <v>0</v>
      </c>
      <c r="F59" s="451">
        <f>SUMIF('2b) Allg. Inputs'!$E$27:$AE$27,F$6,'2b) Allg. Inputs'!$E32:$AE32)</f>
        <v>0</v>
      </c>
      <c r="G59" s="451">
        <f>SUMIF('2b) Allg. Inputs'!$E$27:$AE$27,G$6,'2b) Allg. Inputs'!$E32:$AE32)</f>
        <v>0</v>
      </c>
      <c r="H59" s="451">
        <f>SUMIF('2b) Allg. Inputs'!$E$27:$AE$27,H$6,'2b) Allg. Inputs'!$E32:$AE32)</f>
        <v>0</v>
      </c>
      <c r="I59" s="451">
        <f>SUMIF('2b) Allg. Inputs'!$E$27:$AE$27,I$6,'2b) Allg. Inputs'!$E32:$AE32)</f>
        <v>0</v>
      </c>
      <c r="J59" s="451">
        <f>SUMIF('2b) Allg. Inputs'!$E$27:$AE$27,J$6,'2b) Allg. Inputs'!$E32:$AE32)</f>
        <v>0</v>
      </c>
      <c r="K59" s="451">
        <f>SUMIF('2b) Allg. Inputs'!$E$27:$AE$27,K$6,'2b) Allg. Inputs'!$E32:$AE32)</f>
        <v>0</v>
      </c>
      <c r="L59" s="451">
        <f>SUMIF('2b) Allg. Inputs'!$E$27:$AE$27,L$6,'2b) Allg. Inputs'!$E32:$AE32)</f>
        <v>0</v>
      </c>
      <c r="M59" s="453">
        <f>SUMIF('2b) Allg. Inputs'!$E$27:$AE$27,M$6,'2b) Allg. Inputs'!$E32:$AE32)</f>
        <v>0</v>
      </c>
      <c r="N59" s="451">
        <f>SUMIF('2b) Allg. Inputs'!$E$27:$AE$27,N$6,'2b) Allg. Inputs'!$E32:$AE32)</f>
        <v>0</v>
      </c>
      <c r="O59" s="451">
        <f>SUMIF('2b) Allg. Inputs'!$E$27:$AE$27,O$6,'2b) Allg. Inputs'!$E32:$AE32)</f>
        <v>0</v>
      </c>
      <c r="P59" s="451">
        <f>SUMIF('2b) Allg. Inputs'!$E$27:$AE$27,P$6,'2b) Allg. Inputs'!$E32:$AE32)</f>
        <v>0</v>
      </c>
      <c r="Q59" s="451">
        <f>SUMIF('2b) Allg. Inputs'!$E$27:$AE$27,Q$6,'2b) Allg. Inputs'!$E32:$AE32)</f>
        <v>0</v>
      </c>
      <c r="R59" s="451">
        <f>SUMIF('2b) Allg. Inputs'!$E$27:$AE$27,R$6,'2b) Allg. Inputs'!$E32:$AE32)</f>
        <v>0</v>
      </c>
      <c r="S59" s="451">
        <f>SUMIF('2b) Allg. Inputs'!$E$27:$AE$27,S$6,'2b) Allg. Inputs'!$E32:$AE32)</f>
        <v>0</v>
      </c>
      <c r="T59" s="817">
        <f>SUMIF('2b) Allg. Inputs'!$E$27:$AE$27,T$6,'2b) Allg. Inputs'!$E32:$AE32)</f>
        <v>0</v>
      </c>
    </row>
    <row r="60" spans="2:20" ht="27" customHeight="1" x14ac:dyDescent="0.35">
      <c r="B60" s="1404" t="s">
        <v>106</v>
      </c>
      <c r="C60" s="1403"/>
      <c r="D60" s="1405" t="s">
        <v>102</v>
      </c>
      <c r="E60" s="452">
        <f>SUMIF('2b) Allg. Inputs'!$E$27:$AE$27,E$6,'2b) Allg. Inputs'!$E33:$AE33)</f>
        <v>0</v>
      </c>
      <c r="F60" s="451">
        <f>SUMIF('2b) Allg. Inputs'!$E$27:$AE$27,F$6,'2b) Allg. Inputs'!$E33:$AE33)</f>
        <v>0</v>
      </c>
      <c r="G60" s="451">
        <f>SUMIF('2b) Allg. Inputs'!$E$27:$AE$27,G$6,'2b) Allg. Inputs'!$E33:$AE33)</f>
        <v>0</v>
      </c>
      <c r="H60" s="451">
        <f>SUMIF('2b) Allg. Inputs'!$E$27:$AE$27,H$6,'2b) Allg. Inputs'!$E33:$AE33)</f>
        <v>0</v>
      </c>
      <c r="I60" s="451">
        <f>SUMIF('2b) Allg. Inputs'!$E$27:$AE$27,I$6,'2b) Allg. Inputs'!$E33:$AE33)</f>
        <v>0</v>
      </c>
      <c r="J60" s="451">
        <f>SUMIF('2b) Allg. Inputs'!$E$27:$AE$27,J$6,'2b) Allg. Inputs'!$E33:$AE33)</f>
        <v>0</v>
      </c>
      <c r="K60" s="451">
        <f>SUMIF('2b) Allg. Inputs'!$E$27:$AE$27,K$6,'2b) Allg. Inputs'!$E33:$AE33)</f>
        <v>0</v>
      </c>
      <c r="L60" s="451">
        <f>SUMIF('2b) Allg. Inputs'!$E$27:$AE$27,L$6,'2b) Allg. Inputs'!$E33:$AE33)</f>
        <v>0</v>
      </c>
      <c r="M60" s="453">
        <f>SUMIF('2b) Allg. Inputs'!$E$27:$AE$27,M$6,'2b) Allg. Inputs'!$E33:$AE33)</f>
        <v>0</v>
      </c>
      <c r="N60" s="451">
        <f>SUMIF('2b) Allg. Inputs'!$E$27:$AE$27,N$6,'2b) Allg. Inputs'!$E33:$AE33)</f>
        <v>0</v>
      </c>
      <c r="O60" s="451">
        <f>SUMIF('2b) Allg. Inputs'!$E$27:$AE$27,O$6,'2b) Allg. Inputs'!$E33:$AE33)</f>
        <v>0</v>
      </c>
      <c r="P60" s="451">
        <f>SUMIF('2b) Allg. Inputs'!$E$27:$AE$27,P$6,'2b) Allg. Inputs'!$E33:$AE33)</f>
        <v>0</v>
      </c>
      <c r="Q60" s="451">
        <f>SUMIF('2b) Allg. Inputs'!$E$27:$AE$27,Q$6,'2b) Allg. Inputs'!$E33:$AE33)</f>
        <v>0</v>
      </c>
      <c r="R60" s="451">
        <f>SUMIF('2b) Allg. Inputs'!$E$27:$AE$27,R$6,'2b) Allg. Inputs'!$E33:$AE33)</f>
        <v>0</v>
      </c>
      <c r="S60" s="451">
        <f>SUMIF('2b) Allg. Inputs'!$E$27:$AE$27,S$6,'2b) Allg. Inputs'!$E33:$AE33)</f>
        <v>0</v>
      </c>
      <c r="T60" s="817">
        <f>SUMIF('2b) Allg. Inputs'!$E$27:$AE$27,T$6,'2b) Allg. Inputs'!$E33:$AE33)</f>
        <v>0</v>
      </c>
    </row>
    <row r="61" spans="2:20" ht="27" customHeight="1" thickBot="1" x14ac:dyDescent="0.4">
      <c r="B61" s="105" t="s">
        <v>107</v>
      </c>
      <c r="C61" s="1402"/>
      <c r="D61" s="386" t="s">
        <v>102</v>
      </c>
      <c r="E61" s="454">
        <f>SUMIF('2b) Allg. Inputs'!$E$27:$AE$27,E$6,'2b) Allg. Inputs'!$E34:$AE34)</f>
        <v>0</v>
      </c>
      <c r="F61" s="455">
        <f>SUMIF('2b) Allg. Inputs'!$E$27:$AE$27,F$6,'2b) Allg. Inputs'!$E34:$AE34)</f>
        <v>0</v>
      </c>
      <c r="G61" s="455">
        <f>SUMIF('2b) Allg. Inputs'!$E$27:$AE$27,G$6,'2b) Allg. Inputs'!$E34:$AE34)</f>
        <v>0</v>
      </c>
      <c r="H61" s="455">
        <f>SUMIF('2b) Allg. Inputs'!$E$27:$AE$27,H$6,'2b) Allg. Inputs'!$E34:$AE34)</f>
        <v>0</v>
      </c>
      <c r="I61" s="455">
        <f>SUMIF('2b) Allg. Inputs'!$E$27:$AE$27,I$6,'2b) Allg. Inputs'!$E34:$AE34)</f>
        <v>0</v>
      </c>
      <c r="J61" s="455">
        <f>SUMIF('2b) Allg. Inputs'!$E$27:$AE$27,J$6,'2b) Allg. Inputs'!$E34:$AE34)</f>
        <v>0</v>
      </c>
      <c r="K61" s="455">
        <f>SUMIF('2b) Allg. Inputs'!$E$27:$AE$27,K$6,'2b) Allg. Inputs'!$E34:$AE34)</f>
        <v>0</v>
      </c>
      <c r="L61" s="456">
        <f>SUMIF('2b) Allg. Inputs'!$E$27:$AE$27,L$6,'2b) Allg. Inputs'!$E34:$AE34)</f>
        <v>0</v>
      </c>
      <c r="M61" s="457">
        <f>SUMIF('2b) Allg. Inputs'!$E$27:$AE$27,M$6,'2b) Allg. Inputs'!$E34:$AE34)</f>
        <v>0</v>
      </c>
      <c r="N61" s="455">
        <f>SUMIF('2b) Allg. Inputs'!$E$27:$AE$27,N$6,'2b) Allg. Inputs'!$E34:$AE34)</f>
        <v>0</v>
      </c>
      <c r="O61" s="455">
        <f>SUMIF('2b) Allg. Inputs'!$E$27:$AE$27,O$6,'2b) Allg. Inputs'!$E34:$AE34)</f>
        <v>0</v>
      </c>
      <c r="P61" s="455">
        <f>SUMIF('2b) Allg. Inputs'!$E$27:$AE$27,P$6,'2b) Allg. Inputs'!$E34:$AE34)</f>
        <v>0</v>
      </c>
      <c r="Q61" s="455">
        <f>SUMIF('2b) Allg. Inputs'!$E$27:$AE$27,Q$6,'2b) Allg. Inputs'!$E34:$AE34)</f>
        <v>0</v>
      </c>
      <c r="R61" s="455">
        <f>SUMIF('2b) Allg. Inputs'!$E$27:$AE$27,R$6,'2b) Allg. Inputs'!$E34:$AE34)</f>
        <v>0</v>
      </c>
      <c r="S61" s="455">
        <f>SUMIF('2b) Allg. Inputs'!$E$27:$AE$27,S$6,'2b) Allg. Inputs'!$E34:$AE34)</f>
        <v>0</v>
      </c>
      <c r="T61" s="818">
        <f>SUMIF('2b) Allg. Inputs'!$E$27:$AE$27,T$6,'2b) Allg. Inputs'!$E34:$AE34)</f>
        <v>0</v>
      </c>
    </row>
    <row r="62" spans="2:20" x14ac:dyDescent="0.35">
      <c r="E62" s="411"/>
      <c r="F62" s="411"/>
      <c r="G62" s="411"/>
      <c r="H62" s="411"/>
      <c r="I62" s="411"/>
      <c r="J62" s="411"/>
      <c r="K62" s="411"/>
      <c r="L62" s="411"/>
      <c r="M62" s="411"/>
      <c r="N62" s="411"/>
      <c r="O62" s="411"/>
      <c r="P62" s="411"/>
      <c r="Q62" s="411"/>
      <c r="R62" s="411"/>
      <c r="S62" s="411"/>
      <c r="T62" s="411"/>
    </row>
    <row r="63" spans="2:20" x14ac:dyDescent="0.35">
      <c r="B63" s="434"/>
      <c r="C63" s="403"/>
      <c r="D63" s="403"/>
      <c r="E63" s="423"/>
      <c r="F63" s="423"/>
      <c r="G63" s="423"/>
      <c r="H63" s="423"/>
      <c r="I63" s="423"/>
      <c r="J63" s="423"/>
      <c r="K63" s="423"/>
      <c r="L63" s="423"/>
      <c r="M63" s="423"/>
      <c r="N63" s="423"/>
      <c r="O63" s="423"/>
      <c r="P63" s="423"/>
      <c r="Q63" s="423"/>
      <c r="R63" s="423"/>
      <c r="S63" s="423"/>
      <c r="T63" s="423"/>
    </row>
    <row r="64" spans="2:20" ht="20.5" x14ac:dyDescent="0.35">
      <c r="B64" s="1510" t="s">
        <v>467</v>
      </c>
      <c r="C64" s="1514"/>
      <c r="D64" s="1511"/>
    </row>
    <row r="65" spans="2:21" x14ac:dyDescent="0.35">
      <c r="B65" s="435" t="s">
        <v>37</v>
      </c>
      <c r="C65" s="369" t="s">
        <v>389</v>
      </c>
      <c r="D65" s="313" t="s">
        <v>50</v>
      </c>
      <c r="E65" s="368">
        <f t="shared" ref="E65:T65" si="9">E6</f>
        <v>1900</v>
      </c>
      <c r="F65" s="312">
        <f t="shared" si="9"/>
        <v>1901</v>
      </c>
      <c r="G65" s="312">
        <f t="shared" si="9"/>
        <v>1902</v>
      </c>
      <c r="H65" s="312">
        <f t="shared" si="9"/>
        <v>1903</v>
      </c>
      <c r="I65" s="312">
        <f t="shared" si="9"/>
        <v>1904</v>
      </c>
      <c r="J65" s="312">
        <f t="shared" si="9"/>
        <v>1905</v>
      </c>
      <c r="K65" s="312">
        <f t="shared" si="9"/>
        <v>1906</v>
      </c>
      <c r="L65" s="312">
        <f t="shared" si="9"/>
        <v>1907</v>
      </c>
      <c r="M65" s="312">
        <f t="shared" si="9"/>
        <v>1908</v>
      </c>
      <c r="N65" s="312">
        <f t="shared" si="9"/>
        <v>1909</v>
      </c>
      <c r="O65" s="312">
        <f t="shared" si="9"/>
        <v>1910</v>
      </c>
      <c r="P65" s="312">
        <f t="shared" si="9"/>
        <v>1911</v>
      </c>
      <c r="Q65" s="312">
        <f t="shared" si="9"/>
        <v>1912</v>
      </c>
      <c r="R65" s="312">
        <f t="shared" si="9"/>
        <v>1913</v>
      </c>
      <c r="S65" s="312">
        <f t="shared" si="9"/>
        <v>1914</v>
      </c>
      <c r="T65" s="313">
        <f t="shared" si="9"/>
        <v>1915</v>
      </c>
    </row>
    <row r="66" spans="2:21" ht="16.5" x14ac:dyDescent="0.45">
      <c r="B66" s="105" t="s">
        <v>468</v>
      </c>
      <c r="C66" s="458"/>
      <c r="D66" s="386" t="s">
        <v>469</v>
      </c>
      <c r="E66" s="459">
        <f>SUMIF('2b) Allg. Inputs'!$E$27:$AE$27,E$6,'2b) Allg. Inputs'!$E$35:$AE$35)</f>
        <v>0</v>
      </c>
      <c r="F66" s="460">
        <f>SUMIF('2b) Allg. Inputs'!$E$27:$AE$27,F$6,'2b) Allg. Inputs'!$E$35:$AE$35)</f>
        <v>0</v>
      </c>
      <c r="G66" s="460">
        <f>SUMIF('2b) Allg. Inputs'!$E$27:$AE$27,G$6,'2b) Allg. Inputs'!$E$35:$AE$35)</f>
        <v>0</v>
      </c>
      <c r="H66" s="460">
        <f>SUMIF('2b) Allg. Inputs'!$E$27:$AE$27,H$6,'2b) Allg. Inputs'!$E$35:$AE$35)</f>
        <v>0</v>
      </c>
      <c r="I66" s="460">
        <f>SUMIF('2b) Allg. Inputs'!$E$27:$AE$27,I$6,'2b) Allg. Inputs'!$E$35:$AE$35)</f>
        <v>0</v>
      </c>
      <c r="J66" s="460">
        <f>SUMIF('2b) Allg. Inputs'!$E$27:$AE$27,J$6,'2b) Allg. Inputs'!$E$35:$AE$35)</f>
        <v>0</v>
      </c>
      <c r="K66" s="460">
        <f>SUMIF('2b) Allg. Inputs'!$E$27:$AE$27,K$6,'2b) Allg. Inputs'!$E$35:$AE$35)</f>
        <v>0</v>
      </c>
      <c r="L66" s="460">
        <f>SUMIF('2b) Allg. Inputs'!$E$27:$AE$27,L$6,'2b) Allg. Inputs'!$E$35:$AE$35)</f>
        <v>0</v>
      </c>
      <c r="M66" s="460">
        <f>SUMIF('2b) Allg. Inputs'!$E$27:$AE$27,M$6,'2b) Allg. Inputs'!$E$35:$AE$35)</f>
        <v>0</v>
      </c>
      <c r="N66" s="460">
        <f>SUMIF('2b) Allg. Inputs'!$E$27:$AE$27,N$6,'2b) Allg. Inputs'!$E$35:$AE$35)</f>
        <v>0</v>
      </c>
      <c r="O66" s="460">
        <f>SUMIF('2b) Allg. Inputs'!$E$27:$AE$27,O$6,'2b) Allg. Inputs'!$E$35:$AE$35)</f>
        <v>0</v>
      </c>
      <c r="P66" s="460">
        <f>SUMIF('2b) Allg. Inputs'!$E$27:$AE$27,P$6,'2b) Allg. Inputs'!$E$35:$AE$35)</f>
        <v>0</v>
      </c>
      <c r="Q66" s="460">
        <f>SUMIF('2b) Allg. Inputs'!$E$27:$AE$27,Q$6,'2b) Allg. Inputs'!$E$35:$AE$35)</f>
        <v>0</v>
      </c>
      <c r="R66" s="460">
        <f>SUMIF('2b) Allg. Inputs'!$E$27:$AE$27,R$6,'2b) Allg. Inputs'!$E$35:$AE$35)</f>
        <v>0</v>
      </c>
      <c r="S66" s="460">
        <f>SUMIF('2b) Allg. Inputs'!$E$27:$AE$27,S$6,'2b) Allg. Inputs'!$E$35:$AE$35)</f>
        <v>0</v>
      </c>
      <c r="T66" s="461">
        <f>SUMIF('2b) Allg. Inputs'!$E$27:$AE$27,T$6,'2b) Allg. Inputs'!$E$35:$AE$35)</f>
        <v>0</v>
      </c>
    </row>
    <row r="67" spans="2:21" x14ac:dyDescent="0.35"/>
    <row r="68" spans="2:21" s="403" customFormat="1" x14ac:dyDescent="0.35">
      <c r="B68" s="434"/>
      <c r="E68" s="423"/>
      <c r="F68" s="423"/>
      <c r="G68" s="423"/>
      <c r="H68" s="423"/>
      <c r="I68" s="423"/>
      <c r="J68" s="423"/>
      <c r="K68" s="423"/>
      <c r="L68" s="423"/>
      <c r="M68" s="423"/>
      <c r="N68" s="423"/>
      <c r="O68" s="423"/>
      <c r="P68" s="423"/>
      <c r="Q68" s="423"/>
      <c r="R68" s="423"/>
      <c r="S68" s="423"/>
      <c r="T68" s="423"/>
      <c r="U68"/>
    </row>
    <row r="69" spans="2:21" ht="18.5" x14ac:dyDescent="0.35">
      <c r="B69" s="1510" t="s">
        <v>386</v>
      </c>
      <c r="C69" s="1514"/>
      <c r="D69" s="1511"/>
    </row>
    <row r="70" spans="2:21" ht="22.5" customHeight="1" x14ac:dyDescent="0.35">
      <c r="B70" s="1515" t="s">
        <v>470</v>
      </c>
      <c r="C70" s="1515"/>
      <c r="D70" s="1531"/>
      <c r="E70" s="411"/>
      <c r="F70" s="411"/>
      <c r="G70" s="411"/>
      <c r="H70" s="411"/>
      <c r="I70" s="411"/>
      <c r="J70" s="411"/>
      <c r="K70" s="411"/>
      <c r="L70" s="411"/>
      <c r="M70" s="411"/>
      <c r="N70" s="411"/>
      <c r="O70" s="411"/>
      <c r="P70" s="411"/>
      <c r="Q70" s="411"/>
      <c r="R70" s="411"/>
      <c r="S70" s="411"/>
      <c r="T70" s="411"/>
    </row>
    <row r="71" spans="2:21" ht="15" customHeight="1" x14ac:dyDescent="0.35">
      <c r="B71" s="435" t="s">
        <v>37</v>
      </c>
      <c r="C71" s="369" t="s">
        <v>389</v>
      </c>
      <c r="D71" s="313" t="s">
        <v>50</v>
      </c>
      <c r="E71" s="368">
        <f t="shared" ref="E71:T71" si="10">E6</f>
        <v>1900</v>
      </c>
      <c r="F71" s="312">
        <f t="shared" si="10"/>
        <v>1901</v>
      </c>
      <c r="G71" s="312">
        <f t="shared" si="10"/>
        <v>1902</v>
      </c>
      <c r="H71" s="312">
        <f t="shared" si="10"/>
        <v>1903</v>
      </c>
      <c r="I71" s="312">
        <f t="shared" si="10"/>
        <v>1904</v>
      </c>
      <c r="J71" s="312">
        <f t="shared" si="10"/>
        <v>1905</v>
      </c>
      <c r="K71" s="312">
        <f t="shared" si="10"/>
        <v>1906</v>
      </c>
      <c r="L71" s="312">
        <f t="shared" si="10"/>
        <v>1907</v>
      </c>
      <c r="M71" s="312">
        <f t="shared" si="10"/>
        <v>1908</v>
      </c>
      <c r="N71" s="312">
        <f t="shared" si="10"/>
        <v>1909</v>
      </c>
      <c r="O71" s="312">
        <f t="shared" si="10"/>
        <v>1910</v>
      </c>
      <c r="P71" s="312">
        <f t="shared" si="10"/>
        <v>1911</v>
      </c>
      <c r="Q71" s="312">
        <f t="shared" si="10"/>
        <v>1912</v>
      </c>
      <c r="R71" s="312">
        <f t="shared" si="10"/>
        <v>1913</v>
      </c>
      <c r="S71" s="312">
        <f t="shared" si="10"/>
        <v>1914</v>
      </c>
      <c r="T71" s="313">
        <f t="shared" si="10"/>
        <v>1915</v>
      </c>
    </row>
    <row r="72" spans="2:21" ht="23.5" customHeight="1" x14ac:dyDescent="0.35">
      <c r="B72" s="105" t="str">
        <f>'4c) Berechnungen_MFS'!B109</f>
        <v>Maximale jährliche Fördersumme</v>
      </c>
      <c r="C72" s="458"/>
      <c r="D72" s="386" t="str">
        <f>VLOOKUP($B72,'4c) Berechnungen_MFS'!$B$109:$T$109,3,FALSE)</f>
        <v>EUR/Jahr</v>
      </c>
      <c r="E72" s="1469" t="e">
        <f>'4c) Berechnungen_MFS'!E109</f>
        <v>#N/A</v>
      </c>
      <c r="F72" s="1470" t="e">
        <f>'4c) Berechnungen_MFS'!F109</f>
        <v>#N/A</v>
      </c>
      <c r="G72" s="1470" t="e">
        <f>'4c) Berechnungen_MFS'!G109</f>
        <v>#N/A</v>
      </c>
      <c r="H72" s="1470" t="e">
        <f>'4c) Berechnungen_MFS'!H109</f>
        <v>#N/A</v>
      </c>
      <c r="I72" s="1470" t="e">
        <f>'4c) Berechnungen_MFS'!I109</f>
        <v>#N/A</v>
      </c>
      <c r="J72" s="1470" t="e">
        <f>'4c) Berechnungen_MFS'!J109</f>
        <v>#N/A</v>
      </c>
      <c r="K72" s="1470" t="e">
        <f>'4c) Berechnungen_MFS'!K109</f>
        <v>#N/A</v>
      </c>
      <c r="L72" s="1470" t="e">
        <f>'4c) Berechnungen_MFS'!L109</f>
        <v>#N/A</v>
      </c>
      <c r="M72" s="1470" t="e">
        <f>'4c) Berechnungen_MFS'!M109</f>
        <v>#N/A</v>
      </c>
      <c r="N72" s="1470" t="e">
        <f>'4c) Berechnungen_MFS'!N109</f>
        <v>#N/A</v>
      </c>
      <c r="O72" s="1470" t="e">
        <f>'4c) Berechnungen_MFS'!O109</f>
        <v>#N/A</v>
      </c>
      <c r="P72" s="1470" t="e">
        <f>'4c) Berechnungen_MFS'!P109</f>
        <v>#N/A</v>
      </c>
      <c r="Q72" s="1470" t="e">
        <f>'4c) Berechnungen_MFS'!Q109</f>
        <v>#N/A</v>
      </c>
      <c r="R72" s="1470" t="e">
        <f>'4c) Berechnungen_MFS'!R109</f>
        <v>#N/A</v>
      </c>
      <c r="S72" s="1470" t="e">
        <f>'4c) Berechnungen_MFS'!S109</f>
        <v>#N/A</v>
      </c>
      <c r="T72" s="1471">
        <f>'4c) Berechnungen_MFS'!T109</f>
        <v>0</v>
      </c>
    </row>
    <row r="73" spans="2:21" x14ac:dyDescent="0.35"/>
    <row r="74" spans="2:21" s="68" customFormat="1" ht="18.5" x14ac:dyDescent="0.35">
      <c r="B74" s="1510" t="s">
        <v>40</v>
      </c>
      <c r="C74" s="1514"/>
      <c r="D74" s="1511"/>
      <c r="E74" s="412"/>
      <c r="F74" s="412"/>
      <c r="G74" s="412"/>
      <c r="H74" s="412"/>
      <c r="I74" s="412"/>
      <c r="J74" s="412"/>
      <c r="K74" s="412"/>
      <c r="L74" s="412"/>
      <c r="M74" s="412"/>
      <c r="N74" s="412"/>
      <c r="O74" s="412"/>
      <c r="P74" s="412"/>
      <c r="Q74" s="412"/>
      <c r="R74" s="412"/>
      <c r="S74" s="412"/>
      <c r="T74" s="412"/>
    </row>
    <row r="75" spans="2:21" ht="15" customHeight="1" x14ac:dyDescent="0.35">
      <c r="B75" s="435" t="s">
        <v>37</v>
      </c>
      <c r="C75" s="369" t="s">
        <v>389</v>
      </c>
      <c r="D75" s="313" t="s">
        <v>50</v>
      </c>
      <c r="E75" s="368">
        <f t="shared" ref="E75:T75" si="11">E6</f>
        <v>1900</v>
      </c>
      <c r="F75" s="312">
        <f t="shared" si="11"/>
        <v>1901</v>
      </c>
      <c r="G75" s="312">
        <f t="shared" si="11"/>
        <v>1902</v>
      </c>
      <c r="H75" s="312">
        <f t="shared" si="11"/>
        <v>1903</v>
      </c>
      <c r="I75" s="312">
        <f t="shared" si="11"/>
        <v>1904</v>
      </c>
      <c r="J75" s="312">
        <f t="shared" si="11"/>
        <v>1905</v>
      </c>
      <c r="K75" s="312">
        <f t="shared" si="11"/>
        <v>1906</v>
      </c>
      <c r="L75" s="312">
        <f t="shared" si="11"/>
        <v>1907</v>
      </c>
      <c r="M75" s="312">
        <f t="shared" si="11"/>
        <v>1908</v>
      </c>
      <c r="N75" s="312">
        <f t="shared" si="11"/>
        <v>1909</v>
      </c>
      <c r="O75" s="312">
        <f t="shared" si="11"/>
        <v>1910</v>
      </c>
      <c r="P75" s="312">
        <f t="shared" si="11"/>
        <v>1911</v>
      </c>
      <c r="Q75" s="312">
        <f t="shared" si="11"/>
        <v>1912</v>
      </c>
      <c r="R75" s="312">
        <f t="shared" si="11"/>
        <v>1913</v>
      </c>
      <c r="S75" s="312">
        <f t="shared" si="11"/>
        <v>1914</v>
      </c>
      <c r="T75" s="313">
        <f t="shared" si="11"/>
        <v>1915</v>
      </c>
    </row>
    <row r="76" spans="2:21" ht="23.5" customHeight="1" x14ac:dyDescent="0.45">
      <c r="B76" s="105" t="s">
        <v>471</v>
      </c>
      <c r="C76" s="458"/>
      <c r="D76" s="386" t="s">
        <v>53</v>
      </c>
      <c r="E76" s="1472">
        <f>'2b) Allg. Inputs'!$C$9</f>
        <v>0</v>
      </c>
      <c r="F76" s="1473">
        <f>'2b) Allg. Inputs'!$C$9</f>
        <v>0</v>
      </c>
      <c r="G76" s="1473">
        <f>'2b) Allg. Inputs'!$C$9</f>
        <v>0</v>
      </c>
      <c r="H76" s="1473">
        <f>'2b) Allg. Inputs'!$C$9</f>
        <v>0</v>
      </c>
      <c r="I76" s="1473">
        <f>'2b) Allg. Inputs'!$C$9</f>
        <v>0</v>
      </c>
      <c r="J76" s="1473">
        <f>'2b) Allg. Inputs'!$C$9</f>
        <v>0</v>
      </c>
      <c r="K76" s="1473">
        <f>'2b) Allg. Inputs'!$C$9</f>
        <v>0</v>
      </c>
      <c r="L76" s="1473">
        <f>'2b) Allg. Inputs'!$C$9</f>
        <v>0</v>
      </c>
      <c r="M76" s="1473">
        <f>'2b) Allg. Inputs'!$C$9</f>
        <v>0</v>
      </c>
      <c r="N76" s="1473">
        <f>'2b) Allg. Inputs'!$C$9</f>
        <v>0</v>
      </c>
      <c r="O76" s="1473">
        <f>'2b) Allg. Inputs'!$C$9</f>
        <v>0</v>
      </c>
      <c r="P76" s="1473">
        <f>'2b) Allg. Inputs'!$C$9</f>
        <v>0</v>
      </c>
      <c r="Q76" s="1473">
        <f>'2b) Allg. Inputs'!$C$9</f>
        <v>0</v>
      </c>
      <c r="R76" s="1473">
        <f>'2b) Allg. Inputs'!$C$9</f>
        <v>0</v>
      </c>
      <c r="S76" s="1473">
        <f>'2b) Allg. Inputs'!$C$9</f>
        <v>0</v>
      </c>
      <c r="T76" s="1474">
        <f>'2b) Allg. Inputs'!$C$9</f>
        <v>0</v>
      </c>
    </row>
    <row r="77" spans="2:21" x14ac:dyDescent="0.35"/>
    <row r="78" spans="2:21" x14ac:dyDescent="0.35"/>
    <row r="79" spans="2:21" s="68" customFormat="1" ht="18.5" x14ac:dyDescent="0.35">
      <c r="B79" s="1510" t="s">
        <v>472</v>
      </c>
      <c r="C79" s="1514"/>
      <c r="D79" s="1511"/>
    </row>
    <row r="80" spans="2:21" ht="15" customHeight="1" x14ac:dyDescent="0.35">
      <c r="B80" s="462" t="s">
        <v>473</v>
      </c>
      <c r="C80" s="58"/>
      <c r="D80" s="348"/>
      <c r="E80" s="368">
        <f t="shared" ref="E80:T80" si="12">E6</f>
        <v>1900</v>
      </c>
      <c r="F80" s="312">
        <f t="shared" si="12"/>
        <v>1901</v>
      </c>
      <c r="G80" s="312">
        <f t="shared" si="12"/>
        <v>1902</v>
      </c>
      <c r="H80" s="312">
        <f t="shared" si="12"/>
        <v>1903</v>
      </c>
      <c r="I80" s="312">
        <f t="shared" si="12"/>
        <v>1904</v>
      </c>
      <c r="J80" s="312">
        <f t="shared" si="12"/>
        <v>1905</v>
      </c>
      <c r="K80" s="312">
        <f t="shared" si="12"/>
        <v>1906</v>
      </c>
      <c r="L80" s="312">
        <f t="shared" si="12"/>
        <v>1907</v>
      </c>
      <c r="M80" s="312">
        <f t="shared" si="12"/>
        <v>1908</v>
      </c>
      <c r="N80" s="312">
        <f t="shared" si="12"/>
        <v>1909</v>
      </c>
      <c r="O80" s="312">
        <f t="shared" si="12"/>
        <v>1910</v>
      </c>
      <c r="P80" s="312">
        <f t="shared" si="12"/>
        <v>1911</v>
      </c>
      <c r="Q80" s="312">
        <f t="shared" si="12"/>
        <v>1912</v>
      </c>
      <c r="R80" s="312">
        <f t="shared" si="12"/>
        <v>1913</v>
      </c>
      <c r="S80" s="312">
        <f t="shared" si="12"/>
        <v>1914</v>
      </c>
      <c r="T80" s="313">
        <f t="shared" si="12"/>
        <v>1915</v>
      </c>
    </row>
    <row r="81" spans="2:21" ht="33" customHeight="1" x14ac:dyDescent="0.35">
      <c r="B81" s="463" t="s">
        <v>474</v>
      </c>
      <c r="C81" s="464"/>
      <c r="D81" s="256" t="s">
        <v>475</v>
      </c>
      <c r="E81" s="1475">
        <f>IF(E7,SUM('2d) Planwerte (Anlage)'!E17:E23),0)</f>
        <v>0</v>
      </c>
      <c r="F81" s="1473">
        <f>IF(F7,SUM('2d) Planwerte (Anlage)'!F17:F23),0)</f>
        <v>0</v>
      </c>
      <c r="G81" s="1476">
        <f>IF(G7,SUM('2d) Planwerte (Anlage)'!G17:G23),0)</f>
        <v>0</v>
      </c>
      <c r="H81" s="1477">
        <f>IF(H7,SUM('2d) Planwerte (Anlage)'!H17:H23),0)</f>
        <v>0</v>
      </c>
      <c r="I81" s="1477">
        <f>IF(I7,SUM('2d) Planwerte (Anlage)'!I17:I23),0)</f>
        <v>0</v>
      </c>
      <c r="J81" s="1477">
        <f>IF(J7,SUM('2d) Planwerte (Anlage)'!J17:J23),0)</f>
        <v>0</v>
      </c>
      <c r="K81" s="1477">
        <f>IF(K7,SUM('2d) Planwerte (Anlage)'!K17:K23),0)</f>
        <v>0</v>
      </c>
      <c r="L81" s="1477">
        <f>IF(L7,SUM('2d) Planwerte (Anlage)'!L17:L23),0)</f>
        <v>0</v>
      </c>
      <c r="M81" s="1473">
        <f>IF(M7,SUM('2d) Planwerte (Anlage)'!M17:M23),0)</f>
        <v>0</v>
      </c>
      <c r="N81" s="1473">
        <f>IF(N7,SUM('2d) Planwerte (Anlage)'!N17:N23),0)</f>
        <v>0</v>
      </c>
      <c r="O81" s="1473">
        <f>IF(O7,SUM('2d) Planwerte (Anlage)'!O17:O23),0)</f>
        <v>0</v>
      </c>
      <c r="P81" s="1476">
        <f>IF(P7,SUM('2d) Planwerte (Anlage)'!P17:P23),0)</f>
        <v>0</v>
      </c>
      <c r="Q81" s="1473">
        <f>IF(Q7,SUM('2d) Planwerte (Anlage)'!Q17:Q23),0)</f>
        <v>0</v>
      </c>
      <c r="R81" s="1473">
        <f>IF(R7,SUM('2d) Planwerte (Anlage)'!R17:R23),0)</f>
        <v>0</v>
      </c>
      <c r="S81" s="1473">
        <f>IF(S7,IF('4c) Berechnungen_MFS'!$E$114="Nein",SUM('2d) Planwerte (Anlage)'!S17:S23),SUM('2d) Planwerte (Anlage)'!S17:S23)+SUM('2d) Planwerte (Anlage)'!T17:T23)),0)</f>
        <v>0</v>
      </c>
      <c r="T81" s="1477">
        <f>IF(T7,IF('4c) Berechnungen_MFS'!$E$114="Nein",0,SUM('2d) Planwerte (Anlage)'!U17:U23)),0)</f>
        <v>0</v>
      </c>
      <c r="U81" s="43"/>
    </row>
    <row r="82" spans="2:21" ht="11.15" customHeight="1" x14ac:dyDescent="0.35">
      <c r="B82" s="213"/>
      <c r="C82" s="465"/>
      <c r="D82" s="466"/>
      <c r="E82" s="467"/>
      <c r="F82" s="467"/>
      <c r="G82" s="467"/>
      <c r="H82" s="467"/>
      <c r="I82" s="467"/>
      <c r="J82" s="467"/>
      <c r="K82" s="467"/>
      <c r="L82" s="467"/>
      <c r="M82" s="467"/>
      <c r="N82" s="467"/>
      <c r="O82" s="467"/>
      <c r="P82" s="467"/>
      <c r="Q82" s="467"/>
      <c r="R82" s="467"/>
      <c r="S82" s="467"/>
      <c r="T82" s="467"/>
    </row>
    <row r="83" spans="2:21" ht="15" customHeight="1" x14ac:dyDescent="0.35">
      <c r="B83" s="462" t="s">
        <v>476</v>
      </c>
      <c r="C83" s="58"/>
      <c r="D83" s="348"/>
      <c r="E83" s="368">
        <f t="shared" ref="E83:T83" si="13">E6</f>
        <v>1900</v>
      </c>
      <c r="F83" s="312">
        <f t="shared" si="13"/>
        <v>1901</v>
      </c>
      <c r="G83" s="312">
        <f t="shared" si="13"/>
        <v>1902</v>
      </c>
      <c r="H83" s="312">
        <f t="shared" si="13"/>
        <v>1903</v>
      </c>
      <c r="I83" s="312">
        <f t="shared" si="13"/>
        <v>1904</v>
      </c>
      <c r="J83" s="312">
        <f t="shared" si="13"/>
        <v>1905</v>
      </c>
      <c r="K83" s="312">
        <f t="shared" si="13"/>
        <v>1906</v>
      </c>
      <c r="L83" s="312">
        <f t="shared" si="13"/>
        <v>1907</v>
      </c>
      <c r="M83" s="312">
        <f t="shared" si="13"/>
        <v>1908</v>
      </c>
      <c r="N83" s="312">
        <f t="shared" si="13"/>
        <v>1909</v>
      </c>
      <c r="O83" s="312">
        <f t="shared" si="13"/>
        <v>1910</v>
      </c>
      <c r="P83" s="312">
        <f t="shared" si="13"/>
        <v>1911</v>
      </c>
      <c r="Q83" s="312">
        <f t="shared" si="13"/>
        <v>1912</v>
      </c>
      <c r="R83" s="312">
        <f t="shared" si="13"/>
        <v>1913</v>
      </c>
      <c r="S83" s="312">
        <f t="shared" si="13"/>
        <v>1914</v>
      </c>
      <c r="T83" s="313">
        <f t="shared" si="13"/>
        <v>1915</v>
      </c>
    </row>
    <row r="84" spans="2:21" ht="16.5" x14ac:dyDescent="0.45">
      <c r="B84" s="468" t="s">
        <v>477</v>
      </c>
      <c r="C84" s="292"/>
      <c r="D84" s="251" t="s">
        <v>78</v>
      </c>
      <c r="E84" s="447">
        <f>E85*E81</f>
        <v>0</v>
      </c>
      <c r="F84" s="446">
        <f>F85*F81</f>
        <v>0</v>
      </c>
      <c r="G84" s="446">
        <f t="shared" ref="G84:R84" si="14">G85*G81</f>
        <v>0</v>
      </c>
      <c r="H84" s="446">
        <f t="shared" si="14"/>
        <v>0</v>
      </c>
      <c r="I84" s="446">
        <f t="shared" si="14"/>
        <v>0</v>
      </c>
      <c r="J84" s="446">
        <f t="shared" si="14"/>
        <v>0</v>
      </c>
      <c r="K84" s="446">
        <f t="shared" si="14"/>
        <v>0</v>
      </c>
      <c r="L84" s="446">
        <f t="shared" si="14"/>
        <v>0</v>
      </c>
      <c r="M84" s="446">
        <f t="shared" si="14"/>
        <v>0</v>
      </c>
      <c r="N84" s="446">
        <f t="shared" si="14"/>
        <v>0</v>
      </c>
      <c r="O84" s="446">
        <f t="shared" si="14"/>
        <v>0</v>
      </c>
      <c r="P84" s="446">
        <f t="shared" si="14"/>
        <v>0</v>
      </c>
      <c r="Q84" s="446">
        <f t="shared" si="14"/>
        <v>0</v>
      </c>
      <c r="R84" s="446">
        <f t="shared" si="14"/>
        <v>0</v>
      </c>
      <c r="S84" s="446">
        <f>S85*S81</f>
        <v>0</v>
      </c>
      <c r="T84" s="469">
        <f>T85*T81</f>
        <v>0</v>
      </c>
      <c r="U84" s="11"/>
    </row>
    <row r="85" spans="2:21" ht="16.5" x14ac:dyDescent="0.45">
      <c r="B85" s="253" t="s">
        <v>478</v>
      </c>
      <c r="C85" s="470"/>
      <c r="D85" s="471" t="s">
        <v>128</v>
      </c>
      <c r="E85" s="472">
        <f>SUMIF('2b) Allg. Inputs'!$E$21:$AE$21,E$6,'2b) Allg. Inputs'!$E$22:$AE$22)</f>
        <v>0</v>
      </c>
      <c r="F85" s="457">
        <f>SUMIF('2b) Allg. Inputs'!$E$21:$AE$21,F$6,'2b) Allg. Inputs'!$E$22:$AE$22)</f>
        <v>0</v>
      </c>
      <c r="G85" s="457">
        <f>SUMIF('2b) Allg. Inputs'!$E$21:$AE$21,G$6,'2b) Allg. Inputs'!$E$22:$AE$22)</f>
        <v>0</v>
      </c>
      <c r="H85" s="457">
        <f>SUMIF('2b) Allg. Inputs'!$E$21:$AE$21,H$6,'2b) Allg. Inputs'!$E$22:$AE$22)</f>
        <v>0</v>
      </c>
      <c r="I85" s="457">
        <f>SUMIF('2b) Allg. Inputs'!$E$21:$AE$21,I$6,'2b) Allg. Inputs'!$E$22:$AE$22)</f>
        <v>0</v>
      </c>
      <c r="J85" s="457">
        <f>SUMIF('2b) Allg. Inputs'!$E$21:$AE$21,J$6,'2b) Allg. Inputs'!$E$22:$AE$22)</f>
        <v>0</v>
      </c>
      <c r="K85" s="457">
        <f>SUMIF('2b) Allg. Inputs'!$E$21:$AE$21,K$6,'2b) Allg. Inputs'!$E$22:$AE$22)</f>
        <v>0</v>
      </c>
      <c r="L85" s="457">
        <f>SUMIF('2b) Allg. Inputs'!$E$21:$AE$21,L$6,'2b) Allg. Inputs'!$E$22:$AE$22)</f>
        <v>0</v>
      </c>
      <c r="M85" s="457">
        <f>SUMIF('2b) Allg. Inputs'!$E$21:$AE$21,M$6,'2b) Allg. Inputs'!$E$22:$AE$22)</f>
        <v>0</v>
      </c>
      <c r="N85" s="457">
        <f>SUMIF('2b) Allg. Inputs'!$E$21:$AE$21,N$6,'2b) Allg. Inputs'!$E$22:$AE$22)</f>
        <v>0</v>
      </c>
      <c r="O85" s="457">
        <f>SUMIF('2b) Allg. Inputs'!$E$21:$AE$21,O$6,'2b) Allg. Inputs'!$E$22:$AE$22)</f>
        <v>0</v>
      </c>
      <c r="P85" s="457">
        <f>SUMIF('2b) Allg. Inputs'!$E$21:$AE$21,P$6,'2b) Allg. Inputs'!$E$22:$AE$22)</f>
        <v>0</v>
      </c>
      <c r="Q85" s="457">
        <f>SUMIF('2b) Allg. Inputs'!$E$21:$AE$21,Q$6,'2b) Allg. Inputs'!$E$22:$AE$22)</f>
        <v>0</v>
      </c>
      <c r="R85" s="457">
        <f>SUMIF('2b) Allg. Inputs'!$E$21:$AE$21,R$6,'2b) Allg. Inputs'!$E$22:$AE$22)</f>
        <v>0</v>
      </c>
      <c r="S85" s="457">
        <f>SUMIF('2b) Allg. Inputs'!$E$21:$AE$21,S$6,'2b) Allg. Inputs'!$E$22:$AE$22)</f>
        <v>0</v>
      </c>
      <c r="T85" s="473">
        <f>SUMIF('2b) Allg. Inputs'!$E$21:$AE$21,T$6,'2b) Allg. Inputs'!$E$22:$AE$22)</f>
        <v>0</v>
      </c>
      <c r="U85" s="11"/>
    </row>
    <row r="86" spans="2:21" x14ac:dyDescent="0.35">
      <c r="C86" s="465"/>
      <c r="D86" s="466"/>
      <c r="E86" s="474"/>
      <c r="F86" s="474"/>
      <c r="G86" s="474"/>
      <c r="H86" s="474"/>
      <c r="I86" s="474"/>
      <c r="J86" s="474"/>
      <c r="K86" s="474"/>
      <c r="L86" s="474"/>
      <c r="M86" s="474"/>
      <c r="N86" s="474"/>
      <c r="O86" s="474"/>
      <c r="P86" s="474"/>
      <c r="Q86" s="474"/>
      <c r="R86" s="474"/>
      <c r="S86" s="474"/>
      <c r="T86" s="474"/>
      <c r="U86" s="11"/>
    </row>
    <row r="87" spans="2:21" ht="15" customHeight="1" thickBot="1" x14ac:dyDescent="0.4">
      <c r="B87" s="435" t="s">
        <v>479</v>
      </c>
      <c r="C87" s="369"/>
      <c r="D87" s="313"/>
      <c r="E87" s="368">
        <f t="shared" ref="E87:T87" si="15">E6</f>
        <v>1900</v>
      </c>
      <c r="F87" s="312">
        <f t="shared" si="15"/>
        <v>1901</v>
      </c>
      <c r="G87" s="312">
        <f t="shared" si="15"/>
        <v>1902</v>
      </c>
      <c r="H87" s="312">
        <f t="shared" si="15"/>
        <v>1903</v>
      </c>
      <c r="I87" s="312">
        <f t="shared" si="15"/>
        <v>1904</v>
      </c>
      <c r="J87" s="312">
        <f t="shared" si="15"/>
        <v>1905</v>
      </c>
      <c r="K87" s="312">
        <f t="shared" si="15"/>
        <v>1906</v>
      </c>
      <c r="L87" s="312">
        <f t="shared" si="15"/>
        <v>1907</v>
      </c>
      <c r="M87" s="312">
        <f t="shared" si="15"/>
        <v>1908</v>
      </c>
      <c r="N87" s="312">
        <f t="shared" si="15"/>
        <v>1909</v>
      </c>
      <c r="O87" s="312">
        <f t="shared" si="15"/>
        <v>1910</v>
      </c>
      <c r="P87" s="312">
        <f t="shared" si="15"/>
        <v>1911</v>
      </c>
      <c r="Q87" s="312">
        <f t="shared" si="15"/>
        <v>1912</v>
      </c>
      <c r="R87" s="312">
        <f t="shared" si="15"/>
        <v>1913</v>
      </c>
      <c r="S87" s="312">
        <f t="shared" si="15"/>
        <v>1914</v>
      </c>
      <c r="T87" s="313">
        <f t="shared" si="15"/>
        <v>1915</v>
      </c>
      <c r="U87" s="11"/>
    </row>
    <row r="88" spans="2:21" ht="16.5" x14ac:dyDescent="0.45">
      <c r="B88" s="275" t="s">
        <v>480</v>
      </c>
      <c r="C88" s="292"/>
      <c r="D88" s="251" t="s">
        <v>78</v>
      </c>
      <c r="E88" s="1478">
        <f>IF(E7,'4a) Berechnungen zu Planwerten'!E19,0)</f>
        <v>0</v>
      </c>
      <c r="F88" s="1479">
        <f>IF(F7,'4a) Berechnungen zu Planwerten'!F19,0)</f>
        <v>0</v>
      </c>
      <c r="G88" s="1479">
        <f>IF(G7,'4a) Berechnungen zu Planwerten'!G19,0)</f>
        <v>0</v>
      </c>
      <c r="H88" s="1479">
        <f>IF(H7,'4a) Berechnungen zu Planwerten'!H19,0)</f>
        <v>0</v>
      </c>
      <c r="I88" s="1479">
        <f>IF(I7,'4a) Berechnungen zu Planwerten'!I19,0)</f>
        <v>0</v>
      </c>
      <c r="J88" s="1479">
        <f>IF(J7,'4a) Berechnungen zu Planwerten'!J19,0)</f>
        <v>0</v>
      </c>
      <c r="K88" s="1479">
        <f>IF(K7,'4a) Berechnungen zu Planwerten'!K19,0)</f>
        <v>0</v>
      </c>
      <c r="L88" s="1479">
        <f>IF(L7,'4a) Berechnungen zu Planwerten'!L19,0)</f>
        <v>0</v>
      </c>
      <c r="M88" s="1479">
        <f>IF(M7,'4a) Berechnungen zu Planwerten'!M19,0)</f>
        <v>0</v>
      </c>
      <c r="N88" s="1479">
        <f>IF(N7,'4a) Berechnungen zu Planwerten'!N19,0)</f>
        <v>0</v>
      </c>
      <c r="O88" s="1479">
        <f>IF(O7,'4a) Berechnungen zu Planwerten'!O19,0)</f>
        <v>0</v>
      </c>
      <c r="P88" s="1479">
        <f>IF(P7,'4a) Berechnungen zu Planwerten'!P19,0)</f>
        <v>0</v>
      </c>
      <c r="Q88" s="1479">
        <f>IF(Q7,'4a) Berechnungen zu Planwerten'!Q19,0)</f>
        <v>0</v>
      </c>
      <c r="R88" s="1479">
        <f>IF(R7,'4a) Berechnungen zu Planwerten'!R19,0)</f>
        <v>0</v>
      </c>
      <c r="S88" s="1479">
        <f>IF(S7,IF('4c) Berechnungen_MFS'!$E$114="Nein",'4a) Berechnungen zu Planwerten'!S19,'4a) Berechnungen zu Planwerten'!S19+'4a) Berechnungen zu Planwerten'!T19),0)</f>
        <v>0</v>
      </c>
      <c r="T88" s="1480">
        <f>IF(T7,IF('4c) Berechnungen_MFS'!$E$114="Nein",0,'4a) Berechnungen zu Planwerten'!U19),0)</f>
        <v>0</v>
      </c>
      <c r="U88" s="6"/>
    </row>
    <row r="89" spans="2:21" ht="17" thickBot="1" x14ac:dyDescent="0.5">
      <c r="B89" s="253" t="s">
        <v>481</v>
      </c>
      <c r="C89" s="306"/>
      <c r="D89" s="174" t="s">
        <v>128</v>
      </c>
      <c r="E89" s="475" t="e">
        <f t="shared" ref="E89:R89" si="16">IF(E7,E88/E81,0)</f>
        <v>#DIV/0!</v>
      </c>
      <c r="F89" s="457" t="e">
        <f t="shared" si="16"/>
        <v>#DIV/0!</v>
      </c>
      <c r="G89" s="457" t="e">
        <f t="shared" si="16"/>
        <v>#DIV/0!</v>
      </c>
      <c r="H89" s="457" t="e">
        <f t="shared" si="16"/>
        <v>#DIV/0!</v>
      </c>
      <c r="I89" s="457" t="e">
        <f t="shared" si="16"/>
        <v>#DIV/0!</v>
      </c>
      <c r="J89" s="457" t="e">
        <f t="shared" si="16"/>
        <v>#DIV/0!</v>
      </c>
      <c r="K89" s="457" t="e">
        <f t="shared" si="16"/>
        <v>#DIV/0!</v>
      </c>
      <c r="L89" s="457" t="e">
        <f t="shared" si="16"/>
        <v>#DIV/0!</v>
      </c>
      <c r="M89" s="457" t="e">
        <f t="shared" si="16"/>
        <v>#DIV/0!</v>
      </c>
      <c r="N89" s="457" t="e">
        <f t="shared" si="16"/>
        <v>#DIV/0!</v>
      </c>
      <c r="O89" s="457" t="e">
        <f t="shared" si="16"/>
        <v>#DIV/0!</v>
      </c>
      <c r="P89" s="457" t="e">
        <f t="shared" si="16"/>
        <v>#DIV/0!</v>
      </c>
      <c r="Q89" s="457" t="e">
        <f t="shared" si="16"/>
        <v>#DIV/0!</v>
      </c>
      <c r="R89" s="457" t="e">
        <f t="shared" si="16"/>
        <v>#DIV/0!</v>
      </c>
      <c r="S89" s="457" t="e">
        <f>IF(S7,S88/S81,0)</f>
        <v>#DIV/0!</v>
      </c>
      <c r="T89" s="473">
        <f>IF(T7,T88/T81,0)</f>
        <v>0</v>
      </c>
      <c r="U89" s="11"/>
    </row>
    <row r="90" spans="2:21" ht="15" thickBot="1" x14ac:dyDescent="0.4">
      <c r="B90" s="476"/>
      <c r="C90" s="413"/>
      <c r="D90" s="477"/>
      <c r="E90" s="411"/>
      <c r="F90" s="411"/>
      <c r="G90" s="411"/>
      <c r="H90" s="411"/>
      <c r="I90" s="411"/>
      <c r="J90" s="411"/>
      <c r="K90" s="411"/>
      <c r="L90" s="411"/>
      <c r="M90" s="411"/>
      <c r="N90" s="411"/>
      <c r="O90" s="411"/>
      <c r="P90" s="411"/>
      <c r="Q90" s="411"/>
      <c r="R90" s="411"/>
      <c r="S90" s="411"/>
      <c r="T90" s="411"/>
      <c r="U90" s="11"/>
    </row>
    <row r="91" spans="2:21" ht="15" customHeight="1" x14ac:dyDescent="0.35">
      <c r="B91" s="435" t="s">
        <v>482</v>
      </c>
      <c r="C91" s="369"/>
      <c r="D91" s="313"/>
      <c r="E91" s="368">
        <f t="shared" ref="E91:T91" si="17">E6</f>
        <v>1900</v>
      </c>
      <c r="F91" s="312">
        <f t="shared" si="17"/>
        <v>1901</v>
      </c>
      <c r="G91" s="312">
        <f t="shared" si="17"/>
        <v>1902</v>
      </c>
      <c r="H91" s="312">
        <f t="shared" si="17"/>
        <v>1903</v>
      </c>
      <c r="I91" s="312">
        <f t="shared" si="17"/>
        <v>1904</v>
      </c>
      <c r="J91" s="312">
        <f t="shared" si="17"/>
        <v>1905</v>
      </c>
      <c r="K91" s="312">
        <f t="shared" si="17"/>
        <v>1906</v>
      </c>
      <c r="L91" s="312">
        <f t="shared" si="17"/>
        <v>1907</v>
      </c>
      <c r="M91" s="312">
        <f t="shared" si="17"/>
        <v>1908</v>
      </c>
      <c r="N91" s="312">
        <f t="shared" si="17"/>
        <v>1909</v>
      </c>
      <c r="O91" s="312">
        <f t="shared" si="17"/>
        <v>1910</v>
      </c>
      <c r="P91" s="312">
        <f t="shared" si="17"/>
        <v>1911</v>
      </c>
      <c r="Q91" s="312">
        <f t="shared" si="17"/>
        <v>1912</v>
      </c>
      <c r="R91" s="312">
        <f t="shared" si="17"/>
        <v>1913</v>
      </c>
      <c r="S91" s="312">
        <f t="shared" si="17"/>
        <v>1914</v>
      </c>
      <c r="T91" s="313">
        <f t="shared" si="17"/>
        <v>1915</v>
      </c>
    </row>
    <row r="92" spans="2:21" ht="16.5" x14ac:dyDescent="0.45">
      <c r="B92" s="275" t="s">
        <v>483</v>
      </c>
      <c r="C92" s="292"/>
      <c r="D92" s="251" t="s">
        <v>78</v>
      </c>
      <c r="E92" s="1478">
        <f>IF(E7,'4a) Berechnungen zu Planwerten'!E20,0)</f>
        <v>0</v>
      </c>
      <c r="F92" s="1479">
        <f>IF(F7,'4a) Berechnungen zu Planwerten'!F20,0)</f>
        <v>0</v>
      </c>
      <c r="G92" s="1479">
        <f>IF(G7,'4a) Berechnungen zu Planwerten'!G20,0)</f>
        <v>0</v>
      </c>
      <c r="H92" s="1479">
        <f>IF(H7,'4a) Berechnungen zu Planwerten'!H20,0)</f>
        <v>0</v>
      </c>
      <c r="I92" s="1479">
        <f>IF(I7,'4a) Berechnungen zu Planwerten'!I20,0)</f>
        <v>0</v>
      </c>
      <c r="J92" s="1479">
        <f>IF(J7,'4a) Berechnungen zu Planwerten'!J20,0)</f>
        <v>0</v>
      </c>
      <c r="K92" s="1479">
        <f>IF(K7,'4a) Berechnungen zu Planwerten'!K20,0)</f>
        <v>0</v>
      </c>
      <c r="L92" s="1479">
        <f>IF(L7,'4a) Berechnungen zu Planwerten'!L20,0)</f>
        <v>0</v>
      </c>
      <c r="M92" s="1479">
        <f>IF(M7,'4a) Berechnungen zu Planwerten'!M20,0)</f>
        <v>0</v>
      </c>
      <c r="N92" s="1479">
        <f>IF(N7,'4a) Berechnungen zu Planwerten'!N20,0)</f>
        <v>0</v>
      </c>
      <c r="O92" s="1479">
        <f>IF(O7,'4a) Berechnungen zu Planwerten'!O20,0)</f>
        <v>0</v>
      </c>
      <c r="P92" s="1479">
        <f>IF(P7,'4a) Berechnungen zu Planwerten'!P20,0)</f>
        <v>0</v>
      </c>
      <c r="Q92" s="1479">
        <f>IF(Q7,'4a) Berechnungen zu Planwerten'!Q20,0)</f>
        <v>0</v>
      </c>
      <c r="R92" s="1479">
        <f>IF(R7,'4a) Berechnungen zu Planwerten'!R20,0)</f>
        <v>0</v>
      </c>
      <c r="S92" s="1479">
        <f>IF(S7,IF('4c) Berechnungen_MFS'!$E$114="Nein",'4a) Berechnungen zu Planwerten'!S20,'4a) Berechnungen zu Planwerten'!S20+'4a) Berechnungen zu Planwerten'!T20),0)</f>
        <v>0</v>
      </c>
      <c r="T92" s="1480">
        <f>IF(T7,IF('4c) Berechnungen_MFS'!$E$114="Nein",0,'4a) Berechnungen zu Planwerten'!U20),0)</f>
        <v>0</v>
      </c>
      <c r="U92" s="43"/>
    </row>
    <row r="93" spans="2:21" ht="16.5" x14ac:dyDescent="0.45">
      <c r="B93" s="253" t="s">
        <v>484</v>
      </c>
      <c r="C93" s="306"/>
      <c r="D93" s="174" t="s">
        <v>128</v>
      </c>
      <c r="E93" s="475" t="e">
        <f t="shared" ref="E93:T93" si="18">IF(E7,E92/E81,0)</f>
        <v>#DIV/0!</v>
      </c>
      <c r="F93" s="457" t="e">
        <f t="shared" si="18"/>
        <v>#DIV/0!</v>
      </c>
      <c r="G93" s="457" t="e">
        <f t="shared" si="18"/>
        <v>#DIV/0!</v>
      </c>
      <c r="H93" s="457" t="e">
        <f t="shared" si="18"/>
        <v>#DIV/0!</v>
      </c>
      <c r="I93" s="457" t="e">
        <f t="shared" si="18"/>
        <v>#DIV/0!</v>
      </c>
      <c r="J93" s="457" t="e">
        <f t="shared" si="18"/>
        <v>#DIV/0!</v>
      </c>
      <c r="K93" s="457" t="e">
        <f t="shared" si="18"/>
        <v>#DIV/0!</v>
      </c>
      <c r="L93" s="457" t="e">
        <f t="shared" si="18"/>
        <v>#DIV/0!</v>
      </c>
      <c r="M93" s="457" t="e">
        <f t="shared" si="18"/>
        <v>#DIV/0!</v>
      </c>
      <c r="N93" s="457" t="e">
        <f t="shared" si="18"/>
        <v>#DIV/0!</v>
      </c>
      <c r="O93" s="457" t="e">
        <f t="shared" si="18"/>
        <v>#DIV/0!</v>
      </c>
      <c r="P93" s="457" t="e">
        <f t="shared" si="18"/>
        <v>#DIV/0!</v>
      </c>
      <c r="Q93" s="457" t="e">
        <f t="shared" si="18"/>
        <v>#DIV/0!</v>
      </c>
      <c r="R93" s="457" t="e">
        <f t="shared" si="18"/>
        <v>#DIV/0!</v>
      </c>
      <c r="S93" s="457" t="e">
        <f>IF(S7,S92/S81,0)</f>
        <v>#DIV/0!</v>
      </c>
      <c r="T93" s="473">
        <f t="shared" si="18"/>
        <v>0</v>
      </c>
    </row>
    <row r="94" spans="2:21" x14ac:dyDescent="0.35">
      <c r="B94" s="213"/>
      <c r="D94" s="466"/>
      <c r="E94" s="478"/>
      <c r="F94" s="478"/>
      <c r="G94" s="478"/>
      <c r="H94" s="478"/>
      <c r="I94" s="478"/>
      <c r="J94" s="478"/>
      <c r="K94" s="478"/>
      <c r="L94" s="478"/>
      <c r="M94" s="478"/>
      <c r="N94" s="478"/>
      <c r="O94" s="478"/>
      <c r="P94" s="478"/>
      <c r="Q94" s="478"/>
      <c r="R94" s="478"/>
      <c r="S94" s="478"/>
      <c r="T94" s="478"/>
    </row>
    <row r="95" spans="2:21" ht="15" customHeight="1" x14ac:dyDescent="0.35">
      <c r="B95" s="435" t="s">
        <v>485</v>
      </c>
      <c r="C95" s="369"/>
      <c r="D95" s="313"/>
      <c r="E95" s="368">
        <f t="shared" ref="E95:T95" si="19">E6</f>
        <v>1900</v>
      </c>
      <c r="F95" s="312">
        <f t="shared" si="19"/>
        <v>1901</v>
      </c>
      <c r="G95" s="312">
        <f t="shared" si="19"/>
        <v>1902</v>
      </c>
      <c r="H95" s="312">
        <f t="shared" si="19"/>
        <v>1903</v>
      </c>
      <c r="I95" s="312">
        <f t="shared" si="19"/>
        <v>1904</v>
      </c>
      <c r="J95" s="312">
        <f t="shared" si="19"/>
        <v>1905</v>
      </c>
      <c r="K95" s="312">
        <f t="shared" si="19"/>
        <v>1906</v>
      </c>
      <c r="L95" s="312">
        <f t="shared" si="19"/>
        <v>1907</v>
      </c>
      <c r="M95" s="312">
        <f t="shared" si="19"/>
        <v>1908</v>
      </c>
      <c r="N95" s="312">
        <f t="shared" si="19"/>
        <v>1909</v>
      </c>
      <c r="O95" s="312">
        <f t="shared" si="19"/>
        <v>1910</v>
      </c>
      <c r="P95" s="312">
        <f t="shared" si="19"/>
        <v>1911</v>
      </c>
      <c r="Q95" s="312">
        <f t="shared" si="19"/>
        <v>1912</v>
      </c>
      <c r="R95" s="312">
        <f t="shared" si="19"/>
        <v>1913</v>
      </c>
      <c r="S95" s="312">
        <f t="shared" si="19"/>
        <v>1914</v>
      </c>
      <c r="T95" s="313">
        <f t="shared" si="19"/>
        <v>1915</v>
      </c>
    </row>
    <row r="96" spans="2:21" ht="16.5" x14ac:dyDescent="0.45">
      <c r="B96" s="275" t="s">
        <v>486</v>
      </c>
      <c r="C96" s="292"/>
      <c r="D96" s="251" t="s">
        <v>78</v>
      </c>
      <c r="E96" s="479">
        <f>IF(E7,'4c) Berechnungen_MFS'!E52,0)</f>
        <v>0</v>
      </c>
      <c r="F96" s="353">
        <f>IF(F7,'4c) Berechnungen_MFS'!F52,0)</f>
        <v>0</v>
      </c>
      <c r="G96" s="353">
        <f>IF(G7,'4c) Berechnungen_MFS'!G52,0)</f>
        <v>0</v>
      </c>
      <c r="H96" s="353">
        <f>IF(H7,'4c) Berechnungen_MFS'!H52,0)</f>
        <v>0</v>
      </c>
      <c r="I96" s="353">
        <f>IF(I7,'4c) Berechnungen_MFS'!I52,0)</f>
        <v>0</v>
      </c>
      <c r="J96" s="353">
        <f>IF(J7,'4c) Berechnungen_MFS'!J52,0)</f>
        <v>0</v>
      </c>
      <c r="K96" s="353">
        <f>IF(K7,'4c) Berechnungen_MFS'!K52,0)</f>
        <v>0</v>
      </c>
      <c r="L96" s="353">
        <f>IF(L7,'4c) Berechnungen_MFS'!L52,0)</f>
        <v>0</v>
      </c>
      <c r="M96" s="353">
        <f>IF(M7,'4c) Berechnungen_MFS'!M52,0)</f>
        <v>0</v>
      </c>
      <c r="N96" s="353">
        <f>IF(N7,'4c) Berechnungen_MFS'!N52,0)</f>
        <v>0</v>
      </c>
      <c r="O96" s="353">
        <f>IF(O7,'4c) Berechnungen_MFS'!O52,0)</f>
        <v>0</v>
      </c>
      <c r="P96" s="353">
        <f>IF(P7,'4c) Berechnungen_MFS'!P52,0)</f>
        <v>0</v>
      </c>
      <c r="Q96" s="353">
        <f>IF(Q7,'4c) Berechnungen_MFS'!Q52,0)</f>
        <v>0</v>
      </c>
      <c r="R96" s="353">
        <f>IF(R7,'4c) Berechnungen_MFS'!R52,0)</f>
        <v>0</v>
      </c>
      <c r="S96" s="353">
        <f>IF(S7,'4c) Berechnungen_MFS'!S52,0)</f>
        <v>0</v>
      </c>
      <c r="T96" s="354">
        <f>IF(T7,'4c) Berechnungen_MFS'!T52,0)</f>
        <v>0</v>
      </c>
    </row>
    <row r="97" spans="2:20" ht="16.5" x14ac:dyDescent="0.45">
      <c r="B97" s="253" t="s">
        <v>487</v>
      </c>
      <c r="C97" s="306"/>
      <c r="D97" s="174" t="s">
        <v>128</v>
      </c>
      <c r="E97" s="360" t="e">
        <f t="shared" ref="E97:S97" si="20">IF(E7,E96/E81,0)</f>
        <v>#DIV/0!</v>
      </c>
      <c r="F97" s="361" t="e">
        <f t="shared" si="20"/>
        <v>#DIV/0!</v>
      </c>
      <c r="G97" s="361" t="e">
        <f t="shared" si="20"/>
        <v>#DIV/0!</v>
      </c>
      <c r="H97" s="361" t="e">
        <f t="shared" si="20"/>
        <v>#DIV/0!</v>
      </c>
      <c r="I97" s="361" t="e">
        <f t="shared" si="20"/>
        <v>#DIV/0!</v>
      </c>
      <c r="J97" s="361" t="e">
        <f t="shared" si="20"/>
        <v>#DIV/0!</v>
      </c>
      <c r="K97" s="361" t="e">
        <f t="shared" si="20"/>
        <v>#DIV/0!</v>
      </c>
      <c r="L97" s="361" t="e">
        <f t="shared" si="20"/>
        <v>#DIV/0!</v>
      </c>
      <c r="M97" s="361" t="e">
        <f t="shared" si="20"/>
        <v>#DIV/0!</v>
      </c>
      <c r="N97" s="361" t="e">
        <f t="shared" si="20"/>
        <v>#DIV/0!</v>
      </c>
      <c r="O97" s="361" t="e">
        <f t="shared" si="20"/>
        <v>#DIV/0!</v>
      </c>
      <c r="P97" s="361" t="e">
        <f t="shared" si="20"/>
        <v>#DIV/0!</v>
      </c>
      <c r="Q97" s="361" t="e">
        <f t="shared" si="20"/>
        <v>#DIV/0!</v>
      </c>
      <c r="R97" s="361" t="e">
        <f t="shared" si="20"/>
        <v>#DIV/0!</v>
      </c>
      <c r="S97" s="361" t="e">
        <f t="shared" si="20"/>
        <v>#DIV/0!</v>
      </c>
      <c r="T97" s="362">
        <f>IF(T7,T96/T81,0)</f>
        <v>0</v>
      </c>
    </row>
    <row r="98" spans="2:20" x14ac:dyDescent="0.35">
      <c r="B98" s="480"/>
      <c r="D98" s="466"/>
    </row>
    <row r="99" spans="2:20" ht="15" customHeight="1" x14ac:dyDescent="0.35">
      <c r="B99" s="435" t="s">
        <v>488</v>
      </c>
      <c r="C99" s="369"/>
      <c r="D99" s="313"/>
      <c r="E99" s="368">
        <f t="shared" ref="E99:T99" si="21">E6</f>
        <v>1900</v>
      </c>
      <c r="F99" s="312">
        <f t="shared" si="21"/>
        <v>1901</v>
      </c>
      <c r="G99" s="312">
        <f t="shared" si="21"/>
        <v>1902</v>
      </c>
      <c r="H99" s="312">
        <f t="shared" si="21"/>
        <v>1903</v>
      </c>
      <c r="I99" s="312">
        <f t="shared" si="21"/>
        <v>1904</v>
      </c>
      <c r="J99" s="312">
        <f t="shared" si="21"/>
        <v>1905</v>
      </c>
      <c r="K99" s="312">
        <f t="shared" si="21"/>
        <v>1906</v>
      </c>
      <c r="L99" s="312">
        <f t="shared" si="21"/>
        <v>1907</v>
      </c>
      <c r="M99" s="312">
        <f t="shared" si="21"/>
        <v>1908</v>
      </c>
      <c r="N99" s="312">
        <f t="shared" si="21"/>
        <v>1909</v>
      </c>
      <c r="O99" s="312">
        <f t="shared" si="21"/>
        <v>1910</v>
      </c>
      <c r="P99" s="312">
        <f t="shared" si="21"/>
        <v>1911</v>
      </c>
      <c r="Q99" s="312">
        <f t="shared" si="21"/>
        <v>1912</v>
      </c>
      <c r="R99" s="312">
        <f t="shared" si="21"/>
        <v>1913</v>
      </c>
      <c r="S99" s="312">
        <f t="shared" si="21"/>
        <v>1914</v>
      </c>
      <c r="T99" s="313">
        <f t="shared" si="21"/>
        <v>1915</v>
      </c>
    </row>
    <row r="100" spans="2:20" ht="27" customHeight="1" x14ac:dyDescent="0.35">
      <c r="B100" s="275" t="s">
        <v>101</v>
      </c>
      <c r="C100" s="292"/>
      <c r="D100" s="251" t="s">
        <v>489</v>
      </c>
      <c r="E100" s="481" t="e">
        <f t="shared" ref="E100:T100" si="22">IF(E$7,E108/E$81,0)</f>
        <v>#DIV/0!</v>
      </c>
      <c r="F100" s="482" t="e">
        <f t="shared" si="22"/>
        <v>#DIV/0!</v>
      </c>
      <c r="G100" s="482" t="e">
        <f t="shared" si="22"/>
        <v>#DIV/0!</v>
      </c>
      <c r="H100" s="482" t="e">
        <f t="shared" si="22"/>
        <v>#DIV/0!</v>
      </c>
      <c r="I100" s="482" t="e">
        <f t="shared" si="22"/>
        <v>#DIV/0!</v>
      </c>
      <c r="J100" s="482" t="e">
        <f t="shared" si="22"/>
        <v>#DIV/0!</v>
      </c>
      <c r="K100" s="482" t="e">
        <f t="shared" si="22"/>
        <v>#DIV/0!</v>
      </c>
      <c r="L100" s="482" t="e">
        <f t="shared" si="22"/>
        <v>#DIV/0!</v>
      </c>
      <c r="M100" s="482" t="e">
        <f t="shared" si="22"/>
        <v>#DIV/0!</v>
      </c>
      <c r="N100" s="482" t="e">
        <f t="shared" si="22"/>
        <v>#DIV/0!</v>
      </c>
      <c r="O100" s="482" t="e">
        <f t="shared" si="22"/>
        <v>#DIV/0!</v>
      </c>
      <c r="P100" s="482" t="e">
        <f t="shared" si="22"/>
        <v>#DIV/0!</v>
      </c>
      <c r="Q100" s="482" t="e">
        <f t="shared" si="22"/>
        <v>#DIV/0!</v>
      </c>
      <c r="R100" s="482" t="e">
        <f t="shared" si="22"/>
        <v>#DIV/0!</v>
      </c>
      <c r="S100" s="482" t="e">
        <f t="shared" si="22"/>
        <v>#DIV/0!</v>
      </c>
      <c r="T100" s="483">
        <f t="shared" si="22"/>
        <v>0</v>
      </c>
    </row>
    <row r="101" spans="2:20" ht="27" customHeight="1" x14ac:dyDescent="0.35">
      <c r="B101" s="100" t="s">
        <v>103</v>
      </c>
      <c r="C101" s="295"/>
      <c r="D101" s="172" t="s">
        <v>489</v>
      </c>
      <c r="E101" s="484" t="e">
        <f t="shared" ref="E101:T101" si="23">IF(E$7,E109/E$81,0)</f>
        <v>#DIV/0!</v>
      </c>
      <c r="F101" s="485" t="e">
        <f t="shared" si="23"/>
        <v>#DIV/0!</v>
      </c>
      <c r="G101" s="485" t="e">
        <f t="shared" si="23"/>
        <v>#DIV/0!</v>
      </c>
      <c r="H101" s="485" t="e">
        <f t="shared" si="23"/>
        <v>#DIV/0!</v>
      </c>
      <c r="I101" s="485" t="e">
        <f t="shared" si="23"/>
        <v>#DIV/0!</v>
      </c>
      <c r="J101" s="485" t="e">
        <f t="shared" si="23"/>
        <v>#DIV/0!</v>
      </c>
      <c r="K101" s="485" t="e">
        <f t="shared" si="23"/>
        <v>#DIV/0!</v>
      </c>
      <c r="L101" s="485" t="e">
        <f t="shared" si="23"/>
        <v>#DIV/0!</v>
      </c>
      <c r="M101" s="485" t="e">
        <f t="shared" si="23"/>
        <v>#DIV/0!</v>
      </c>
      <c r="N101" s="485" t="e">
        <f t="shared" si="23"/>
        <v>#DIV/0!</v>
      </c>
      <c r="O101" s="485" t="e">
        <f t="shared" si="23"/>
        <v>#DIV/0!</v>
      </c>
      <c r="P101" s="485" t="e">
        <f t="shared" si="23"/>
        <v>#DIV/0!</v>
      </c>
      <c r="Q101" s="485" t="e">
        <f t="shared" si="23"/>
        <v>#DIV/0!</v>
      </c>
      <c r="R101" s="485" t="e">
        <f t="shared" si="23"/>
        <v>#DIV/0!</v>
      </c>
      <c r="S101" s="485" t="e">
        <f t="shared" si="23"/>
        <v>#DIV/0!</v>
      </c>
      <c r="T101" s="486">
        <f t="shared" si="23"/>
        <v>0</v>
      </c>
    </row>
    <row r="102" spans="2:20" ht="27" customHeight="1" x14ac:dyDescent="0.45">
      <c r="B102" s="101" t="s">
        <v>222</v>
      </c>
      <c r="C102" s="298"/>
      <c r="D102" s="252" t="s">
        <v>489</v>
      </c>
      <c r="E102" s="484" t="e">
        <f t="shared" ref="E102:T102" si="24">IF(E$7,E110/E$81,0)</f>
        <v>#DIV/0!</v>
      </c>
      <c r="F102" s="485" t="e">
        <f t="shared" si="24"/>
        <v>#DIV/0!</v>
      </c>
      <c r="G102" s="485" t="e">
        <f t="shared" si="24"/>
        <v>#DIV/0!</v>
      </c>
      <c r="H102" s="485" t="e">
        <f t="shared" si="24"/>
        <v>#DIV/0!</v>
      </c>
      <c r="I102" s="485" t="e">
        <f t="shared" si="24"/>
        <v>#DIV/0!</v>
      </c>
      <c r="J102" s="485" t="e">
        <f t="shared" si="24"/>
        <v>#DIV/0!</v>
      </c>
      <c r="K102" s="485" t="e">
        <f t="shared" si="24"/>
        <v>#DIV/0!</v>
      </c>
      <c r="L102" s="485" t="e">
        <f t="shared" si="24"/>
        <v>#DIV/0!</v>
      </c>
      <c r="M102" s="485" t="e">
        <f t="shared" si="24"/>
        <v>#DIV/0!</v>
      </c>
      <c r="N102" s="485" t="e">
        <f t="shared" si="24"/>
        <v>#DIV/0!</v>
      </c>
      <c r="O102" s="485" t="e">
        <f t="shared" si="24"/>
        <v>#DIV/0!</v>
      </c>
      <c r="P102" s="485" t="e">
        <f t="shared" si="24"/>
        <v>#DIV/0!</v>
      </c>
      <c r="Q102" s="485" t="e">
        <f t="shared" si="24"/>
        <v>#DIV/0!</v>
      </c>
      <c r="R102" s="485" t="e">
        <f t="shared" si="24"/>
        <v>#DIV/0!</v>
      </c>
      <c r="S102" s="485" t="e">
        <f t="shared" si="24"/>
        <v>#DIV/0!</v>
      </c>
      <c r="T102" s="486">
        <f t="shared" si="24"/>
        <v>0</v>
      </c>
    </row>
    <row r="103" spans="2:20" ht="27" customHeight="1" x14ac:dyDescent="0.35">
      <c r="B103" s="100" t="s">
        <v>105</v>
      </c>
      <c r="C103" s="295"/>
      <c r="D103" s="172" t="s">
        <v>489</v>
      </c>
      <c r="E103" s="484" t="e">
        <f t="shared" ref="E103:T103" si="25">IF(E$7,E111/E$81,0)</f>
        <v>#DIV/0!</v>
      </c>
      <c r="F103" s="485" t="e">
        <f t="shared" si="25"/>
        <v>#DIV/0!</v>
      </c>
      <c r="G103" s="485" t="e">
        <f t="shared" si="25"/>
        <v>#DIV/0!</v>
      </c>
      <c r="H103" s="485" t="e">
        <f t="shared" si="25"/>
        <v>#DIV/0!</v>
      </c>
      <c r="I103" s="485" t="e">
        <f t="shared" si="25"/>
        <v>#DIV/0!</v>
      </c>
      <c r="J103" s="485" t="e">
        <f t="shared" si="25"/>
        <v>#DIV/0!</v>
      </c>
      <c r="K103" s="485" t="e">
        <f t="shared" si="25"/>
        <v>#DIV/0!</v>
      </c>
      <c r="L103" s="485" t="e">
        <f t="shared" si="25"/>
        <v>#DIV/0!</v>
      </c>
      <c r="M103" s="485" t="e">
        <f t="shared" si="25"/>
        <v>#DIV/0!</v>
      </c>
      <c r="N103" s="485" t="e">
        <f t="shared" si="25"/>
        <v>#DIV/0!</v>
      </c>
      <c r="O103" s="485" t="e">
        <f t="shared" si="25"/>
        <v>#DIV/0!</v>
      </c>
      <c r="P103" s="485" t="e">
        <f t="shared" si="25"/>
        <v>#DIV/0!</v>
      </c>
      <c r="Q103" s="485" t="e">
        <f t="shared" si="25"/>
        <v>#DIV/0!</v>
      </c>
      <c r="R103" s="485" t="e">
        <f t="shared" si="25"/>
        <v>#DIV/0!</v>
      </c>
      <c r="S103" s="485" t="e">
        <f t="shared" si="25"/>
        <v>#DIV/0!</v>
      </c>
      <c r="T103" s="486">
        <f t="shared" si="25"/>
        <v>0</v>
      </c>
    </row>
    <row r="104" spans="2:20" ht="27" customHeight="1" x14ac:dyDescent="0.35">
      <c r="B104" s="322" t="s">
        <v>106</v>
      </c>
      <c r="C104" s="298"/>
      <c r="D104" s="260" t="s">
        <v>489</v>
      </c>
      <c r="E104" s="484" t="e">
        <f t="shared" ref="E104:T104" si="26">IF(E$7,E112/E$81,0)</f>
        <v>#DIV/0!</v>
      </c>
      <c r="F104" s="485" t="e">
        <f t="shared" si="26"/>
        <v>#DIV/0!</v>
      </c>
      <c r="G104" s="485" t="e">
        <f t="shared" si="26"/>
        <v>#DIV/0!</v>
      </c>
      <c r="H104" s="485" t="e">
        <f t="shared" si="26"/>
        <v>#DIV/0!</v>
      </c>
      <c r="I104" s="485" t="e">
        <f t="shared" si="26"/>
        <v>#DIV/0!</v>
      </c>
      <c r="J104" s="485" t="e">
        <f t="shared" si="26"/>
        <v>#DIV/0!</v>
      </c>
      <c r="K104" s="485" t="e">
        <f t="shared" si="26"/>
        <v>#DIV/0!</v>
      </c>
      <c r="L104" s="485" t="e">
        <f t="shared" si="26"/>
        <v>#DIV/0!</v>
      </c>
      <c r="M104" s="485" t="e">
        <f t="shared" si="26"/>
        <v>#DIV/0!</v>
      </c>
      <c r="N104" s="485" t="e">
        <f t="shared" si="26"/>
        <v>#DIV/0!</v>
      </c>
      <c r="O104" s="485" t="e">
        <f t="shared" si="26"/>
        <v>#DIV/0!</v>
      </c>
      <c r="P104" s="485" t="e">
        <f t="shared" si="26"/>
        <v>#DIV/0!</v>
      </c>
      <c r="Q104" s="485" t="e">
        <f t="shared" si="26"/>
        <v>#DIV/0!</v>
      </c>
      <c r="R104" s="485" t="e">
        <f t="shared" si="26"/>
        <v>#DIV/0!</v>
      </c>
      <c r="S104" s="485" t="e">
        <f t="shared" si="26"/>
        <v>#DIV/0!</v>
      </c>
      <c r="T104" s="486">
        <f t="shared" si="26"/>
        <v>0</v>
      </c>
    </row>
    <row r="105" spans="2:20" ht="27" customHeight="1" x14ac:dyDescent="0.35">
      <c r="B105" s="253" t="s">
        <v>107</v>
      </c>
      <c r="C105" s="301"/>
      <c r="D105" s="174" t="s">
        <v>489</v>
      </c>
      <c r="E105" s="487" t="e">
        <f t="shared" ref="E105:T105" si="27">IF(E$7,E113/E$81,0)</f>
        <v>#DIV/0!</v>
      </c>
      <c r="F105" s="488" t="e">
        <f t="shared" si="27"/>
        <v>#DIV/0!</v>
      </c>
      <c r="G105" s="488" t="e">
        <f t="shared" si="27"/>
        <v>#DIV/0!</v>
      </c>
      <c r="H105" s="488" t="e">
        <f t="shared" si="27"/>
        <v>#DIV/0!</v>
      </c>
      <c r="I105" s="488" t="e">
        <f t="shared" si="27"/>
        <v>#DIV/0!</v>
      </c>
      <c r="J105" s="488" t="e">
        <f t="shared" si="27"/>
        <v>#DIV/0!</v>
      </c>
      <c r="K105" s="488" t="e">
        <f t="shared" si="27"/>
        <v>#DIV/0!</v>
      </c>
      <c r="L105" s="488" t="e">
        <f t="shared" si="27"/>
        <v>#DIV/0!</v>
      </c>
      <c r="M105" s="488" t="e">
        <f t="shared" si="27"/>
        <v>#DIV/0!</v>
      </c>
      <c r="N105" s="488" t="e">
        <f t="shared" si="27"/>
        <v>#DIV/0!</v>
      </c>
      <c r="O105" s="488" t="e">
        <f t="shared" si="27"/>
        <v>#DIV/0!</v>
      </c>
      <c r="P105" s="488" t="e">
        <f t="shared" si="27"/>
        <v>#DIV/0!</v>
      </c>
      <c r="Q105" s="488" t="e">
        <f t="shared" si="27"/>
        <v>#DIV/0!</v>
      </c>
      <c r="R105" s="488" t="e">
        <f t="shared" si="27"/>
        <v>#DIV/0!</v>
      </c>
      <c r="S105" s="488" t="e">
        <f t="shared" si="27"/>
        <v>#DIV/0!</v>
      </c>
      <c r="T105" s="489">
        <f t="shared" si="27"/>
        <v>0</v>
      </c>
    </row>
    <row r="106" spans="2:20" x14ac:dyDescent="0.35">
      <c r="B106" s="213"/>
      <c r="D106" s="466"/>
      <c r="E106" s="246"/>
      <c r="F106" s="246"/>
      <c r="G106" s="246"/>
      <c r="H106" s="246"/>
      <c r="I106" s="246"/>
      <c r="J106" s="246"/>
      <c r="K106" s="246"/>
      <c r="L106" s="246"/>
      <c r="M106" s="246"/>
      <c r="N106" s="246"/>
      <c r="O106" s="246"/>
      <c r="P106" s="246"/>
      <c r="Q106" s="246"/>
      <c r="R106" s="246"/>
      <c r="S106" s="246"/>
      <c r="T106" s="246"/>
    </row>
    <row r="107" spans="2:20" ht="15" customHeight="1" x14ac:dyDescent="0.35">
      <c r="B107" s="435" t="s">
        <v>490</v>
      </c>
      <c r="C107" s="369"/>
      <c r="D107" s="313"/>
      <c r="E107" s="368">
        <f t="shared" ref="E107:T107" si="28">E6</f>
        <v>1900</v>
      </c>
      <c r="F107" s="312">
        <f t="shared" si="28"/>
        <v>1901</v>
      </c>
      <c r="G107" s="312">
        <f t="shared" si="28"/>
        <v>1902</v>
      </c>
      <c r="H107" s="312">
        <f t="shared" si="28"/>
        <v>1903</v>
      </c>
      <c r="I107" s="312">
        <f t="shared" si="28"/>
        <v>1904</v>
      </c>
      <c r="J107" s="312">
        <f t="shared" si="28"/>
        <v>1905</v>
      </c>
      <c r="K107" s="312">
        <f t="shared" si="28"/>
        <v>1906</v>
      </c>
      <c r="L107" s="312">
        <f t="shared" si="28"/>
        <v>1907</v>
      </c>
      <c r="M107" s="312">
        <f t="shared" si="28"/>
        <v>1908</v>
      </c>
      <c r="N107" s="312">
        <f t="shared" si="28"/>
        <v>1909</v>
      </c>
      <c r="O107" s="312">
        <f t="shared" si="28"/>
        <v>1910</v>
      </c>
      <c r="P107" s="312">
        <f t="shared" si="28"/>
        <v>1911</v>
      </c>
      <c r="Q107" s="312">
        <f t="shared" si="28"/>
        <v>1912</v>
      </c>
      <c r="R107" s="312">
        <f t="shared" si="28"/>
        <v>1913</v>
      </c>
      <c r="S107" s="312">
        <f t="shared" si="28"/>
        <v>1914</v>
      </c>
      <c r="T107" s="313">
        <f t="shared" si="28"/>
        <v>1915</v>
      </c>
    </row>
    <row r="108" spans="2:20" ht="25.5" customHeight="1" x14ac:dyDescent="0.35">
      <c r="B108" s="275" t="s">
        <v>101</v>
      </c>
      <c r="C108" s="292"/>
      <c r="D108" s="251" t="s">
        <v>161</v>
      </c>
      <c r="E108" s="481">
        <f>IF(E$7,'4a) Berechnungen zu Planwerten'!E73,0)</f>
        <v>0</v>
      </c>
      <c r="F108" s="482">
        <f>IF(F$7,'4a) Berechnungen zu Planwerten'!F73,0)</f>
        <v>0</v>
      </c>
      <c r="G108" s="482">
        <f>IF(G$7,'4a) Berechnungen zu Planwerten'!G73,0)</f>
        <v>0</v>
      </c>
      <c r="H108" s="482">
        <f>IF(H$7,'4a) Berechnungen zu Planwerten'!H73,0)</f>
        <v>0</v>
      </c>
      <c r="I108" s="482">
        <f>IF(I$7,'4a) Berechnungen zu Planwerten'!I73,0)</f>
        <v>0</v>
      </c>
      <c r="J108" s="482">
        <f>IF(J$7,'4a) Berechnungen zu Planwerten'!J73,0)</f>
        <v>0</v>
      </c>
      <c r="K108" s="482">
        <f>IF(K$7,'4a) Berechnungen zu Planwerten'!K73,0)</f>
        <v>0</v>
      </c>
      <c r="L108" s="482">
        <f>IF(L$7,'4a) Berechnungen zu Planwerten'!L73,0)</f>
        <v>0</v>
      </c>
      <c r="M108" s="482">
        <f>IF(M$7,'4a) Berechnungen zu Planwerten'!M73,0)</f>
        <v>0</v>
      </c>
      <c r="N108" s="482">
        <f>IF(N$7,'4a) Berechnungen zu Planwerten'!N73,0)</f>
        <v>0</v>
      </c>
      <c r="O108" s="482">
        <f>IF(O$7,'4a) Berechnungen zu Planwerten'!O73,0)</f>
        <v>0</v>
      </c>
      <c r="P108" s="482">
        <f>IF(P$7,'4a) Berechnungen zu Planwerten'!P73,0)</f>
        <v>0</v>
      </c>
      <c r="Q108" s="482">
        <f>IF(Q$7,'4a) Berechnungen zu Planwerten'!Q73,0)</f>
        <v>0</v>
      </c>
      <c r="R108" s="482">
        <f>IF(R$7,'4a) Berechnungen zu Planwerten'!R73,0)</f>
        <v>0</v>
      </c>
      <c r="S108" s="482">
        <f>IF(S$7,IF('4c) Berechnungen_MFS'!$E$114="Nein",'4a) Berechnungen zu Planwerten'!S73,'4a) Berechnungen zu Planwerten'!S73+'4a) Berechnungen zu Planwerten'!T73),0)</f>
        <v>0</v>
      </c>
      <c r="T108" s="483">
        <f>IF(T$7,IF('4c) Berechnungen_MFS'!$E$114="Nein",0,'4a) Berechnungen zu Planwerten'!U73),0)</f>
        <v>0</v>
      </c>
    </row>
    <row r="109" spans="2:20" ht="25.5" customHeight="1" x14ac:dyDescent="0.35">
      <c r="B109" s="100" t="s">
        <v>103</v>
      </c>
      <c r="C109" s="295"/>
      <c r="D109" s="172" t="s">
        <v>161</v>
      </c>
      <c r="E109" s="484">
        <f>IF(E$7,'4a) Berechnungen zu Planwerten'!E74,0)</f>
        <v>0</v>
      </c>
      <c r="F109" s="485">
        <f>IF(F$7,'4a) Berechnungen zu Planwerten'!F74,0)</f>
        <v>0</v>
      </c>
      <c r="G109" s="485">
        <f>IF(G$7,'4a) Berechnungen zu Planwerten'!G74,0)</f>
        <v>0</v>
      </c>
      <c r="H109" s="485">
        <f>IF(H$7,'4a) Berechnungen zu Planwerten'!H74,0)</f>
        <v>0</v>
      </c>
      <c r="I109" s="485">
        <f>IF(I$7,'4a) Berechnungen zu Planwerten'!I74,0)</f>
        <v>0</v>
      </c>
      <c r="J109" s="485">
        <f>IF(J$7,'4a) Berechnungen zu Planwerten'!J74,0)</f>
        <v>0</v>
      </c>
      <c r="K109" s="485">
        <f>IF(K$7,'4a) Berechnungen zu Planwerten'!K74,0)</f>
        <v>0</v>
      </c>
      <c r="L109" s="485">
        <f>IF(L$7,'4a) Berechnungen zu Planwerten'!L74,0)</f>
        <v>0</v>
      </c>
      <c r="M109" s="485">
        <f>IF(M$7,'4a) Berechnungen zu Planwerten'!M74,0)</f>
        <v>0</v>
      </c>
      <c r="N109" s="485">
        <f>IF(N$7,'4a) Berechnungen zu Planwerten'!N74,0)</f>
        <v>0</v>
      </c>
      <c r="O109" s="485">
        <f>IF(O$7,'4a) Berechnungen zu Planwerten'!O74,0)</f>
        <v>0</v>
      </c>
      <c r="P109" s="485">
        <f>IF(P$7,'4a) Berechnungen zu Planwerten'!P74,0)</f>
        <v>0</v>
      </c>
      <c r="Q109" s="485">
        <f>IF(Q$7,'4a) Berechnungen zu Planwerten'!Q74,0)</f>
        <v>0</v>
      </c>
      <c r="R109" s="485">
        <f>IF(R$7,'4a) Berechnungen zu Planwerten'!R74,0)</f>
        <v>0</v>
      </c>
      <c r="S109" s="485">
        <f>IF(S$7,IF('4c) Berechnungen_MFS'!$E$114="Nein",'4a) Berechnungen zu Planwerten'!S74,'4a) Berechnungen zu Planwerten'!S74+'4a) Berechnungen zu Planwerten'!T74),0)</f>
        <v>0</v>
      </c>
      <c r="T109" s="486">
        <f>IF(T$7,IF('4c) Berechnungen_MFS'!$E$114="Nein",0,'4a) Berechnungen zu Planwerten'!U74),0)</f>
        <v>0</v>
      </c>
    </row>
    <row r="110" spans="2:20" ht="25.5" customHeight="1" x14ac:dyDescent="0.45">
      <c r="B110" s="101" t="s">
        <v>222</v>
      </c>
      <c r="C110" s="298"/>
      <c r="D110" s="252" t="s">
        <v>161</v>
      </c>
      <c r="E110" s="484">
        <f>IF(E$7,'4a) Berechnungen zu Planwerten'!E75,0)</f>
        <v>0</v>
      </c>
      <c r="F110" s="485">
        <f>IF(F$7,'4a) Berechnungen zu Planwerten'!F75,0)</f>
        <v>0</v>
      </c>
      <c r="G110" s="485">
        <f>IF(G$7,'4a) Berechnungen zu Planwerten'!G75,0)</f>
        <v>0</v>
      </c>
      <c r="H110" s="485">
        <f>IF(H$7,'4a) Berechnungen zu Planwerten'!H75,0)</f>
        <v>0</v>
      </c>
      <c r="I110" s="485">
        <f>IF(I$7,'4a) Berechnungen zu Planwerten'!I75,0)</f>
        <v>0</v>
      </c>
      <c r="J110" s="485">
        <f>IF(J$7,'4a) Berechnungen zu Planwerten'!J75,0)</f>
        <v>0</v>
      </c>
      <c r="K110" s="485">
        <f>IF(K$7,'4a) Berechnungen zu Planwerten'!K75,0)</f>
        <v>0</v>
      </c>
      <c r="L110" s="485">
        <f>IF(L$7,'4a) Berechnungen zu Planwerten'!L75,0)</f>
        <v>0</v>
      </c>
      <c r="M110" s="485">
        <f>IF(M$7,'4a) Berechnungen zu Planwerten'!M75,0)</f>
        <v>0</v>
      </c>
      <c r="N110" s="485">
        <f>IF(N$7,'4a) Berechnungen zu Planwerten'!N75,0)</f>
        <v>0</v>
      </c>
      <c r="O110" s="485">
        <f>IF(O$7,'4a) Berechnungen zu Planwerten'!O75,0)</f>
        <v>0</v>
      </c>
      <c r="P110" s="485">
        <f>IF(P$7,'4a) Berechnungen zu Planwerten'!P75,0)</f>
        <v>0</v>
      </c>
      <c r="Q110" s="485">
        <f>IF(Q$7,'4a) Berechnungen zu Planwerten'!Q75,0)</f>
        <v>0</v>
      </c>
      <c r="R110" s="485">
        <f>IF(R$7,'4a) Berechnungen zu Planwerten'!R75,0)</f>
        <v>0</v>
      </c>
      <c r="S110" s="485">
        <f>IF(S$7,IF('4c) Berechnungen_MFS'!$E$114="Nein",'4a) Berechnungen zu Planwerten'!S75,'4a) Berechnungen zu Planwerten'!S75+'4a) Berechnungen zu Planwerten'!T75),0)</f>
        <v>0</v>
      </c>
      <c r="T110" s="486">
        <f>IF(T$7,IF('4c) Berechnungen_MFS'!$E$114="Nein",0,'4a) Berechnungen zu Planwerten'!U75),0)</f>
        <v>0</v>
      </c>
    </row>
    <row r="111" spans="2:20" ht="25.5" customHeight="1" x14ac:dyDescent="0.35">
      <c r="B111" s="100" t="s">
        <v>105</v>
      </c>
      <c r="C111" s="295"/>
      <c r="D111" s="172" t="s">
        <v>161</v>
      </c>
      <c r="E111" s="484">
        <f>IF(E$7,'4a) Berechnungen zu Planwerten'!E76,0)</f>
        <v>0</v>
      </c>
      <c r="F111" s="485">
        <f>IF(F$7,'4a) Berechnungen zu Planwerten'!F76,0)</f>
        <v>0</v>
      </c>
      <c r="G111" s="485">
        <f>IF(G$7,'4a) Berechnungen zu Planwerten'!G76,0)</f>
        <v>0</v>
      </c>
      <c r="H111" s="485">
        <f>IF(H$7,'4a) Berechnungen zu Planwerten'!H76,0)</f>
        <v>0</v>
      </c>
      <c r="I111" s="485">
        <f>IF(I$7,'4a) Berechnungen zu Planwerten'!I76,0)</f>
        <v>0</v>
      </c>
      <c r="J111" s="485">
        <f>IF(J$7,'4a) Berechnungen zu Planwerten'!J76,0)</f>
        <v>0</v>
      </c>
      <c r="K111" s="485">
        <f>IF(K$7,'4a) Berechnungen zu Planwerten'!K76,0)</f>
        <v>0</v>
      </c>
      <c r="L111" s="485">
        <f>IF(L$7,'4a) Berechnungen zu Planwerten'!L76,0)</f>
        <v>0</v>
      </c>
      <c r="M111" s="485">
        <f>IF(M$7,'4a) Berechnungen zu Planwerten'!M76,0)</f>
        <v>0</v>
      </c>
      <c r="N111" s="485">
        <f>IF(N$7,'4a) Berechnungen zu Planwerten'!N76,0)</f>
        <v>0</v>
      </c>
      <c r="O111" s="485">
        <f>IF(O$7,'4a) Berechnungen zu Planwerten'!O76,0)</f>
        <v>0</v>
      </c>
      <c r="P111" s="485">
        <f>IF(P$7,'4a) Berechnungen zu Planwerten'!P76,0)</f>
        <v>0</v>
      </c>
      <c r="Q111" s="485">
        <f>IF(Q$7,'4a) Berechnungen zu Planwerten'!Q76,0)</f>
        <v>0</v>
      </c>
      <c r="R111" s="485">
        <f>IF(R$7,'4a) Berechnungen zu Planwerten'!R76,0)</f>
        <v>0</v>
      </c>
      <c r="S111" s="485">
        <f>IF(S$7,IF('4c) Berechnungen_MFS'!$E$114="Nein",'4a) Berechnungen zu Planwerten'!S76,'4a) Berechnungen zu Planwerten'!S76+'4a) Berechnungen zu Planwerten'!T76),0)</f>
        <v>0</v>
      </c>
      <c r="T111" s="486">
        <f>IF(T$7,IF('4c) Berechnungen_MFS'!$E$114="Nein",0,'4a) Berechnungen zu Planwerten'!U76),0)</f>
        <v>0</v>
      </c>
    </row>
    <row r="112" spans="2:20" ht="25.5" customHeight="1" x14ac:dyDescent="0.35">
      <c r="B112" s="322" t="s">
        <v>106</v>
      </c>
      <c r="C112" s="298"/>
      <c r="D112" s="260" t="s">
        <v>161</v>
      </c>
      <c r="E112" s="484">
        <f>IF(E$7,'4a) Berechnungen zu Planwerten'!E77,0)</f>
        <v>0</v>
      </c>
      <c r="F112" s="485">
        <f>IF(F$7,'4a) Berechnungen zu Planwerten'!F77,0)</f>
        <v>0</v>
      </c>
      <c r="G112" s="485">
        <f>IF(G$7,'4a) Berechnungen zu Planwerten'!G77,0)</f>
        <v>0</v>
      </c>
      <c r="H112" s="485">
        <f>IF(H$7,'4a) Berechnungen zu Planwerten'!H77,0)</f>
        <v>0</v>
      </c>
      <c r="I112" s="485">
        <f>IF(I$7,'4a) Berechnungen zu Planwerten'!I77,0)</f>
        <v>0</v>
      </c>
      <c r="J112" s="485">
        <f>IF(J$7,'4a) Berechnungen zu Planwerten'!J77,0)</f>
        <v>0</v>
      </c>
      <c r="K112" s="485">
        <f>IF(K$7,'4a) Berechnungen zu Planwerten'!K77,0)</f>
        <v>0</v>
      </c>
      <c r="L112" s="485">
        <f>IF(L$7,'4a) Berechnungen zu Planwerten'!L77,0)</f>
        <v>0</v>
      </c>
      <c r="M112" s="485">
        <f>IF(M$7,'4a) Berechnungen zu Planwerten'!M77,0)</f>
        <v>0</v>
      </c>
      <c r="N112" s="485">
        <f>IF(N$7,'4a) Berechnungen zu Planwerten'!N77,0)</f>
        <v>0</v>
      </c>
      <c r="O112" s="485">
        <f>IF(O$7,'4a) Berechnungen zu Planwerten'!O77,0)</f>
        <v>0</v>
      </c>
      <c r="P112" s="485">
        <f>IF(P$7,'4a) Berechnungen zu Planwerten'!P77,0)</f>
        <v>0</v>
      </c>
      <c r="Q112" s="485">
        <f>IF(Q$7,'4a) Berechnungen zu Planwerten'!Q77,0)</f>
        <v>0</v>
      </c>
      <c r="R112" s="485">
        <f>IF(R$7,'4a) Berechnungen zu Planwerten'!R77,0)</f>
        <v>0</v>
      </c>
      <c r="S112" s="485">
        <f>IF(S$7,IF('4c) Berechnungen_MFS'!$E$114="Nein",'4a) Berechnungen zu Planwerten'!S77,'4a) Berechnungen zu Planwerten'!S77+'4a) Berechnungen zu Planwerten'!T77),0)</f>
        <v>0</v>
      </c>
      <c r="T112" s="486">
        <f>IF(T$7,IF('4c) Berechnungen_MFS'!$E$114="Nein",0,'4a) Berechnungen zu Planwerten'!U77),0)</f>
        <v>0</v>
      </c>
    </row>
    <row r="113" spans="1:20" ht="25.5" customHeight="1" thickBot="1" x14ac:dyDescent="0.4">
      <c r="B113" s="253" t="s">
        <v>107</v>
      </c>
      <c r="C113" s="301"/>
      <c r="D113" s="174" t="s">
        <v>161</v>
      </c>
      <c r="E113" s="487">
        <f>IF(E$7,'4a) Berechnungen zu Planwerten'!E78,0)</f>
        <v>0</v>
      </c>
      <c r="F113" s="488">
        <f>IF(F$7,'4a) Berechnungen zu Planwerten'!F78,0)</f>
        <v>0</v>
      </c>
      <c r="G113" s="488">
        <f>IF(G$7,'4a) Berechnungen zu Planwerten'!G78,0)</f>
        <v>0</v>
      </c>
      <c r="H113" s="488">
        <f>IF(H$7,'4a) Berechnungen zu Planwerten'!H78,0)</f>
        <v>0</v>
      </c>
      <c r="I113" s="488">
        <f>IF(I$7,'4a) Berechnungen zu Planwerten'!I78,0)</f>
        <v>0</v>
      </c>
      <c r="J113" s="488">
        <f>IF(J$7,'4a) Berechnungen zu Planwerten'!J78,0)</f>
        <v>0</v>
      </c>
      <c r="K113" s="488">
        <f>IF(K$7,'4a) Berechnungen zu Planwerten'!K78,0)</f>
        <v>0</v>
      </c>
      <c r="L113" s="488">
        <f>IF(L$7,'4a) Berechnungen zu Planwerten'!L78,0)</f>
        <v>0</v>
      </c>
      <c r="M113" s="488">
        <f>IF(M$7,'4a) Berechnungen zu Planwerten'!M78,0)</f>
        <v>0</v>
      </c>
      <c r="N113" s="488">
        <f>IF(N$7,'4a) Berechnungen zu Planwerten'!N78,0)</f>
        <v>0</v>
      </c>
      <c r="O113" s="488">
        <f>IF(O$7,'4a) Berechnungen zu Planwerten'!O78,0)</f>
        <v>0</v>
      </c>
      <c r="P113" s="488">
        <f>IF(P$7,'4a) Berechnungen zu Planwerten'!P78,0)</f>
        <v>0</v>
      </c>
      <c r="Q113" s="488">
        <f>IF(Q$7,'4a) Berechnungen zu Planwerten'!Q78,0)</f>
        <v>0</v>
      </c>
      <c r="R113" s="488">
        <f>IF(R$7,'4a) Berechnungen zu Planwerten'!R78,0)</f>
        <v>0</v>
      </c>
      <c r="S113" s="488">
        <f>IF(S$7,IF('4c) Berechnungen_MFS'!$E$114="Nein",'4a) Berechnungen zu Planwerten'!S78,'4a) Berechnungen zu Planwerten'!S78+'4a) Berechnungen zu Planwerten'!T78),0)</f>
        <v>0</v>
      </c>
      <c r="T113" s="489">
        <f>IF(T$7,IF('4c) Berechnungen_MFS'!$E$114="Nein",0,'4a) Berechnungen zu Planwerten'!U78),0)</f>
        <v>0</v>
      </c>
    </row>
    <row r="114" spans="1:20" ht="15" thickBot="1" x14ac:dyDescent="0.4">
      <c r="B114" s="213"/>
      <c r="D114" s="466"/>
    </row>
    <row r="115" spans="1:20" ht="15" customHeight="1" x14ac:dyDescent="0.35">
      <c r="B115" s="435" t="s">
        <v>491</v>
      </c>
      <c r="C115" s="369"/>
      <c r="D115" s="313"/>
      <c r="E115" s="368">
        <f t="shared" ref="E115:T115" si="29">E6</f>
        <v>1900</v>
      </c>
      <c r="F115" s="312">
        <f t="shared" si="29"/>
        <v>1901</v>
      </c>
      <c r="G115" s="312">
        <f t="shared" si="29"/>
        <v>1902</v>
      </c>
      <c r="H115" s="312">
        <f t="shared" si="29"/>
        <v>1903</v>
      </c>
      <c r="I115" s="312">
        <f t="shared" si="29"/>
        <v>1904</v>
      </c>
      <c r="J115" s="312">
        <f t="shared" si="29"/>
        <v>1905</v>
      </c>
      <c r="K115" s="312">
        <f t="shared" si="29"/>
        <v>1906</v>
      </c>
      <c r="L115" s="312">
        <f t="shared" si="29"/>
        <v>1907</v>
      </c>
      <c r="M115" s="312">
        <f t="shared" si="29"/>
        <v>1908</v>
      </c>
      <c r="N115" s="312">
        <f t="shared" si="29"/>
        <v>1909</v>
      </c>
      <c r="O115" s="312">
        <f t="shared" si="29"/>
        <v>1910</v>
      </c>
      <c r="P115" s="312">
        <f t="shared" si="29"/>
        <v>1911</v>
      </c>
      <c r="Q115" s="312">
        <f t="shared" si="29"/>
        <v>1912</v>
      </c>
      <c r="R115" s="312">
        <f t="shared" si="29"/>
        <v>1913</v>
      </c>
      <c r="S115" s="312">
        <f t="shared" si="29"/>
        <v>1914</v>
      </c>
      <c r="T115" s="313">
        <f t="shared" si="29"/>
        <v>1915</v>
      </c>
    </row>
    <row r="116" spans="1:20" ht="22.5" customHeight="1" x14ac:dyDescent="0.35">
      <c r="B116" s="275" t="s">
        <v>101</v>
      </c>
      <c r="C116" s="292"/>
      <c r="D116" s="251" t="s">
        <v>489</v>
      </c>
      <c r="E116" s="481" t="e">
        <f t="shared" ref="E116:T116" si="30">IF(E$7,E125/E$81,0)</f>
        <v>#DIV/0!</v>
      </c>
      <c r="F116" s="482" t="e">
        <f t="shared" si="30"/>
        <v>#DIV/0!</v>
      </c>
      <c r="G116" s="482" t="e">
        <f t="shared" si="30"/>
        <v>#DIV/0!</v>
      </c>
      <c r="H116" s="482" t="e">
        <f t="shared" si="30"/>
        <v>#DIV/0!</v>
      </c>
      <c r="I116" s="482" t="e">
        <f t="shared" si="30"/>
        <v>#DIV/0!</v>
      </c>
      <c r="J116" s="482" t="e">
        <f t="shared" si="30"/>
        <v>#DIV/0!</v>
      </c>
      <c r="K116" s="482" t="e">
        <f t="shared" si="30"/>
        <v>#DIV/0!</v>
      </c>
      <c r="L116" s="482" t="e">
        <f t="shared" si="30"/>
        <v>#DIV/0!</v>
      </c>
      <c r="M116" s="482" t="e">
        <f t="shared" si="30"/>
        <v>#DIV/0!</v>
      </c>
      <c r="N116" s="482" t="e">
        <f t="shared" si="30"/>
        <v>#DIV/0!</v>
      </c>
      <c r="O116" s="482" t="e">
        <f t="shared" si="30"/>
        <v>#DIV/0!</v>
      </c>
      <c r="P116" s="482" t="e">
        <f t="shared" si="30"/>
        <v>#DIV/0!</v>
      </c>
      <c r="Q116" s="482" t="e">
        <f t="shared" si="30"/>
        <v>#DIV/0!</v>
      </c>
      <c r="R116" s="482" t="e">
        <f t="shared" si="30"/>
        <v>#DIV/0!</v>
      </c>
      <c r="S116" s="482" t="e">
        <f t="shared" si="30"/>
        <v>#DIV/0!</v>
      </c>
      <c r="T116" s="483">
        <f t="shared" si="30"/>
        <v>0</v>
      </c>
    </row>
    <row r="117" spans="1:20" ht="22.5" customHeight="1" x14ac:dyDescent="0.35">
      <c r="B117" s="1459" t="s">
        <v>103</v>
      </c>
      <c r="C117" s="295"/>
      <c r="D117" s="172" t="s">
        <v>489</v>
      </c>
      <c r="E117" s="484" t="e">
        <f t="shared" ref="E117:T117" si="31">IF(E$7,E126/E$81,0)</f>
        <v>#DIV/0!</v>
      </c>
      <c r="F117" s="485" t="e">
        <f t="shared" si="31"/>
        <v>#DIV/0!</v>
      </c>
      <c r="G117" s="485" t="e">
        <f t="shared" si="31"/>
        <v>#DIV/0!</v>
      </c>
      <c r="H117" s="485" t="e">
        <f t="shared" si="31"/>
        <v>#DIV/0!</v>
      </c>
      <c r="I117" s="485" t="e">
        <f t="shared" si="31"/>
        <v>#DIV/0!</v>
      </c>
      <c r="J117" s="485" t="e">
        <f t="shared" si="31"/>
        <v>#DIV/0!</v>
      </c>
      <c r="K117" s="485" t="e">
        <f t="shared" si="31"/>
        <v>#DIV/0!</v>
      </c>
      <c r="L117" s="485" t="e">
        <f t="shared" si="31"/>
        <v>#DIV/0!</v>
      </c>
      <c r="M117" s="485" t="e">
        <f t="shared" si="31"/>
        <v>#DIV/0!</v>
      </c>
      <c r="N117" s="485" t="e">
        <f t="shared" si="31"/>
        <v>#DIV/0!</v>
      </c>
      <c r="O117" s="485" t="e">
        <f t="shared" si="31"/>
        <v>#DIV/0!</v>
      </c>
      <c r="P117" s="485" t="e">
        <f t="shared" si="31"/>
        <v>#DIV/0!</v>
      </c>
      <c r="Q117" s="485" t="e">
        <f t="shared" si="31"/>
        <v>#DIV/0!</v>
      </c>
      <c r="R117" s="485" t="e">
        <f t="shared" si="31"/>
        <v>#DIV/0!</v>
      </c>
      <c r="S117" s="485" t="e">
        <f t="shared" si="31"/>
        <v>#DIV/0!</v>
      </c>
      <c r="T117" s="486">
        <f t="shared" si="31"/>
        <v>0</v>
      </c>
    </row>
    <row r="118" spans="1:20" ht="22.5" customHeight="1" x14ac:dyDescent="0.35">
      <c r="B118" s="1460" t="s">
        <v>329</v>
      </c>
      <c r="C118" s="298"/>
      <c r="D118" s="252" t="s">
        <v>489</v>
      </c>
      <c r="E118" s="484" t="e">
        <f t="shared" ref="E118:T118" si="32">IF(E$7,E127/E$81,0)</f>
        <v>#DIV/0!</v>
      </c>
      <c r="F118" s="485" t="e">
        <f t="shared" si="32"/>
        <v>#DIV/0!</v>
      </c>
      <c r="G118" s="485" t="e">
        <f t="shared" si="32"/>
        <v>#DIV/0!</v>
      </c>
      <c r="H118" s="485" t="e">
        <f t="shared" si="32"/>
        <v>#DIV/0!</v>
      </c>
      <c r="I118" s="485" t="e">
        <f t="shared" si="32"/>
        <v>#DIV/0!</v>
      </c>
      <c r="J118" s="485" t="e">
        <f t="shared" si="32"/>
        <v>#DIV/0!</v>
      </c>
      <c r="K118" s="485" t="e">
        <f t="shared" si="32"/>
        <v>#DIV/0!</v>
      </c>
      <c r="L118" s="485" t="e">
        <f t="shared" si="32"/>
        <v>#DIV/0!</v>
      </c>
      <c r="M118" s="485" t="e">
        <f t="shared" si="32"/>
        <v>#DIV/0!</v>
      </c>
      <c r="N118" s="485" t="e">
        <f t="shared" si="32"/>
        <v>#DIV/0!</v>
      </c>
      <c r="O118" s="485" t="e">
        <f t="shared" si="32"/>
        <v>#DIV/0!</v>
      </c>
      <c r="P118" s="485" t="e">
        <f t="shared" si="32"/>
        <v>#DIV/0!</v>
      </c>
      <c r="Q118" s="485" t="e">
        <f t="shared" si="32"/>
        <v>#DIV/0!</v>
      </c>
      <c r="R118" s="485" t="e">
        <f t="shared" si="32"/>
        <v>#DIV/0!</v>
      </c>
      <c r="S118" s="485" t="e">
        <f t="shared" si="32"/>
        <v>#DIV/0!</v>
      </c>
      <c r="T118" s="486">
        <f t="shared" si="32"/>
        <v>0</v>
      </c>
    </row>
    <row r="119" spans="1:20" ht="22.5" customHeight="1" x14ac:dyDescent="0.45">
      <c r="B119" s="1401" t="s">
        <v>222</v>
      </c>
      <c r="C119" s="1403"/>
      <c r="D119" s="1394" t="s">
        <v>489</v>
      </c>
      <c r="E119" s="484" t="e">
        <f t="shared" ref="E119:T119" si="33">IF(E$7,E128/E$81,0)</f>
        <v>#DIV/0!</v>
      </c>
      <c r="F119" s="485" t="e">
        <f t="shared" si="33"/>
        <v>#DIV/0!</v>
      </c>
      <c r="G119" s="485" t="e">
        <f t="shared" si="33"/>
        <v>#DIV/0!</v>
      </c>
      <c r="H119" s="485" t="e">
        <f t="shared" si="33"/>
        <v>#DIV/0!</v>
      </c>
      <c r="I119" s="485" t="e">
        <f t="shared" si="33"/>
        <v>#DIV/0!</v>
      </c>
      <c r="J119" s="485" t="e">
        <f t="shared" si="33"/>
        <v>#DIV/0!</v>
      </c>
      <c r="K119" s="485" t="e">
        <f t="shared" si="33"/>
        <v>#DIV/0!</v>
      </c>
      <c r="L119" s="485" t="e">
        <f t="shared" si="33"/>
        <v>#DIV/0!</v>
      </c>
      <c r="M119" s="485" t="e">
        <f t="shared" si="33"/>
        <v>#DIV/0!</v>
      </c>
      <c r="N119" s="485" t="e">
        <f t="shared" si="33"/>
        <v>#DIV/0!</v>
      </c>
      <c r="O119" s="485" t="e">
        <f t="shared" si="33"/>
        <v>#DIV/0!</v>
      </c>
      <c r="P119" s="485" t="e">
        <f t="shared" si="33"/>
        <v>#DIV/0!</v>
      </c>
      <c r="Q119" s="485" t="e">
        <f t="shared" si="33"/>
        <v>#DIV/0!</v>
      </c>
      <c r="R119" s="485" t="e">
        <f t="shared" si="33"/>
        <v>#DIV/0!</v>
      </c>
      <c r="S119" s="485" t="e">
        <f t="shared" si="33"/>
        <v>#DIV/0!</v>
      </c>
      <c r="T119" s="486">
        <f t="shared" si="33"/>
        <v>0</v>
      </c>
    </row>
    <row r="120" spans="1:20" ht="22.5" customHeight="1" x14ac:dyDescent="0.35">
      <c r="B120" s="101" t="s">
        <v>105</v>
      </c>
      <c r="C120" s="298"/>
      <c r="D120" s="252" t="s">
        <v>489</v>
      </c>
      <c r="E120" s="484" t="e">
        <f t="shared" ref="E120:T120" si="34">IF(E$7,E129/E$81,0)</f>
        <v>#DIV/0!</v>
      </c>
      <c r="F120" s="485" t="e">
        <f t="shared" si="34"/>
        <v>#DIV/0!</v>
      </c>
      <c r="G120" s="485" t="e">
        <f t="shared" si="34"/>
        <v>#DIV/0!</v>
      </c>
      <c r="H120" s="485" t="e">
        <f t="shared" si="34"/>
        <v>#DIV/0!</v>
      </c>
      <c r="I120" s="485" t="e">
        <f t="shared" si="34"/>
        <v>#DIV/0!</v>
      </c>
      <c r="J120" s="485" t="e">
        <f t="shared" si="34"/>
        <v>#DIV/0!</v>
      </c>
      <c r="K120" s="485" t="e">
        <f t="shared" si="34"/>
        <v>#DIV/0!</v>
      </c>
      <c r="L120" s="485" t="e">
        <f t="shared" si="34"/>
        <v>#DIV/0!</v>
      </c>
      <c r="M120" s="485" t="e">
        <f t="shared" si="34"/>
        <v>#DIV/0!</v>
      </c>
      <c r="N120" s="485" t="e">
        <f t="shared" si="34"/>
        <v>#DIV/0!</v>
      </c>
      <c r="O120" s="485" t="e">
        <f t="shared" si="34"/>
        <v>#DIV/0!</v>
      </c>
      <c r="P120" s="485" t="e">
        <f t="shared" si="34"/>
        <v>#DIV/0!</v>
      </c>
      <c r="Q120" s="485" t="e">
        <f t="shared" si="34"/>
        <v>#DIV/0!</v>
      </c>
      <c r="R120" s="485" t="e">
        <f t="shared" si="34"/>
        <v>#DIV/0!</v>
      </c>
      <c r="S120" s="485" t="e">
        <f t="shared" si="34"/>
        <v>#DIV/0!</v>
      </c>
      <c r="T120" s="486">
        <f t="shared" si="34"/>
        <v>0</v>
      </c>
    </row>
    <row r="121" spans="1:20" ht="22.5" customHeight="1" x14ac:dyDescent="0.35">
      <c r="B121" s="1404" t="s">
        <v>106</v>
      </c>
      <c r="C121" s="1403"/>
      <c r="D121" s="1405" t="s">
        <v>489</v>
      </c>
      <c r="E121" s="484" t="e">
        <f t="shared" ref="E121:T121" si="35">IF(E$7,E130/E$81,0)</f>
        <v>#DIV/0!</v>
      </c>
      <c r="F121" s="485" t="e">
        <f t="shared" si="35"/>
        <v>#DIV/0!</v>
      </c>
      <c r="G121" s="485" t="e">
        <f t="shared" si="35"/>
        <v>#DIV/0!</v>
      </c>
      <c r="H121" s="485" t="e">
        <f t="shared" si="35"/>
        <v>#DIV/0!</v>
      </c>
      <c r="I121" s="485" t="e">
        <f t="shared" si="35"/>
        <v>#DIV/0!</v>
      </c>
      <c r="J121" s="485" t="e">
        <f t="shared" si="35"/>
        <v>#DIV/0!</v>
      </c>
      <c r="K121" s="485" t="e">
        <f t="shared" si="35"/>
        <v>#DIV/0!</v>
      </c>
      <c r="L121" s="485" t="e">
        <f t="shared" si="35"/>
        <v>#DIV/0!</v>
      </c>
      <c r="M121" s="485" t="e">
        <f t="shared" si="35"/>
        <v>#DIV/0!</v>
      </c>
      <c r="N121" s="485" t="e">
        <f t="shared" si="35"/>
        <v>#DIV/0!</v>
      </c>
      <c r="O121" s="485" t="e">
        <f t="shared" si="35"/>
        <v>#DIV/0!</v>
      </c>
      <c r="P121" s="485" t="e">
        <f t="shared" si="35"/>
        <v>#DIV/0!</v>
      </c>
      <c r="Q121" s="485" t="e">
        <f t="shared" si="35"/>
        <v>#DIV/0!</v>
      </c>
      <c r="R121" s="485" t="e">
        <f t="shared" si="35"/>
        <v>#DIV/0!</v>
      </c>
      <c r="S121" s="485" t="e">
        <f t="shared" si="35"/>
        <v>#DIV/0!</v>
      </c>
      <c r="T121" s="486">
        <f t="shared" si="35"/>
        <v>0</v>
      </c>
    </row>
    <row r="122" spans="1:20" ht="22.5" customHeight="1" x14ac:dyDescent="0.35">
      <c r="B122" s="105" t="s">
        <v>107</v>
      </c>
      <c r="C122" s="1402"/>
      <c r="D122" s="386" t="s">
        <v>489</v>
      </c>
      <c r="E122" s="487" t="e">
        <f t="shared" ref="E122:T122" si="36">IF(E$7,E131/E$81,0)</f>
        <v>#DIV/0!</v>
      </c>
      <c r="F122" s="488" t="e">
        <f t="shared" si="36"/>
        <v>#DIV/0!</v>
      </c>
      <c r="G122" s="488" t="e">
        <f t="shared" si="36"/>
        <v>#DIV/0!</v>
      </c>
      <c r="H122" s="488" t="e">
        <f t="shared" si="36"/>
        <v>#DIV/0!</v>
      </c>
      <c r="I122" s="488" t="e">
        <f t="shared" si="36"/>
        <v>#DIV/0!</v>
      </c>
      <c r="J122" s="488" t="e">
        <f t="shared" si="36"/>
        <v>#DIV/0!</v>
      </c>
      <c r="K122" s="488" t="e">
        <f t="shared" si="36"/>
        <v>#DIV/0!</v>
      </c>
      <c r="L122" s="488" t="e">
        <f t="shared" si="36"/>
        <v>#DIV/0!</v>
      </c>
      <c r="M122" s="488" t="e">
        <f t="shared" si="36"/>
        <v>#DIV/0!</v>
      </c>
      <c r="N122" s="488" t="e">
        <f t="shared" si="36"/>
        <v>#DIV/0!</v>
      </c>
      <c r="O122" s="488" t="e">
        <f t="shared" si="36"/>
        <v>#DIV/0!</v>
      </c>
      <c r="P122" s="488" t="e">
        <f t="shared" si="36"/>
        <v>#DIV/0!</v>
      </c>
      <c r="Q122" s="488" t="e">
        <f t="shared" si="36"/>
        <v>#DIV/0!</v>
      </c>
      <c r="R122" s="488" t="e">
        <f t="shared" si="36"/>
        <v>#DIV/0!</v>
      </c>
      <c r="S122" s="488" t="e">
        <f t="shared" si="36"/>
        <v>#DIV/0!</v>
      </c>
      <c r="T122" s="489">
        <f t="shared" si="36"/>
        <v>0</v>
      </c>
    </row>
    <row r="123" spans="1:20" ht="22.5" customHeight="1" x14ac:dyDescent="0.35">
      <c r="B123" s="490"/>
      <c r="D123" s="466"/>
    </row>
    <row r="124" spans="1:20" ht="15" customHeight="1" x14ac:dyDescent="0.35">
      <c r="B124" s="435" t="s">
        <v>492</v>
      </c>
      <c r="C124" s="369"/>
      <c r="D124" s="313"/>
      <c r="E124" s="368">
        <f t="shared" ref="E124:T124" si="37">E6</f>
        <v>1900</v>
      </c>
      <c r="F124" s="312">
        <f t="shared" si="37"/>
        <v>1901</v>
      </c>
      <c r="G124" s="312">
        <f t="shared" si="37"/>
        <v>1902</v>
      </c>
      <c r="H124" s="312">
        <f t="shared" si="37"/>
        <v>1903</v>
      </c>
      <c r="I124" s="312">
        <f t="shared" si="37"/>
        <v>1904</v>
      </c>
      <c r="J124" s="312">
        <f t="shared" si="37"/>
        <v>1905</v>
      </c>
      <c r="K124" s="312">
        <f t="shared" si="37"/>
        <v>1906</v>
      </c>
      <c r="L124" s="312">
        <f t="shared" si="37"/>
        <v>1907</v>
      </c>
      <c r="M124" s="312">
        <f t="shared" si="37"/>
        <v>1908</v>
      </c>
      <c r="N124" s="312">
        <f t="shared" si="37"/>
        <v>1909</v>
      </c>
      <c r="O124" s="312">
        <f t="shared" si="37"/>
        <v>1910</v>
      </c>
      <c r="P124" s="312">
        <f t="shared" si="37"/>
        <v>1911</v>
      </c>
      <c r="Q124" s="312">
        <f t="shared" si="37"/>
        <v>1912</v>
      </c>
      <c r="R124" s="312">
        <f t="shared" si="37"/>
        <v>1913</v>
      </c>
      <c r="S124" s="312">
        <f t="shared" si="37"/>
        <v>1914</v>
      </c>
      <c r="T124" s="313">
        <f t="shared" si="37"/>
        <v>1915</v>
      </c>
    </row>
    <row r="125" spans="1:20" ht="22.5" customHeight="1" x14ac:dyDescent="0.35">
      <c r="B125" s="275" t="s">
        <v>101</v>
      </c>
      <c r="C125" s="292"/>
      <c r="D125" s="251" t="s">
        <v>161</v>
      </c>
      <c r="E125" s="481">
        <f>IF(E$7,'4a) Berechnungen zu Planwerten'!E33,0)</f>
        <v>0</v>
      </c>
      <c r="F125" s="482">
        <f>IF(F$7,'4a) Berechnungen zu Planwerten'!F33,0)</f>
        <v>0</v>
      </c>
      <c r="G125" s="482">
        <f>IF(G$7,'4a) Berechnungen zu Planwerten'!G33,0)</f>
        <v>0</v>
      </c>
      <c r="H125" s="482">
        <f>IF(H$7,'4a) Berechnungen zu Planwerten'!H33,0)</f>
        <v>0</v>
      </c>
      <c r="I125" s="482">
        <f>IF(I$7,'4a) Berechnungen zu Planwerten'!I33,0)</f>
        <v>0</v>
      </c>
      <c r="J125" s="482">
        <f>IF(J$7,'4a) Berechnungen zu Planwerten'!J33,0)</f>
        <v>0</v>
      </c>
      <c r="K125" s="482">
        <f>IF(K$7,'4a) Berechnungen zu Planwerten'!K33,0)</f>
        <v>0</v>
      </c>
      <c r="L125" s="482">
        <f>IF(L$7,'4a) Berechnungen zu Planwerten'!L33,0)</f>
        <v>0</v>
      </c>
      <c r="M125" s="482">
        <f>IF(M$7,'4a) Berechnungen zu Planwerten'!M33,0)</f>
        <v>0</v>
      </c>
      <c r="N125" s="482">
        <f>IF(N$7,'4a) Berechnungen zu Planwerten'!N33,0)</f>
        <v>0</v>
      </c>
      <c r="O125" s="482">
        <f>IF(O$7,'4a) Berechnungen zu Planwerten'!O33,0)</f>
        <v>0</v>
      </c>
      <c r="P125" s="482">
        <f>IF(P$7,'4a) Berechnungen zu Planwerten'!P33,0)</f>
        <v>0</v>
      </c>
      <c r="Q125" s="482">
        <f>IF(Q$7,'4a) Berechnungen zu Planwerten'!Q33,0)</f>
        <v>0</v>
      </c>
      <c r="R125" s="482">
        <f>IF(R$7,'4a) Berechnungen zu Planwerten'!R33,0)</f>
        <v>0</v>
      </c>
      <c r="S125" s="482">
        <f>IF(S$7,IF('4c) Berechnungen_MFS'!$E$114="Nein",'4a) Berechnungen zu Planwerten'!S33,'4a) Berechnungen zu Planwerten'!S33+'4a) Berechnungen zu Planwerten'!T33),0)</f>
        <v>0</v>
      </c>
      <c r="T125" s="483">
        <f>IF(T$7,IF('4c) Berechnungen_MFS'!$E$114="Nein",0,'4a) Berechnungen zu Planwerten'!U33),0)</f>
        <v>0</v>
      </c>
    </row>
    <row r="126" spans="1:20" ht="22.5" customHeight="1" x14ac:dyDescent="0.35">
      <c r="A126" s="1449"/>
      <c r="B126" s="1459" t="s">
        <v>103</v>
      </c>
      <c r="C126" s="295"/>
      <c r="D126" s="172" t="s">
        <v>161</v>
      </c>
      <c r="E126" s="484">
        <f>IF(E$7,'4a) Berechnungen zu Planwerten'!E67,0)</f>
        <v>0</v>
      </c>
      <c r="F126" s="485">
        <f>IF(F$7,'4a) Berechnungen zu Planwerten'!F67,0)</f>
        <v>0</v>
      </c>
      <c r="G126" s="485">
        <f>IF(G$7,'4a) Berechnungen zu Planwerten'!G67,0)</f>
        <v>0</v>
      </c>
      <c r="H126" s="485">
        <f>IF(H$7,'4a) Berechnungen zu Planwerten'!H67,0)</f>
        <v>0</v>
      </c>
      <c r="I126" s="485">
        <f>IF(I$7,'4a) Berechnungen zu Planwerten'!I67,0)</f>
        <v>0</v>
      </c>
      <c r="J126" s="485">
        <f>IF(J$7,'4a) Berechnungen zu Planwerten'!J67,0)</f>
        <v>0</v>
      </c>
      <c r="K126" s="485">
        <f>IF(K$7,'4a) Berechnungen zu Planwerten'!K67,0)</f>
        <v>0</v>
      </c>
      <c r="L126" s="485">
        <f>IF(L$7,'4a) Berechnungen zu Planwerten'!L67,0)</f>
        <v>0</v>
      </c>
      <c r="M126" s="485">
        <f>IF(M$7,'4a) Berechnungen zu Planwerten'!M67,0)</f>
        <v>0</v>
      </c>
      <c r="N126" s="485">
        <f>IF(N$7,'4a) Berechnungen zu Planwerten'!N67,0)</f>
        <v>0</v>
      </c>
      <c r="O126" s="485">
        <f>IF(O$7,'4a) Berechnungen zu Planwerten'!O67,0)</f>
        <v>0</v>
      </c>
      <c r="P126" s="485">
        <f>IF(P$7,'4a) Berechnungen zu Planwerten'!P67,0)</f>
        <v>0</v>
      </c>
      <c r="Q126" s="485">
        <f>IF(Q$7,'4a) Berechnungen zu Planwerten'!Q67,0)</f>
        <v>0</v>
      </c>
      <c r="R126" s="485">
        <f>IF(R$7,'4a) Berechnungen zu Planwerten'!R67,0)</f>
        <v>0</v>
      </c>
      <c r="S126" s="485">
        <f>IF(S$7,IF('4c) Berechnungen_MFS'!$E$114="Nein",'4a) Berechnungen zu Planwerten'!S67,'4a) Berechnungen zu Planwerten'!S67+'4a) Berechnungen zu Planwerten'!T67),0)</f>
        <v>0</v>
      </c>
      <c r="T126" s="486">
        <f>IF(T$7,IF('4c) Berechnungen_MFS'!$E$114="Nein",0,'4a) Berechnungen zu Planwerten'!U67),0)</f>
        <v>0</v>
      </c>
    </row>
    <row r="127" spans="1:20" ht="22.5" customHeight="1" x14ac:dyDescent="0.35">
      <c r="B127" s="1460" t="s">
        <v>329</v>
      </c>
      <c r="C127" s="298"/>
      <c r="D127" s="252" t="s">
        <v>161</v>
      </c>
      <c r="E127" s="484">
        <f>IF(E$7,'4a) Berechnungen zu Planwerten'!E68,0)</f>
        <v>0</v>
      </c>
      <c r="F127" s="485">
        <f>IF(F$7,'4a) Berechnungen zu Planwerten'!F68,0)</f>
        <v>0</v>
      </c>
      <c r="G127" s="485">
        <f>IF(G$7,'4a) Berechnungen zu Planwerten'!G68,0)</f>
        <v>0</v>
      </c>
      <c r="H127" s="485">
        <f>IF(H$7,'4a) Berechnungen zu Planwerten'!H68,0)</f>
        <v>0</v>
      </c>
      <c r="I127" s="485">
        <f>IF(I$7,'4a) Berechnungen zu Planwerten'!I68,0)</f>
        <v>0</v>
      </c>
      <c r="J127" s="485">
        <f>IF(J$7,'4a) Berechnungen zu Planwerten'!J68,0)</f>
        <v>0</v>
      </c>
      <c r="K127" s="485">
        <f>IF(K$7,'4a) Berechnungen zu Planwerten'!K68,0)</f>
        <v>0</v>
      </c>
      <c r="L127" s="485">
        <f>IF(L$7,'4a) Berechnungen zu Planwerten'!L68,0)</f>
        <v>0</v>
      </c>
      <c r="M127" s="485">
        <f>IF(M$7,'4a) Berechnungen zu Planwerten'!M68,0)</f>
        <v>0</v>
      </c>
      <c r="N127" s="485">
        <f>IF(N$7,'4a) Berechnungen zu Planwerten'!N68,0)</f>
        <v>0</v>
      </c>
      <c r="O127" s="485">
        <f>IF(O$7,'4a) Berechnungen zu Planwerten'!O68,0)</f>
        <v>0</v>
      </c>
      <c r="P127" s="485">
        <f>IF(P$7,'4a) Berechnungen zu Planwerten'!P68,0)</f>
        <v>0</v>
      </c>
      <c r="Q127" s="485">
        <f>IF(Q$7,'4a) Berechnungen zu Planwerten'!Q68,0)</f>
        <v>0</v>
      </c>
      <c r="R127" s="485">
        <f>IF(R$7,'4a) Berechnungen zu Planwerten'!R68,0)</f>
        <v>0</v>
      </c>
      <c r="S127" s="485">
        <f>IF(S$7,IF('4c) Berechnungen_MFS'!$E$114="Nein",'4a) Berechnungen zu Planwerten'!S68,'4a) Berechnungen zu Planwerten'!S68+'4a) Berechnungen zu Planwerten'!T68),0)</f>
        <v>0</v>
      </c>
      <c r="T127" s="486">
        <f>IF(T$7,IF('4c) Berechnungen_MFS'!$E$114="Nein",0,'4a) Berechnungen zu Planwerten'!U68),0)</f>
        <v>0</v>
      </c>
    </row>
    <row r="128" spans="1:20" ht="22.5" customHeight="1" x14ac:dyDescent="0.45">
      <c r="B128" s="1401" t="s">
        <v>222</v>
      </c>
      <c r="C128" s="1403"/>
      <c r="D128" s="1394" t="s">
        <v>161</v>
      </c>
      <c r="E128" s="484">
        <f>IF(E$7,'4a) Berechnungen zu Planwerten'!E35,0)</f>
        <v>0</v>
      </c>
      <c r="F128" s="485">
        <f>IF(F$7,'4a) Berechnungen zu Planwerten'!F35,0)</f>
        <v>0</v>
      </c>
      <c r="G128" s="485">
        <f>IF(G$7,'4a) Berechnungen zu Planwerten'!G35,0)</f>
        <v>0</v>
      </c>
      <c r="H128" s="485">
        <f>IF(H$7,'4a) Berechnungen zu Planwerten'!H35,0)</f>
        <v>0</v>
      </c>
      <c r="I128" s="485">
        <f>IF(I$7,'4a) Berechnungen zu Planwerten'!I35,0)</f>
        <v>0</v>
      </c>
      <c r="J128" s="485">
        <f>IF(J$7,'4a) Berechnungen zu Planwerten'!J35,0)</f>
        <v>0</v>
      </c>
      <c r="K128" s="485">
        <f>IF(K$7,'4a) Berechnungen zu Planwerten'!K35,0)</f>
        <v>0</v>
      </c>
      <c r="L128" s="485">
        <f>IF(L$7,'4a) Berechnungen zu Planwerten'!L35,0)</f>
        <v>0</v>
      </c>
      <c r="M128" s="485">
        <f>IF(M$7,'4a) Berechnungen zu Planwerten'!M35,0)</f>
        <v>0</v>
      </c>
      <c r="N128" s="485">
        <f>IF(N$7,'4a) Berechnungen zu Planwerten'!N35,0)</f>
        <v>0</v>
      </c>
      <c r="O128" s="485">
        <f>IF(O$7,'4a) Berechnungen zu Planwerten'!O35,0)</f>
        <v>0</v>
      </c>
      <c r="P128" s="485">
        <f>IF(P$7,'4a) Berechnungen zu Planwerten'!P35,0)</f>
        <v>0</v>
      </c>
      <c r="Q128" s="485">
        <f>IF(Q$7,'4a) Berechnungen zu Planwerten'!Q35,0)</f>
        <v>0</v>
      </c>
      <c r="R128" s="485">
        <f>IF(R$7,'4a) Berechnungen zu Planwerten'!R35,0)</f>
        <v>0</v>
      </c>
      <c r="S128" s="485">
        <f>IF(S$7,IF('4c) Berechnungen_MFS'!$E$114="Nein",'4a) Berechnungen zu Planwerten'!S35,'4a) Berechnungen zu Planwerten'!S35+'4a) Berechnungen zu Planwerten'!T35),0)</f>
        <v>0</v>
      </c>
      <c r="T128" s="486">
        <f>IF(T$7,IF('4c) Berechnungen_MFS'!$E$114="Nein",0,'4a) Berechnungen zu Planwerten'!U35),0)</f>
        <v>0</v>
      </c>
    </row>
    <row r="129" spans="2:21" ht="22.5" customHeight="1" x14ac:dyDescent="0.35">
      <c r="B129" s="101" t="s">
        <v>105</v>
      </c>
      <c r="C129" s="298"/>
      <c r="D129" s="252" t="s">
        <v>161</v>
      </c>
      <c r="E129" s="484">
        <f>IF(E$7,'4a) Berechnungen zu Planwerten'!E36,0)</f>
        <v>0</v>
      </c>
      <c r="F129" s="485">
        <f>IF(F$7,'4a) Berechnungen zu Planwerten'!F36,0)</f>
        <v>0</v>
      </c>
      <c r="G129" s="485">
        <f>IF(G$7,'4a) Berechnungen zu Planwerten'!G36,0)</f>
        <v>0</v>
      </c>
      <c r="H129" s="485">
        <f>IF(H$7,'4a) Berechnungen zu Planwerten'!H36,0)</f>
        <v>0</v>
      </c>
      <c r="I129" s="485">
        <f>IF(I$7,'4a) Berechnungen zu Planwerten'!I36,0)</f>
        <v>0</v>
      </c>
      <c r="J129" s="485">
        <f>IF(J$7,'4a) Berechnungen zu Planwerten'!J36,0)</f>
        <v>0</v>
      </c>
      <c r="K129" s="485">
        <f>IF(K$7,'4a) Berechnungen zu Planwerten'!K36,0)</f>
        <v>0</v>
      </c>
      <c r="L129" s="485">
        <f>IF(L$7,'4a) Berechnungen zu Planwerten'!L36,0)</f>
        <v>0</v>
      </c>
      <c r="M129" s="485">
        <f>IF(M$7,'4a) Berechnungen zu Planwerten'!M36,0)</f>
        <v>0</v>
      </c>
      <c r="N129" s="485">
        <f>IF(N$7,'4a) Berechnungen zu Planwerten'!N36,0)</f>
        <v>0</v>
      </c>
      <c r="O129" s="485">
        <f>IF(O$7,'4a) Berechnungen zu Planwerten'!O36,0)</f>
        <v>0</v>
      </c>
      <c r="P129" s="485">
        <f>IF(P$7,'4a) Berechnungen zu Planwerten'!P36,0)</f>
        <v>0</v>
      </c>
      <c r="Q129" s="485">
        <f>IF(Q$7,'4a) Berechnungen zu Planwerten'!Q36,0)</f>
        <v>0</v>
      </c>
      <c r="R129" s="485">
        <f>IF(R$7,'4a) Berechnungen zu Planwerten'!R36,0)</f>
        <v>0</v>
      </c>
      <c r="S129" s="485">
        <f>IF(S$7,IF('4c) Berechnungen_MFS'!$E$114="Nein",'4a) Berechnungen zu Planwerten'!S36,'4a) Berechnungen zu Planwerten'!S36+'4a) Berechnungen zu Planwerten'!T36),0)</f>
        <v>0</v>
      </c>
      <c r="T129" s="486">
        <f>IF(T$7,IF('4c) Berechnungen_MFS'!$E$114="Nein",0,'4a) Berechnungen zu Planwerten'!U36),0)</f>
        <v>0</v>
      </c>
    </row>
    <row r="130" spans="2:21" ht="22.5" customHeight="1" x14ac:dyDescent="0.35">
      <c r="B130" s="1404" t="s">
        <v>106</v>
      </c>
      <c r="C130" s="1403"/>
      <c r="D130" s="1405" t="s">
        <v>161</v>
      </c>
      <c r="E130" s="484">
        <f>IF(E$7,'4a) Berechnungen zu Planwerten'!E37,0)</f>
        <v>0</v>
      </c>
      <c r="F130" s="485">
        <f>IF(F$7,'4a) Berechnungen zu Planwerten'!F37,0)</f>
        <v>0</v>
      </c>
      <c r="G130" s="485">
        <f>IF(G$7,'4a) Berechnungen zu Planwerten'!G37,0)</f>
        <v>0</v>
      </c>
      <c r="H130" s="485">
        <f>IF(H$7,'4a) Berechnungen zu Planwerten'!H37,0)</f>
        <v>0</v>
      </c>
      <c r="I130" s="485">
        <f>IF(I$7,'4a) Berechnungen zu Planwerten'!I37,0)</f>
        <v>0</v>
      </c>
      <c r="J130" s="485">
        <f>IF(J$7,'4a) Berechnungen zu Planwerten'!J37,0)</f>
        <v>0</v>
      </c>
      <c r="K130" s="485">
        <f>IF(K$7,'4a) Berechnungen zu Planwerten'!K37,0)</f>
        <v>0</v>
      </c>
      <c r="L130" s="485">
        <f>IF(L$7,'4a) Berechnungen zu Planwerten'!L37,0)</f>
        <v>0</v>
      </c>
      <c r="M130" s="485">
        <f>IF(M$7,'4a) Berechnungen zu Planwerten'!M37,0)</f>
        <v>0</v>
      </c>
      <c r="N130" s="485">
        <f>IF(N$7,'4a) Berechnungen zu Planwerten'!N37,0)</f>
        <v>0</v>
      </c>
      <c r="O130" s="485">
        <f>IF(O$7,'4a) Berechnungen zu Planwerten'!O37,0)</f>
        <v>0</v>
      </c>
      <c r="P130" s="485">
        <f>IF(P$7,'4a) Berechnungen zu Planwerten'!P37,0)</f>
        <v>0</v>
      </c>
      <c r="Q130" s="485">
        <f>IF(Q$7,'4a) Berechnungen zu Planwerten'!Q37,0)</f>
        <v>0</v>
      </c>
      <c r="R130" s="485">
        <f>IF(R$7,'4a) Berechnungen zu Planwerten'!R37,0)</f>
        <v>0</v>
      </c>
      <c r="S130" s="485">
        <f>IF(S$7,IF('4c) Berechnungen_MFS'!$E$114="Nein",'4a) Berechnungen zu Planwerten'!S37,'4a) Berechnungen zu Planwerten'!S37+'4a) Berechnungen zu Planwerten'!T37),0)</f>
        <v>0</v>
      </c>
      <c r="T130" s="486">
        <f>IF(T$7,IF('4c) Berechnungen_MFS'!$E$114="Nein",0,'4a) Berechnungen zu Planwerten'!U37),0)</f>
        <v>0</v>
      </c>
    </row>
    <row r="131" spans="2:21" ht="22.5" customHeight="1" thickBot="1" x14ac:dyDescent="0.4">
      <c r="B131" s="105" t="s">
        <v>107</v>
      </c>
      <c r="C131" s="1402"/>
      <c r="D131" s="386" t="s">
        <v>161</v>
      </c>
      <c r="E131" s="487">
        <f>IF(E$7,'4a) Berechnungen zu Planwerten'!E38,0)</f>
        <v>0</v>
      </c>
      <c r="F131" s="488">
        <f>IF(F$7,'4a) Berechnungen zu Planwerten'!F38,0)</f>
        <v>0</v>
      </c>
      <c r="G131" s="488">
        <f>IF(G$7,'4a) Berechnungen zu Planwerten'!G38,0)</f>
        <v>0</v>
      </c>
      <c r="H131" s="488">
        <f>IF(H$7,'4a) Berechnungen zu Planwerten'!H38,0)</f>
        <v>0</v>
      </c>
      <c r="I131" s="488">
        <f>IF(I$7,'4a) Berechnungen zu Planwerten'!I38,0)</f>
        <v>0</v>
      </c>
      <c r="J131" s="488">
        <f>IF(J$7,'4a) Berechnungen zu Planwerten'!J38,0)</f>
        <v>0</v>
      </c>
      <c r="K131" s="488">
        <f>IF(K$7,'4a) Berechnungen zu Planwerten'!K38,0)</f>
        <v>0</v>
      </c>
      <c r="L131" s="488">
        <f>IF(L$7,'4a) Berechnungen zu Planwerten'!L38,0)</f>
        <v>0</v>
      </c>
      <c r="M131" s="488">
        <f>IF(M$7,'4a) Berechnungen zu Planwerten'!M38,0)</f>
        <v>0</v>
      </c>
      <c r="N131" s="488">
        <f>IF(N$7,'4a) Berechnungen zu Planwerten'!N38,0)</f>
        <v>0</v>
      </c>
      <c r="O131" s="488">
        <f>IF(O$7,'4a) Berechnungen zu Planwerten'!O38,0)</f>
        <v>0</v>
      </c>
      <c r="P131" s="488">
        <f>IF(P$7,'4a) Berechnungen zu Planwerten'!P38,0)</f>
        <v>0</v>
      </c>
      <c r="Q131" s="488">
        <f>IF(Q$7,'4a) Berechnungen zu Planwerten'!Q38,0)</f>
        <v>0</v>
      </c>
      <c r="R131" s="488">
        <f>IF(R$7,'4a) Berechnungen zu Planwerten'!R38,0)</f>
        <v>0</v>
      </c>
      <c r="S131" s="488">
        <f>IF(S$7,IF('4c) Berechnungen_MFS'!$E$114="Nein",'4a) Berechnungen zu Planwerten'!S38,'4a) Berechnungen zu Planwerten'!S38+'4a) Berechnungen zu Planwerten'!T38),0)</f>
        <v>0</v>
      </c>
      <c r="T131" s="489">
        <f>IF(T$7,IF('4c) Berechnungen_MFS'!$E$114="Nein",0,'4a) Berechnungen zu Planwerten'!U38),0)</f>
        <v>0</v>
      </c>
    </row>
    <row r="132" spans="2:21" ht="15" thickBot="1" x14ac:dyDescent="0.4">
      <c r="E132" s="57"/>
      <c r="F132" s="57"/>
      <c r="G132" s="57"/>
      <c r="H132" s="57"/>
      <c r="I132" s="57"/>
      <c r="J132" s="57"/>
      <c r="K132" s="57"/>
      <c r="L132" s="57"/>
      <c r="M132" s="57"/>
      <c r="N132" s="57"/>
      <c r="O132" s="57"/>
      <c r="P132" s="57"/>
      <c r="Q132" s="57"/>
      <c r="R132" s="57"/>
      <c r="S132" s="57"/>
      <c r="T132" s="57"/>
    </row>
    <row r="133" spans="2:21" s="68" customFormat="1" ht="18.5" x14ac:dyDescent="0.35">
      <c r="B133" s="1510" t="s">
        <v>493</v>
      </c>
      <c r="C133" s="1514"/>
      <c r="D133" s="1511"/>
      <c r="E133" s="491"/>
      <c r="F133" s="491"/>
      <c r="G133" s="491"/>
      <c r="H133" s="491"/>
      <c r="I133" s="491"/>
      <c r="J133" s="491"/>
      <c r="K133" s="491"/>
      <c r="L133" s="491"/>
      <c r="M133" s="491"/>
      <c r="N133" s="491"/>
      <c r="O133" s="491"/>
      <c r="P133" s="491"/>
      <c r="Q133" s="491"/>
      <c r="R133" s="491"/>
      <c r="S133" s="491"/>
      <c r="T133" s="491"/>
    </row>
    <row r="134" spans="2:21" ht="15" thickBot="1" x14ac:dyDescent="0.4">
      <c r="B134" s="1547" t="s">
        <v>494</v>
      </c>
      <c r="C134" s="1548"/>
      <c r="D134" s="1549"/>
      <c r="E134" s="492" t="str">
        <f>'2e) Realisierte Werte (Anlage)'!C6</f>
        <v>Nein</v>
      </c>
      <c r="F134" s="57"/>
      <c r="G134" s="57"/>
      <c r="H134" s="57"/>
      <c r="I134" s="57"/>
      <c r="J134" s="57"/>
      <c r="K134" s="57"/>
      <c r="L134" s="57"/>
      <c r="M134" s="57"/>
      <c r="N134" s="57"/>
      <c r="O134" s="57"/>
      <c r="P134" s="57"/>
      <c r="Q134" s="57"/>
      <c r="R134" s="57"/>
      <c r="S134" s="57"/>
      <c r="T134" s="57"/>
    </row>
    <row r="135" spans="2:21" ht="15" thickBot="1" x14ac:dyDescent="0.4">
      <c r="B135" s="435" t="s">
        <v>473</v>
      </c>
      <c r="C135" s="369"/>
      <c r="D135" s="313"/>
      <c r="E135" s="368">
        <f t="shared" ref="E135:T135" si="38">E6</f>
        <v>1900</v>
      </c>
      <c r="F135" s="312">
        <f t="shared" si="38"/>
        <v>1901</v>
      </c>
      <c r="G135" s="312">
        <f t="shared" si="38"/>
        <v>1902</v>
      </c>
      <c r="H135" s="312">
        <f t="shared" si="38"/>
        <v>1903</v>
      </c>
      <c r="I135" s="312">
        <f t="shared" si="38"/>
        <v>1904</v>
      </c>
      <c r="J135" s="312">
        <f t="shared" si="38"/>
        <v>1905</v>
      </c>
      <c r="K135" s="312">
        <f t="shared" si="38"/>
        <v>1906</v>
      </c>
      <c r="L135" s="312">
        <f t="shared" si="38"/>
        <v>1907</v>
      </c>
      <c r="M135" s="312">
        <f t="shared" si="38"/>
        <v>1908</v>
      </c>
      <c r="N135" s="312">
        <f t="shared" si="38"/>
        <v>1909</v>
      </c>
      <c r="O135" s="312">
        <f t="shared" si="38"/>
        <v>1910</v>
      </c>
      <c r="P135" s="312">
        <f t="shared" si="38"/>
        <v>1911</v>
      </c>
      <c r="Q135" s="312">
        <f t="shared" si="38"/>
        <v>1912</v>
      </c>
      <c r="R135" s="312">
        <f t="shared" si="38"/>
        <v>1913</v>
      </c>
      <c r="S135" s="312">
        <f t="shared" si="38"/>
        <v>1914</v>
      </c>
      <c r="T135" s="313">
        <f t="shared" si="38"/>
        <v>1915</v>
      </c>
    </row>
    <row r="136" spans="2:21" ht="27" customHeight="1" thickBot="1" x14ac:dyDescent="0.4">
      <c r="B136" s="463" t="s">
        <v>495</v>
      </c>
      <c r="C136" s="464"/>
      <c r="D136" s="256" t="s">
        <v>196</v>
      </c>
      <c r="E136" s="493">
        <f>IF(E$7,IF($E$134="Nein",E81,SUM('2e) Realisierte Werte (Anlage)'!E17:E23)),0)</f>
        <v>0</v>
      </c>
      <c r="F136" s="494">
        <f>IF(F$7,IF($E$134="Nein",F81,SUM('2e) Realisierte Werte (Anlage)'!F17:F23)),0)</f>
        <v>0</v>
      </c>
      <c r="G136" s="494">
        <f>IF(G$7,IF($E$134="Nein",G81,SUM('2e) Realisierte Werte (Anlage)'!G17:G23)),0)</f>
        <v>0</v>
      </c>
      <c r="H136" s="494">
        <f>IF(H$7,IF($E$134="Nein",H81,SUM('2e) Realisierte Werte (Anlage)'!H17:H23)),0)</f>
        <v>0</v>
      </c>
      <c r="I136" s="494">
        <f>IF(I$7,IF($E$134="Nein",I81,SUM('2e) Realisierte Werte (Anlage)'!I17:I23)),0)</f>
        <v>0</v>
      </c>
      <c r="J136" s="494">
        <f>IF(J$7,IF($E$134="Nein",J81,SUM('2e) Realisierte Werte (Anlage)'!J17:J23)),0)</f>
        <v>0</v>
      </c>
      <c r="K136" s="494">
        <f>IF(K$7,IF($E$134="Nein",K81,SUM('2e) Realisierte Werte (Anlage)'!K17:K23)),0)</f>
        <v>0</v>
      </c>
      <c r="L136" s="494">
        <f>IF(L$7,IF($E$134="Nein",L81,SUM('2e) Realisierte Werte (Anlage)'!L17:L23)),0)</f>
        <v>0</v>
      </c>
      <c r="M136" s="494">
        <f>IF(M$7,IF($E$134="Nein",M81,SUM('2e) Realisierte Werte (Anlage)'!M17:M23)),0)</f>
        <v>0</v>
      </c>
      <c r="N136" s="494">
        <f>IF(N$7,IF($E$134="Nein",N81,SUM('2e) Realisierte Werte (Anlage)'!N17:N23)),0)</f>
        <v>0</v>
      </c>
      <c r="O136" s="494">
        <f>IF(O$7,IF($E$134="Nein",O81,SUM('2e) Realisierte Werte (Anlage)'!O17:O23)),0)</f>
        <v>0</v>
      </c>
      <c r="P136" s="494">
        <f>IF(P$7,IF($E$134="Nein",P81,SUM('2e) Realisierte Werte (Anlage)'!P17:P23)),0)</f>
        <v>0</v>
      </c>
      <c r="Q136" s="494">
        <f>IF(Q$7,IF($E$134="Nein",Q81,SUM('2e) Realisierte Werte (Anlage)'!Q17:Q23)),0)</f>
        <v>0</v>
      </c>
      <c r="R136" s="494">
        <f>IF(R$7,IF($E$134="Nein",R81,SUM('2e) Realisierte Werte (Anlage)'!R17:R23)),0)</f>
        <v>0</v>
      </c>
      <c r="S136" s="494">
        <f>IF(S$7,IF($E$134="Nein",S81,IF('4c) Berechnungen_MFS'!$E$114="Nein",SUM('2e) Realisierte Werte (Anlage)'!S17:S23),SUM('2e) Realisierte Werte (Anlage)'!S17:S23)+SUM('2e) Realisierte Werte (Anlage)'!T17:T23))),0)</f>
        <v>0</v>
      </c>
      <c r="T136" s="824">
        <f>IF(T$7,IF($E$134="Nein",T81,IF('4c) Berechnungen_MFS'!$E$114="Nein",0,SUM('2e) Realisierte Werte (Anlage)'!U17:U23))),0)</f>
        <v>0</v>
      </c>
    </row>
    <row r="137" spans="2:21" ht="15" thickBot="1" x14ac:dyDescent="0.4">
      <c r="B137" s="213"/>
      <c r="C137" s="465"/>
      <c r="D137" s="466"/>
      <c r="E137" s="57"/>
      <c r="F137" s="57"/>
      <c r="G137" s="57"/>
      <c r="H137" s="57"/>
      <c r="I137" s="57"/>
      <c r="J137" s="57"/>
      <c r="K137" s="57"/>
      <c r="L137" s="57"/>
      <c r="M137" s="57"/>
      <c r="N137" s="57"/>
      <c r="O137" s="57"/>
      <c r="P137" s="57"/>
      <c r="Q137" s="57"/>
      <c r="R137" s="57"/>
      <c r="S137" s="57"/>
      <c r="T137" s="57"/>
    </row>
    <row r="138" spans="2:21" ht="15" thickBot="1" x14ac:dyDescent="0.4">
      <c r="B138" s="435" t="s">
        <v>479</v>
      </c>
      <c r="C138" s="369"/>
      <c r="D138" s="313"/>
      <c r="E138" s="368">
        <f t="shared" ref="E138:T138" si="39">E6</f>
        <v>1900</v>
      </c>
      <c r="F138" s="312">
        <f t="shared" si="39"/>
        <v>1901</v>
      </c>
      <c r="G138" s="312">
        <f t="shared" si="39"/>
        <v>1902</v>
      </c>
      <c r="H138" s="312">
        <f t="shared" si="39"/>
        <v>1903</v>
      </c>
      <c r="I138" s="312">
        <f t="shared" si="39"/>
        <v>1904</v>
      </c>
      <c r="J138" s="312">
        <f t="shared" si="39"/>
        <v>1905</v>
      </c>
      <c r="K138" s="312">
        <f t="shared" si="39"/>
        <v>1906</v>
      </c>
      <c r="L138" s="312">
        <f t="shared" si="39"/>
        <v>1907</v>
      </c>
      <c r="M138" s="312">
        <f t="shared" si="39"/>
        <v>1908</v>
      </c>
      <c r="N138" s="312">
        <f t="shared" si="39"/>
        <v>1909</v>
      </c>
      <c r="O138" s="312">
        <f t="shared" si="39"/>
        <v>1910</v>
      </c>
      <c r="P138" s="312">
        <f t="shared" si="39"/>
        <v>1911</v>
      </c>
      <c r="Q138" s="312">
        <f t="shared" si="39"/>
        <v>1912</v>
      </c>
      <c r="R138" s="312">
        <f t="shared" si="39"/>
        <v>1913</v>
      </c>
      <c r="S138" s="312">
        <f t="shared" si="39"/>
        <v>1914</v>
      </c>
      <c r="T138" s="312">
        <f t="shared" si="39"/>
        <v>1915</v>
      </c>
      <c r="U138" s="43"/>
    </row>
    <row r="139" spans="2:21" ht="27" customHeight="1" x14ac:dyDescent="0.45">
      <c r="B139" s="275" t="s">
        <v>241</v>
      </c>
      <c r="C139" s="292"/>
      <c r="D139" s="251" t="s">
        <v>318</v>
      </c>
      <c r="E139" s="481">
        <f>IF(E$7,IF($E$134="Nein",E88,'4b) Berechnungen zu real. Wert.'!E9),0)</f>
        <v>0</v>
      </c>
      <c r="F139" s="482">
        <f>IF(F$7,IF($E$134="Nein",F88,'4b) Berechnungen zu real. Wert.'!F9),0)</f>
        <v>0</v>
      </c>
      <c r="G139" s="482">
        <f>IF(G$7,IF($E$134="Nein",G88,'4b) Berechnungen zu real. Wert.'!G9),0)</f>
        <v>0</v>
      </c>
      <c r="H139" s="482">
        <f>IF(H$7,IF($E$134="Nein",H88,'4b) Berechnungen zu real. Wert.'!H9),0)</f>
        <v>0</v>
      </c>
      <c r="I139" s="482">
        <f>IF(I$7,IF($E$134="Nein",I88,'4b) Berechnungen zu real. Wert.'!I9),0)</f>
        <v>0</v>
      </c>
      <c r="J139" s="482">
        <f>IF(J$7,IF($E$134="Nein",J88,'4b) Berechnungen zu real. Wert.'!J9),0)</f>
        <v>0</v>
      </c>
      <c r="K139" s="482">
        <f>IF(K$7,IF($E$134="Nein",K88,'4b) Berechnungen zu real. Wert.'!K9),0)</f>
        <v>0</v>
      </c>
      <c r="L139" s="482">
        <f>IF(L$7,IF($E$134="Nein",L88,'4b) Berechnungen zu real. Wert.'!L9),0)</f>
        <v>0</v>
      </c>
      <c r="M139" s="482">
        <f>IF(M$7,IF($E$134="Nein",M88,'4b) Berechnungen zu real. Wert.'!M9),0)</f>
        <v>0</v>
      </c>
      <c r="N139" s="482">
        <f>IF(N$7,IF($E$134="Nein",N88,'4b) Berechnungen zu real. Wert.'!N9),0)</f>
        <v>0</v>
      </c>
      <c r="O139" s="482">
        <f>IF(O$7,IF($E$134="Nein",O88,'4b) Berechnungen zu real. Wert.'!O9),0)</f>
        <v>0</v>
      </c>
      <c r="P139" s="482">
        <f>IF(P$7,IF($E$134="Nein",P88,'4b) Berechnungen zu real. Wert.'!P9),0)</f>
        <v>0</v>
      </c>
      <c r="Q139" s="482">
        <f>IF(Q$7,IF($E$134="Nein",Q88,'4b) Berechnungen zu real. Wert.'!Q9),0)</f>
        <v>0</v>
      </c>
      <c r="R139" s="482">
        <f>IF(R$7,IF($E$134="Nein",R88,'4b) Berechnungen zu real. Wert.'!R9),0)</f>
        <v>0</v>
      </c>
      <c r="S139" s="482">
        <f>IF(S$7,IF($E$134="Nein",S88,IF('4c) Berechnungen_MFS'!$E$114="Nein",'4b) Berechnungen zu real. Wert.'!S9,'4b) Berechnungen zu real. Wert.'!S9+'4b) Berechnungen zu real. Wert.'!T9)),0)</f>
        <v>0</v>
      </c>
      <c r="T139" s="483">
        <f>IF(T$7,IF($E$134="Nein",T88,IF('4c) Berechnungen_MFS'!$E$114="Nein",0,'4b) Berechnungen zu real. Wert.'!U9)),0)</f>
        <v>0</v>
      </c>
    </row>
    <row r="140" spans="2:21" ht="27" customHeight="1" thickBot="1" x14ac:dyDescent="0.5">
      <c r="B140" s="253" t="s">
        <v>496</v>
      </c>
      <c r="C140" s="306"/>
      <c r="D140" s="174" t="s">
        <v>128</v>
      </c>
      <c r="E140" s="487" t="e">
        <f t="shared" ref="E140:T140" si="40">IF(E$7,IF($E$134="Nein",E89,E139/E136),0)</f>
        <v>#DIV/0!</v>
      </c>
      <c r="F140" s="488" t="e">
        <f t="shared" si="40"/>
        <v>#DIV/0!</v>
      </c>
      <c r="G140" s="488" t="e">
        <f t="shared" si="40"/>
        <v>#DIV/0!</v>
      </c>
      <c r="H140" s="488" t="e">
        <f t="shared" si="40"/>
        <v>#DIV/0!</v>
      </c>
      <c r="I140" s="488" t="e">
        <f t="shared" si="40"/>
        <v>#DIV/0!</v>
      </c>
      <c r="J140" s="488" t="e">
        <f t="shared" si="40"/>
        <v>#DIV/0!</v>
      </c>
      <c r="K140" s="488" t="e">
        <f t="shared" si="40"/>
        <v>#DIV/0!</v>
      </c>
      <c r="L140" s="488" t="e">
        <f t="shared" si="40"/>
        <v>#DIV/0!</v>
      </c>
      <c r="M140" s="488" t="e">
        <f t="shared" si="40"/>
        <v>#DIV/0!</v>
      </c>
      <c r="N140" s="488" t="e">
        <f t="shared" si="40"/>
        <v>#DIV/0!</v>
      </c>
      <c r="O140" s="488" t="e">
        <f t="shared" si="40"/>
        <v>#DIV/0!</v>
      </c>
      <c r="P140" s="488" t="e">
        <f t="shared" si="40"/>
        <v>#DIV/0!</v>
      </c>
      <c r="Q140" s="488" t="e">
        <f t="shared" si="40"/>
        <v>#DIV/0!</v>
      </c>
      <c r="R140" s="488" t="e">
        <f t="shared" si="40"/>
        <v>#DIV/0!</v>
      </c>
      <c r="S140" s="488" t="e">
        <f>IF(S$7,IF($E$134="Nein",S89,S139/S136),0)</f>
        <v>#DIV/0!</v>
      </c>
      <c r="T140" s="489">
        <f t="shared" si="40"/>
        <v>0</v>
      </c>
    </row>
    <row r="141" spans="2:21" ht="15" thickBot="1" x14ac:dyDescent="0.4">
      <c r="B141" s="213"/>
      <c r="C141" s="465"/>
      <c r="D141" s="466"/>
      <c r="E141" s="411"/>
      <c r="F141" s="411"/>
      <c r="G141" s="411"/>
      <c r="H141" s="411"/>
      <c r="I141" s="411"/>
      <c r="J141" s="411"/>
      <c r="K141" s="411"/>
      <c r="L141" s="411"/>
      <c r="M141" s="411"/>
      <c r="N141" s="411"/>
      <c r="O141" s="411"/>
      <c r="P141" s="411"/>
      <c r="Q141" s="411"/>
      <c r="R141" s="411"/>
      <c r="S141" s="411"/>
      <c r="T141" s="411"/>
    </row>
    <row r="142" spans="2:21" ht="15" thickBot="1" x14ac:dyDescent="0.4">
      <c r="B142" s="435" t="s">
        <v>497</v>
      </c>
      <c r="C142" s="369"/>
      <c r="D142" s="313"/>
      <c r="E142" s="368">
        <f t="shared" ref="E142:T142" si="41">E6</f>
        <v>1900</v>
      </c>
      <c r="F142" s="312">
        <f t="shared" si="41"/>
        <v>1901</v>
      </c>
      <c r="G142" s="312">
        <f t="shared" si="41"/>
        <v>1902</v>
      </c>
      <c r="H142" s="312">
        <f t="shared" si="41"/>
        <v>1903</v>
      </c>
      <c r="I142" s="312">
        <f t="shared" si="41"/>
        <v>1904</v>
      </c>
      <c r="J142" s="312">
        <f t="shared" si="41"/>
        <v>1905</v>
      </c>
      <c r="K142" s="312">
        <f t="shared" si="41"/>
        <v>1906</v>
      </c>
      <c r="L142" s="312">
        <f t="shared" si="41"/>
        <v>1907</v>
      </c>
      <c r="M142" s="312">
        <f t="shared" si="41"/>
        <v>1908</v>
      </c>
      <c r="N142" s="312">
        <f t="shared" si="41"/>
        <v>1909</v>
      </c>
      <c r="O142" s="312">
        <f t="shared" si="41"/>
        <v>1910</v>
      </c>
      <c r="P142" s="312">
        <f t="shared" si="41"/>
        <v>1911</v>
      </c>
      <c r="Q142" s="312">
        <f t="shared" si="41"/>
        <v>1912</v>
      </c>
      <c r="R142" s="312">
        <f t="shared" si="41"/>
        <v>1913</v>
      </c>
      <c r="S142" s="312">
        <f t="shared" si="41"/>
        <v>1914</v>
      </c>
      <c r="T142" s="313">
        <f t="shared" si="41"/>
        <v>1915</v>
      </c>
    </row>
    <row r="143" spans="2:21" ht="27" customHeight="1" x14ac:dyDescent="0.45">
      <c r="B143" s="275" t="s">
        <v>498</v>
      </c>
      <c r="C143" s="292"/>
      <c r="D143" s="251" t="s">
        <v>318</v>
      </c>
      <c r="E143" s="481" t="e">
        <f>IF(E$7,IF($E$134="Nein",E136*E93,'4b) Berechnungen zu real. Wert.'!E10),0)</f>
        <v>#DIV/0!</v>
      </c>
      <c r="F143" s="482" t="e">
        <f>IF(F$7,IF($E$134="Nein",F136*F93,'4b) Berechnungen zu real. Wert.'!F10),0)</f>
        <v>#DIV/0!</v>
      </c>
      <c r="G143" s="482" t="e">
        <f>IF(G$7,IF($E$134="Nein",G136*G93,'4b) Berechnungen zu real. Wert.'!G10),0)</f>
        <v>#DIV/0!</v>
      </c>
      <c r="H143" s="482" t="e">
        <f>IF(H$7,IF($E$134="Nein",H136*H93,'4b) Berechnungen zu real. Wert.'!H10),0)</f>
        <v>#DIV/0!</v>
      </c>
      <c r="I143" s="482" t="e">
        <f>IF(I$7,IF($E$134="Nein",I136*I93,'4b) Berechnungen zu real. Wert.'!I10),0)</f>
        <v>#DIV/0!</v>
      </c>
      <c r="J143" s="482" t="e">
        <f>IF(J$7,IF($E$134="Nein",J136*J93,'4b) Berechnungen zu real. Wert.'!J10),0)</f>
        <v>#DIV/0!</v>
      </c>
      <c r="K143" s="482" t="e">
        <f>IF(K$7,IF($E$134="Nein",K136*K93,'4b) Berechnungen zu real. Wert.'!K10),0)</f>
        <v>#DIV/0!</v>
      </c>
      <c r="L143" s="482" t="e">
        <f>IF(L$7,IF($E$134="Nein",L136*L93,'4b) Berechnungen zu real. Wert.'!L10),0)</f>
        <v>#DIV/0!</v>
      </c>
      <c r="M143" s="482" t="e">
        <f>IF(M$7,IF($E$134="Nein",M136*M93,'4b) Berechnungen zu real. Wert.'!M10),0)</f>
        <v>#DIV/0!</v>
      </c>
      <c r="N143" s="482" t="e">
        <f>IF(N$7,IF($E$134="Nein",N136*N93,'4b) Berechnungen zu real. Wert.'!N10),0)</f>
        <v>#DIV/0!</v>
      </c>
      <c r="O143" s="482" t="e">
        <f>IF(O$7,IF($E$134="Nein",O136*O93,'4b) Berechnungen zu real. Wert.'!O10),0)</f>
        <v>#DIV/0!</v>
      </c>
      <c r="P143" s="482" t="e">
        <f>IF(P$7,IF($E$134="Nein",P136*P93,'4b) Berechnungen zu real. Wert.'!P10),0)</f>
        <v>#DIV/0!</v>
      </c>
      <c r="Q143" s="482" t="e">
        <f>IF(Q$7,IF($E$134="Nein",Q136*Q93,'4b) Berechnungen zu real. Wert.'!Q10),0)</f>
        <v>#DIV/0!</v>
      </c>
      <c r="R143" s="482" t="e">
        <f>IF(R$7,IF($E$134="Nein",R136*R93,'4b) Berechnungen zu real. Wert.'!R10),0)</f>
        <v>#DIV/0!</v>
      </c>
      <c r="S143" s="482" t="e">
        <f>IF(S$7,IF($E$134="Nein",S136*S93,IF('4c) Berechnungen_MFS'!$E$114="Nein",'4b) Berechnungen zu real. Wert.'!S10,'4b) Berechnungen zu real. Wert.'!S10+'4b) Berechnungen zu real. Wert.'!T10)),0)</f>
        <v>#DIV/0!</v>
      </c>
      <c r="T143" s="483">
        <f>IF(T$7,IF($E$134="Nein",T136*T93,IF('4c) Berechnungen_MFS'!$E$114="Nein",0,'4b) Berechnungen zu real. Wert.'!U10)),0)</f>
        <v>0</v>
      </c>
    </row>
    <row r="144" spans="2:21" ht="27" customHeight="1" thickBot="1" x14ac:dyDescent="0.5">
      <c r="B144" s="253" t="s">
        <v>484</v>
      </c>
      <c r="C144" s="306"/>
      <c r="D144" s="174" t="s">
        <v>128</v>
      </c>
      <c r="E144" s="487" t="e">
        <f>IF(E$7,E143/E136,0)</f>
        <v>#DIV/0!</v>
      </c>
      <c r="F144" s="488" t="e">
        <f t="shared" ref="F144:R144" si="42">IF(F$7,F143/F136,0)</f>
        <v>#DIV/0!</v>
      </c>
      <c r="G144" s="488" t="e">
        <f t="shared" si="42"/>
        <v>#DIV/0!</v>
      </c>
      <c r="H144" s="488" t="e">
        <f t="shared" si="42"/>
        <v>#DIV/0!</v>
      </c>
      <c r="I144" s="488" t="e">
        <f t="shared" si="42"/>
        <v>#DIV/0!</v>
      </c>
      <c r="J144" s="488" t="e">
        <f t="shared" si="42"/>
        <v>#DIV/0!</v>
      </c>
      <c r="K144" s="488" t="e">
        <f t="shared" si="42"/>
        <v>#DIV/0!</v>
      </c>
      <c r="L144" s="488" t="e">
        <f t="shared" si="42"/>
        <v>#DIV/0!</v>
      </c>
      <c r="M144" s="488" t="e">
        <f t="shared" si="42"/>
        <v>#DIV/0!</v>
      </c>
      <c r="N144" s="488" t="e">
        <f t="shared" si="42"/>
        <v>#DIV/0!</v>
      </c>
      <c r="O144" s="488" t="e">
        <f t="shared" si="42"/>
        <v>#DIV/0!</v>
      </c>
      <c r="P144" s="488" t="e">
        <f t="shared" si="42"/>
        <v>#DIV/0!</v>
      </c>
      <c r="Q144" s="488" t="e">
        <f t="shared" si="42"/>
        <v>#DIV/0!</v>
      </c>
      <c r="R144" s="488" t="e">
        <f t="shared" si="42"/>
        <v>#DIV/0!</v>
      </c>
      <c r="S144" s="488" t="e">
        <f>IF(S$7,S143/S136,0)</f>
        <v>#DIV/0!</v>
      </c>
      <c r="T144" s="869">
        <f>IF(T$7,T143/T136,0)</f>
        <v>0</v>
      </c>
      <c r="U144" s="43"/>
    </row>
    <row r="145" spans="2:21" x14ac:dyDescent="0.35">
      <c r="B145" s="213"/>
      <c r="D145" s="466"/>
      <c r="E145" s="411"/>
      <c r="F145" s="411"/>
      <c r="G145" s="411"/>
      <c r="H145" s="411"/>
      <c r="I145" s="411"/>
      <c r="J145" s="411"/>
      <c r="K145" s="411"/>
      <c r="L145" s="411"/>
      <c r="M145" s="411"/>
      <c r="N145" s="411"/>
      <c r="O145" s="411"/>
      <c r="P145" s="411"/>
      <c r="Q145" s="411"/>
      <c r="R145" s="411"/>
      <c r="S145" s="411"/>
      <c r="T145" s="411"/>
    </row>
    <row r="146" spans="2:21" x14ac:dyDescent="0.35">
      <c r="B146" s="435" t="s">
        <v>485</v>
      </c>
      <c r="C146" s="369"/>
      <c r="D146" s="313"/>
      <c r="E146" s="368">
        <f t="shared" ref="E146:T146" si="43">E6</f>
        <v>1900</v>
      </c>
      <c r="F146" s="312">
        <f t="shared" si="43"/>
        <v>1901</v>
      </c>
      <c r="G146" s="312">
        <f t="shared" si="43"/>
        <v>1902</v>
      </c>
      <c r="H146" s="312">
        <f t="shared" si="43"/>
        <v>1903</v>
      </c>
      <c r="I146" s="312">
        <f t="shared" si="43"/>
        <v>1904</v>
      </c>
      <c r="J146" s="312">
        <f t="shared" si="43"/>
        <v>1905</v>
      </c>
      <c r="K146" s="312">
        <f t="shared" si="43"/>
        <v>1906</v>
      </c>
      <c r="L146" s="312">
        <f t="shared" si="43"/>
        <v>1907</v>
      </c>
      <c r="M146" s="312">
        <f t="shared" si="43"/>
        <v>1908</v>
      </c>
      <c r="N146" s="312">
        <f t="shared" si="43"/>
        <v>1909</v>
      </c>
      <c r="O146" s="312">
        <f t="shared" si="43"/>
        <v>1910</v>
      </c>
      <c r="P146" s="312">
        <f t="shared" si="43"/>
        <v>1911</v>
      </c>
      <c r="Q146" s="312">
        <f t="shared" si="43"/>
        <v>1912</v>
      </c>
      <c r="R146" s="312">
        <f t="shared" si="43"/>
        <v>1913</v>
      </c>
      <c r="S146" s="312">
        <f t="shared" si="43"/>
        <v>1914</v>
      </c>
      <c r="T146" s="313">
        <f t="shared" si="43"/>
        <v>1915</v>
      </c>
    </row>
    <row r="147" spans="2:21" ht="16.5" x14ac:dyDescent="0.45">
      <c r="B147" s="275" t="s">
        <v>499</v>
      </c>
      <c r="C147" s="292"/>
      <c r="D147" s="251" t="s">
        <v>318</v>
      </c>
      <c r="E147" s="481" t="e">
        <f>IF(E$7,E143-E139,0)</f>
        <v>#DIV/0!</v>
      </c>
      <c r="F147" s="482" t="e">
        <f t="shared" ref="F147:T147" si="44">IF(F$7,F143-F139,0)</f>
        <v>#DIV/0!</v>
      </c>
      <c r="G147" s="482" t="e">
        <f t="shared" si="44"/>
        <v>#DIV/0!</v>
      </c>
      <c r="H147" s="482" t="e">
        <f t="shared" si="44"/>
        <v>#DIV/0!</v>
      </c>
      <c r="I147" s="482" t="e">
        <f t="shared" si="44"/>
        <v>#DIV/0!</v>
      </c>
      <c r="J147" s="482" t="e">
        <f t="shared" si="44"/>
        <v>#DIV/0!</v>
      </c>
      <c r="K147" s="482" t="e">
        <f t="shared" si="44"/>
        <v>#DIV/0!</v>
      </c>
      <c r="L147" s="482" t="e">
        <f t="shared" si="44"/>
        <v>#DIV/0!</v>
      </c>
      <c r="M147" s="482" t="e">
        <f t="shared" si="44"/>
        <v>#DIV/0!</v>
      </c>
      <c r="N147" s="482" t="e">
        <f t="shared" si="44"/>
        <v>#DIV/0!</v>
      </c>
      <c r="O147" s="482" t="e">
        <f t="shared" si="44"/>
        <v>#DIV/0!</v>
      </c>
      <c r="P147" s="482" t="e">
        <f t="shared" si="44"/>
        <v>#DIV/0!</v>
      </c>
      <c r="Q147" s="482" t="e">
        <f>IF(Q$7,Q143-Q139,0)</f>
        <v>#DIV/0!</v>
      </c>
      <c r="R147" s="482" t="e">
        <f t="shared" si="44"/>
        <v>#DIV/0!</v>
      </c>
      <c r="S147" s="482" t="e">
        <f t="shared" si="44"/>
        <v>#DIV/0!</v>
      </c>
      <c r="T147" s="483">
        <f t="shared" si="44"/>
        <v>0</v>
      </c>
    </row>
    <row r="148" spans="2:21" ht="16.5" x14ac:dyDescent="0.45">
      <c r="B148" s="144" t="s">
        <v>500</v>
      </c>
      <c r="C148" s="306"/>
      <c r="D148" s="174" t="s">
        <v>128</v>
      </c>
      <c r="E148" s="487" t="e">
        <f>IF(E$7,E147/E136,0)</f>
        <v>#DIV/0!</v>
      </c>
      <c r="F148" s="488" t="e">
        <f t="shared" ref="F148:T148" si="45">IF(F$7,F147/F136,0)</f>
        <v>#DIV/0!</v>
      </c>
      <c r="G148" s="488" t="e">
        <f t="shared" si="45"/>
        <v>#DIV/0!</v>
      </c>
      <c r="H148" s="488" t="e">
        <f t="shared" si="45"/>
        <v>#DIV/0!</v>
      </c>
      <c r="I148" s="488" t="e">
        <f t="shared" si="45"/>
        <v>#DIV/0!</v>
      </c>
      <c r="J148" s="488" t="e">
        <f t="shared" si="45"/>
        <v>#DIV/0!</v>
      </c>
      <c r="K148" s="488" t="e">
        <f t="shared" si="45"/>
        <v>#DIV/0!</v>
      </c>
      <c r="L148" s="488" t="e">
        <f t="shared" si="45"/>
        <v>#DIV/0!</v>
      </c>
      <c r="M148" s="488" t="e">
        <f t="shared" si="45"/>
        <v>#DIV/0!</v>
      </c>
      <c r="N148" s="488" t="e">
        <f t="shared" si="45"/>
        <v>#DIV/0!</v>
      </c>
      <c r="O148" s="488" t="e">
        <f t="shared" si="45"/>
        <v>#DIV/0!</v>
      </c>
      <c r="P148" s="488" t="e">
        <f t="shared" si="45"/>
        <v>#DIV/0!</v>
      </c>
      <c r="Q148" s="488" t="e">
        <f t="shared" si="45"/>
        <v>#DIV/0!</v>
      </c>
      <c r="R148" s="488" t="e">
        <f t="shared" si="45"/>
        <v>#DIV/0!</v>
      </c>
      <c r="S148" s="488" t="e">
        <f>IF(S$7,S147/S136,0)</f>
        <v>#DIV/0!</v>
      </c>
      <c r="T148" s="489">
        <f t="shared" si="45"/>
        <v>0</v>
      </c>
    </row>
    <row r="149" spans="2:21" x14ac:dyDescent="0.35">
      <c r="B149" s="213"/>
      <c r="D149" s="466"/>
      <c r="E149" s="246"/>
      <c r="F149" s="246"/>
      <c r="G149" s="246"/>
      <c r="H149" s="246"/>
      <c r="I149" s="246"/>
      <c r="J149" s="246"/>
      <c r="K149" s="246"/>
      <c r="L149" s="246"/>
      <c r="M149" s="246"/>
      <c r="N149" s="246"/>
      <c r="O149" s="246"/>
      <c r="P149" s="246"/>
      <c r="Q149" s="246"/>
      <c r="R149" s="246"/>
      <c r="S149" s="246"/>
      <c r="T149" s="246"/>
      <c r="U149" s="805"/>
    </row>
    <row r="150" spans="2:21" x14ac:dyDescent="0.35">
      <c r="B150" s="435" t="s">
        <v>501</v>
      </c>
      <c r="C150" s="369"/>
      <c r="D150" s="313"/>
      <c r="E150" s="368">
        <f t="shared" ref="E150:T150" si="46">E6</f>
        <v>1900</v>
      </c>
      <c r="F150" s="312">
        <f t="shared" si="46"/>
        <v>1901</v>
      </c>
      <c r="G150" s="312">
        <f t="shared" si="46"/>
        <v>1902</v>
      </c>
      <c r="H150" s="312">
        <f t="shared" si="46"/>
        <v>1903</v>
      </c>
      <c r="I150" s="312">
        <f t="shared" si="46"/>
        <v>1904</v>
      </c>
      <c r="J150" s="312">
        <f t="shared" si="46"/>
        <v>1905</v>
      </c>
      <c r="K150" s="312">
        <f t="shared" si="46"/>
        <v>1906</v>
      </c>
      <c r="L150" s="312">
        <f t="shared" si="46"/>
        <v>1907</v>
      </c>
      <c r="M150" s="312">
        <f t="shared" si="46"/>
        <v>1908</v>
      </c>
      <c r="N150" s="312">
        <f t="shared" si="46"/>
        <v>1909</v>
      </c>
      <c r="O150" s="312">
        <f t="shared" si="46"/>
        <v>1910</v>
      </c>
      <c r="P150" s="312">
        <f t="shared" si="46"/>
        <v>1911</v>
      </c>
      <c r="Q150" s="312">
        <f t="shared" si="46"/>
        <v>1912</v>
      </c>
      <c r="R150" s="312">
        <f t="shared" si="46"/>
        <v>1913</v>
      </c>
      <c r="S150" s="312">
        <f t="shared" si="46"/>
        <v>1914</v>
      </c>
      <c r="T150" s="313">
        <f t="shared" si="46"/>
        <v>1915</v>
      </c>
      <c r="U150" s="805"/>
    </row>
    <row r="151" spans="2:21" ht="16.5" x14ac:dyDescent="0.45">
      <c r="B151" s="275" t="s">
        <v>502</v>
      </c>
      <c r="C151" s="292"/>
      <c r="D151" s="251" t="s">
        <v>318</v>
      </c>
      <c r="E151" s="481">
        <f t="shared" ref="E151:Q151" si="47">IF(E$7,E152*E136,0)</f>
        <v>0</v>
      </c>
      <c r="F151" s="482">
        <f t="shared" si="47"/>
        <v>0</v>
      </c>
      <c r="G151" s="482">
        <f t="shared" si="47"/>
        <v>0</v>
      </c>
      <c r="H151" s="482">
        <f t="shared" si="47"/>
        <v>0</v>
      </c>
      <c r="I151" s="482">
        <f t="shared" si="47"/>
        <v>0</v>
      </c>
      <c r="J151" s="482">
        <f t="shared" si="47"/>
        <v>0</v>
      </c>
      <c r="K151" s="482">
        <f t="shared" si="47"/>
        <v>0</v>
      </c>
      <c r="L151" s="482">
        <f t="shared" si="47"/>
        <v>0</v>
      </c>
      <c r="M151" s="482">
        <f t="shared" si="47"/>
        <v>0</v>
      </c>
      <c r="N151" s="482">
        <f t="shared" si="47"/>
        <v>0</v>
      </c>
      <c r="O151" s="482">
        <f t="shared" si="47"/>
        <v>0</v>
      </c>
      <c r="P151" s="482">
        <f t="shared" si="47"/>
        <v>0</v>
      </c>
      <c r="Q151" s="482">
        <f t="shared" si="47"/>
        <v>0</v>
      </c>
      <c r="R151" s="482">
        <f>IF(R$7,R152*R136,0)</f>
        <v>0</v>
      </c>
      <c r="S151" s="482">
        <f>IF(S$7,S152*S136,0)</f>
        <v>0</v>
      </c>
      <c r="T151" s="483">
        <f>IF(T$7,T152*T136,0)</f>
        <v>0</v>
      </c>
      <c r="U151" s="805"/>
    </row>
    <row r="152" spans="2:21" ht="16.5" x14ac:dyDescent="0.45">
      <c r="B152" s="253" t="s">
        <v>503</v>
      </c>
      <c r="C152" s="306"/>
      <c r="D152" s="174" t="s">
        <v>128</v>
      </c>
      <c r="E152" s="487">
        <f>SUMIF('2b) Allg. Inputs'!$E$21:$AE$21,E$6,'2b) Allg. Inputs'!$E$23:$AE$23)</f>
        <v>0</v>
      </c>
      <c r="F152" s="488">
        <f>SUMIF('2b) Allg. Inputs'!$E$21:$AE$21,F$6,'2b) Allg. Inputs'!$E$23:$AE$23)</f>
        <v>0</v>
      </c>
      <c r="G152" s="488">
        <f>SUMIF('2b) Allg. Inputs'!$E$21:$AE$21,G$6,'2b) Allg. Inputs'!$E$23:$AE$23)</f>
        <v>0</v>
      </c>
      <c r="H152" s="488">
        <f>SUMIF('2b) Allg. Inputs'!$E$21:$AE$21,H$6,'2b) Allg. Inputs'!$E$23:$AE$23)</f>
        <v>0</v>
      </c>
      <c r="I152" s="488">
        <f>SUMIF('2b) Allg. Inputs'!$E$21:$AE$21,I$6,'2b) Allg. Inputs'!$E$23:$AE$23)</f>
        <v>0</v>
      </c>
      <c r="J152" s="488">
        <f>SUMIF('2b) Allg. Inputs'!$E$21:$AE$21,J$6,'2b) Allg. Inputs'!$E$23:$AE$23)</f>
        <v>0</v>
      </c>
      <c r="K152" s="488">
        <f>SUMIF('2b) Allg. Inputs'!$E$21:$AE$21,K$6,'2b) Allg. Inputs'!$E$23:$AE$23)</f>
        <v>0</v>
      </c>
      <c r="L152" s="488">
        <f>SUMIF('2b) Allg. Inputs'!$E$21:$AE$21,L$6,'2b) Allg. Inputs'!$E$23:$AE$23)</f>
        <v>0</v>
      </c>
      <c r="M152" s="488">
        <f>SUMIF('2b) Allg. Inputs'!$E$21:$AE$21,M$6,'2b) Allg. Inputs'!$E$23:$AE$23)</f>
        <v>0</v>
      </c>
      <c r="N152" s="488">
        <f>SUMIF('2b) Allg. Inputs'!$E$21:$AE$21,N$6,'2b) Allg. Inputs'!$E$23:$AE$23)</f>
        <v>0</v>
      </c>
      <c r="O152" s="488">
        <f>SUMIF('2b) Allg. Inputs'!$E$21:$AE$21,O$6,'2b) Allg. Inputs'!$E$23:$AE$23)</f>
        <v>0</v>
      </c>
      <c r="P152" s="488">
        <f>SUMIF('2b) Allg. Inputs'!$E$21:$AE$21,P$6,'2b) Allg. Inputs'!$E$23:$AE$23)</f>
        <v>0</v>
      </c>
      <c r="Q152" s="488">
        <f>SUMIF('2b) Allg. Inputs'!$E$21:$AE$21,Q$6,'2b) Allg. Inputs'!$E$23:$AE$23)</f>
        <v>0</v>
      </c>
      <c r="R152" s="488">
        <f>SUMIF('2b) Allg. Inputs'!$E$21:$AE$21,R$6,'2b) Allg. Inputs'!$E$23:$AE$23)</f>
        <v>0</v>
      </c>
      <c r="S152" s="488">
        <f>SUMIF('2b) Allg. Inputs'!$E$21:$AE$21,S$6,'2b) Allg. Inputs'!$E$23:$AE$23)</f>
        <v>0</v>
      </c>
      <c r="T152" s="489">
        <f>SUMIF('2b) Allg. Inputs'!$E$21:$AE$21,T$6,'2b) Allg. Inputs'!$E$23:$AE$23)</f>
        <v>0</v>
      </c>
      <c r="U152" s="805"/>
    </row>
    <row r="153" spans="2:21" x14ac:dyDescent="0.35">
      <c r="E153" s="57"/>
      <c r="F153" s="57"/>
      <c r="G153" s="57"/>
      <c r="H153" s="57"/>
      <c r="I153" s="57"/>
      <c r="J153" s="57"/>
      <c r="K153" s="57"/>
      <c r="L153" s="57"/>
      <c r="M153" s="57"/>
      <c r="N153" s="57"/>
      <c r="O153" s="57"/>
      <c r="P153" s="57"/>
      <c r="Q153" s="57"/>
      <c r="R153" s="57"/>
      <c r="S153" s="57"/>
      <c r="T153" s="57"/>
      <c r="U153" s="805"/>
    </row>
    <row r="154" spans="2:21" x14ac:dyDescent="0.35">
      <c r="G154" s="57"/>
      <c r="H154" s="57"/>
      <c r="I154" s="57"/>
      <c r="J154" s="57"/>
      <c r="K154" s="57"/>
      <c r="L154" s="57"/>
      <c r="M154" s="57"/>
      <c r="N154" s="57"/>
      <c r="O154" s="57"/>
      <c r="P154" s="57"/>
      <c r="Q154" s="57"/>
      <c r="R154" s="57"/>
      <c r="S154" s="57"/>
      <c r="T154" s="57"/>
      <c r="U154" s="805"/>
    </row>
    <row r="155" spans="2:21" ht="52" customHeight="1" x14ac:dyDescent="0.55000000000000004">
      <c r="B155" s="1550" t="s">
        <v>504</v>
      </c>
      <c r="C155" s="1550"/>
      <c r="D155" s="1550"/>
      <c r="G155" s="57"/>
      <c r="H155" s="57"/>
      <c r="I155" s="57"/>
      <c r="J155" s="57"/>
      <c r="K155" s="57"/>
      <c r="L155" s="57"/>
      <c r="M155" s="57"/>
      <c r="N155" s="57"/>
      <c r="O155" s="57"/>
      <c r="P155" s="57"/>
      <c r="Q155" s="57"/>
      <c r="R155" s="57"/>
      <c r="S155" s="57"/>
      <c r="T155" s="57"/>
      <c r="U155" s="805"/>
    </row>
    <row r="156" spans="2:21" x14ac:dyDescent="0.35">
      <c r="G156" s="57"/>
      <c r="H156" s="57"/>
      <c r="I156" s="57"/>
      <c r="J156" s="57"/>
      <c r="K156" s="57"/>
      <c r="L156" s="57"/>
      <c r="M156" s="57"/>
      <c r="N156" s="57"/>
      <c r="O156" s="57"/>
      <c r="P156" s="57"/>
      <c r="Q156" s="57"/>
      <c r="R156" s="57"/>
      <c r="S156" s="57"/>
      <c r="T156" s="57"/>
      <c r="U156" s="805"/>
    </row>
    <row r="157" spans="2:21" x14ac:dyDescent="0.35">
      <c r="B157" s="462" t="s">
        <v>505</v>
      </c>
      <c r="C157" s="58"/>
      <c r="D157" s="313"/>
      <c r="E157" s="368">
        <f t="shared" ref="E157:T157" si="48">E6</f>
        <v>1900</v>
      </c>
      <c r="F157" s="312">
        <f t="shared" si="48"/>
        <v>1901</v>
      </c>
      <c r="G157" s="312">
        <f t="shared" si="48"/>
        <v>1902</v>
      </c>
      <c r="H157" s="312">
        <f t="shared" si="48"/>
        <v>1903</v>
      </c>
      <c r="I157" s="312">
        <f t="shared" si="48"/>
        <v>1904</v>
      </c>
      <c r="J157" s="312">
        <f t="shared" si="48"/>
        <v>1905</v>
      </c>
      <c r="K157" s="312">
        <f t="shared" si="48"/>
        <v>1906</v>
      </c>
      <c r="L157" s="312">
        <f t="shared" si="48"/>
        <v>1907</v>
      </c>
      <c r="M157" s="312">
        <f t="shared" si="48"/>
        <v>1908</v>
      </c>
      <c r="N157" s="312">
        <f t="shared" si="48"/>
        <v>1909</v>
      </c>
      <c r="O157" s="312">
        <f t="shared" si="48"/>
        <v>1910</v>
      </c>
      <c r="P157" s="312">
        <f t="shared" si="48"/>
        <v>1911</v>
      </c>
      <c r="Q157" s="312">
        <f t="shared" si="48"/>
        <v>1912</v>
      </c>
      <c r="R157" s="312">
        <f t="shared" si="48"/>
        <v>1913</v>
      </c>
      <c r="S157" s="312">
        <f t="shared" si="48"/>
        <v>1914</v>
      </c>
      <c r="T157" s="313">
        <f t="shared" si="48"/>
        <v>1915</v>
      </c>
      <c r="U157" s="805"/>
    </row>
    <row r="158" spans="2:21" ht="29.5" customHeight="1" x14ac:dyDescent="0.45">
      <c r="B158" s="495" t="s">
        <v>506</v>
      </c>
      <c r="C158" s="496"/>
      <c r="D158" s="497" t="s">
        <v>318</v>
      </c>
      <c r="E158" s="479">
        <f t="shared" ref="E158:T158" si="49">IF(E$7,E96,0)</f>
        <v>0</v>
      </c>
      <c r="F158" s="353">
        <f t="shared" si="49"/>
        <v>0</v>
      </c>
      <c r="G158" s="353">
        <f t="shared" si="49"/>
        <v>0</v>
      </c>
      <c r="H158" s="353">
        <f t="shared" si="49"/>
        <v>0</v>
      </c>
      <c r="I158" s="353">
        <f t="shared" si="49"/>
        <v>0</v>
      </c>
      <c r="J158" s="353">
        <f t="shared" si="49"/>
        <v>0</v>
      </c>
      <c r="K158" s="353">
        <f t="shared" si="49"/>
        <v>0</v>
      </c>
      <c r="L158" s="353">
        <f t="shared" si="49"/>
        <v>0</v>
      </c>
      <c r="M158" s="353">
        <f t="shared" si="49"/>
        <v>0</v>
      </c>
      <c r="N158" s="353">
        <f t="shared" si="49"/>
        <v>0</v>
      </c>
      <c r="O158" s="353">
        <f t="shared" si="49"/>
        <v>0</v>
      </c>
      <c r="P158" s="353">
        <f t="shared" si="49"/>
        <v>0</v>
      </c>
      <c r="Q158" s="353">
        <f t="shared" si="49"/>
        <v>0</v>
      </c>
      <c r="R158" s="353">
        <f t="shared" si="49"/>
        <v>0</v>
      </c>
      <c r="S158" s="353">
        <f t="shared" si="49"/>
        <v>0</v>
      </c>
      <c r="T158" s="354">
        <f t="shared" si="49"/>
        <v>0</v>
      </c>
      <c r="U158" s="805"/>
    </row>
    <row r="159" spans="2:21" ht="44.5" customHeight="1" x14ac:dyDescent="0.45">
      <c r="B159" s="498" t="s">
        <v>507</v>
      </c>
      <c r="C159" s="499"/>
      <c r="D159" s="500" t="s">
        <v>128</v>
      </c>
      <c r="E159" s="501" t="e">
        <f t="shared" ref="E159:T159" si="50">IF(E$7,E97,0)</f>
        <v>#DIV/0!</v>
      </c>
      <c r="F159" s="361" t="e">
        <f t="shared" si="50"/>
        <v>#DIV/0!</v>
      </c>
      <c r="G159" s="361" t="e">
        <f t="shared" si="50"/>
        <v>#DIV/0!</v>
      </c>
      <c r="H159" s="361" t="e">
        <f t="shared" si="50"/>
        <v>#DIV/0!</v>
      </c>
      <c r="I159" s="361" t="e">
        <f t="shared" si="50"/>
        <v>#DIV/0!</v>
      </c>
      <c r="J159" s="361" t="e">
        <f t="shared" si="50"/>
        <v>#DIV/0!</v>
      </c>
      <c r="K159" s="361" t="e">
        <f t="shared" si="50"/>
        <v>#DIV/0!</v>
      </c>
      <c r="L159" s="361" t="e">
        <f t="shared" si="50"/>
        <v>#DIV/0!</v>
      </c>
      <c r="M159" s="361" t="e">
        <f t="shared" si="50"/>
        <v>#DIV/0!</v>
      </c>
      <c r="N159" s="361" t="e">
        <f t="shared" si="50"/>
        <v>#DIV/0!</v>
      </c>
      <c r="O159" s="361" t="e">
        <f t="shared" si="50"/>
        <v>#DIV/0!</v>
      </c>
      <c r="P159" s="361" t="e">
        <f t="shared" si="50"/>
        <v>#DIV/0!</v>
      </c>
      <c r="Q159" s="361" t="e">
        <f t="shared" si="50"/>
        <v>#DIV/0!</v>
      </c>
      <c r="R159" s="361" t="e">
        <f t="shared" si="50"/>
        <v>#DIV/0!</v>
      </c>
      <c r="S159" s="361" t="e">
        <f t="shared" si="50"/>
        <v>#DIV/0!</v>
      </c>
      <c r="T159" s="362">
        <f t="shared" si="50"/>
        <v>0</v>
      </c>
    </row>
    <row r="160" spans="2:21" ht="46" customHeight="1" x14ac:dyDescent="0.45">
      <c r="B160" s="502" t="s">
        <v>508</v>
      </c>
      <c r="C160" s="503"/>
      <c r="D160" s="504" t="s">
        <v>128</v>
      </c>
      <c r="E160" s="505" t="e">
        <f>SUMPRODUCT($E$159:$T$159,$E$81:$T$81)/SUM($E$81:$T$81)</f>
        <v>#DIV/0!</v>
      </c>
      <c r="G160" s="57"/>
      <c r="H160" s="57"/>
      <c r="I160" s="57"/>
      <c r="J160" s="57"/>
      <c r="K160" s="57"/>
      <c r="L160" s="57"/>
      <c r="M160" s="57"/>
      <c r="N160" s="57"/>
      <c r="O160" s="57"/>
      <c r="P160" s="57"/>
      <c r="Q160" s="57"/>
      <c r="R160" s="57"/>
      <c r="S160" s="70"/>
      <c r="T160" s="506"/>
    </row>
    <row r="161" spans="1:20" ht="40" customHeight="1" x14ac:dyDescent="0.45">
      <c r="B161" s="507" t="s">
        <v>509</v>
      </c>
      <c r="C161" s="508"/>
      <c r="D161" s="509" t="s">
        <v>318</v>
      </c>
      <c r="E161" s="361" t="e">
        <f>$E$160*E81</f>
        <v>#DIV/0!</v>
      </c>
      <c r="F161" s="510" t="e">
        <f t="shared" ref="F161:T161" si="51">$E$160*F81</f>
        <v>#DIV/0!</v>
      </c>
      <c r="G161" s="510" t="e">
        <f t="shared" si="51"/>
        <v>#DIV/0!</v>
      </c>
      <c r="H161" s="510" t="e">
        <f t="shared" si="51"/>
        <v>#DIV/0!</v>
      </c>
      <c r="I161" s="511" t="e">
        <f t="shared" si="51"/>
        <v>#DIV/0!</v>
      </c>
      <c r="J161" s="511" t="e">
        <f t="shared" si="51"/>
        <v>#DIV/0!</v>
      </c>
      <c r="K161" s="511" t="e">
        <f>$E$160*K81</f>
        <v>#DIV/0!</v>
      </c>
      <c r="L161" s="511" t="e">
        <f t="shared" si="51"/>
        <v>#DIV/0!</v>
      </c>
      <c r="M161" s="511" t="e">
        <f t="shared" si="51"/>
        <v>#DIV/0!</v>
      </c>
      <c r="N161" s="511" t="e">
        <f t="shared" si="51"/>
        <v>#DIV/0!</v>
      </c>
      <c r="O161" s="511" t="e">
        <f t="shared" si="51"/>
        <v>#DIV/0!</v>
      </c>
      <c r="P161" s="511" t="e">
        <f t="shared" si="51"/>
        <v>#DIV/0!</v>
      </c>
      <c r="Q161" s="511" t="e">
        <f t="shared" si="51"/>
        <v>#DIV/0!</v>
      </c>
      <c r="R161" s="511" t="e">
        <f t="shared" si="51"/>
        <v>#DIV/0!</v>
      </c>
      <c r="S161" s="511" t="e">
        <f>$E$160*S81</f>
        <v>#DIV/0!</v>
      </c>
      <c r="T161" s="819" t="e">
        <f t="shared" si="51"/>
        <v>#DIV/0!</v>
      </c>
    </row>
    <row r="162" spans="1:20" x14ac:dyDescent="0.35">
      <c r="B162" s="512"/>
      <c r="E162" s="57"/>
      <c r="F162" s="57"/>
      <c r="G162" s="57"/>
      <c r="H162" s="57"/>
      <c r="I162" s="57"/>
      <c r="J162" s="57"/>
      <c r="K162" s="57"/>
      <c r="L162" s="57"/>
      <c r="M162" s="57"/>
      <c r="N162" s="57"/>
      <c r="O162" s="57"/>
      <c r="P162" s="57"/>
      <c r="Q162" s="57"/>
      <c r="R162" s="57"/>
      <c r="S162" s="57"/>
      <c r="T162" s="57"/>
    </row>
    <row r="163" spans="1:20" ht="29.5" customHeight="1" x14ac:dyDescent="0.35">
      <c r="B163" s="435" t="s">
        <v>492</v>
      </c>
      <c r="C163" s="369"/>
      <c r="D163" s="313"/>
      <c r="E163" s="368">
        <f t="shared" ref="E163:T163" si="52">E6</f>
        <v>1900</v>
      </c>
      <c r="F163" s="312">
        <f t="shared" si="52"/>
        <v>1901</v>
      </c>
      <c r="G163" s="312">
        <f t="shared" si="52"/>
        <v>1902</v>
      </c>
      <c r="H163" s="312">
        <f t="shared" si="52"/>
        <v>1903</v>
      </c>
      <c r="I163" s="312">
        <f t="shared" si="52"/>
        <v>1904</v>
      </c>
      <c r="J163" s="312">
        <f t="shared" si="52"/>
        <v>1905</v>
      </c>
      <c r="K163" s="312">
        <f t="shared" si="52"/>
        <v>1906</v>
      </c>
      <c r="L163" s="312">
        <f t="shared" si="52"/>
        <v>1907</v>
      </c>
      <c r="M163" s="312">
        <f t="shared" si="52"/>
        <v>1908</v>
      </c>
      <c r="N163" s="312">
        <f t="shared" si="52"/>
        <v>1909</v>
      </c>
      <c r="O163" s="312">
        <f t="shared" si="52"/>
        <v>1910</v>
      </c>
      <c r="P163" s="312">
        <f t="shared" si="52"/>
        <v>1911</v>
      </c>
      <c r="Q163" s="312">
        <f t="shared" si="52"/>
        <v>1912</v>
      </c>
      <c r="R163" s="312">
        <f t="shared" si="52"/>
        <v>1913</v>
      </c>
      <c r="S163" s="312">
        <f t="shared" si="52"/>
        <v>1914</v>
      </c>
      <c r="T163" s="313">
        <f t="shared" si="52"/>
        <v>1915</v>
      </c>
    </row>
    <row r="164" spans="1:20" ht="29.5" customHeight="1" x14ac:dyDescent="0.35">
      <c r="B164" s="275" t="s">
        <v>101</v>
      </c>
      <c r="C164" s="292"/>
      <c r="D164" s="251" t="s">
        <v>161</v>
      </c>
      <c r="E164" s="479">
        <f t="shared" ref="E164:T164" si="53">E125*E13</f>
        <v>0</v>
      </c>
      <c r="F164" s="353">
        <f t="shared" si="53"/>
        <v>0</v>
      </c>
      <c r="G164" s="353">
        <f t="shared" si="53"/>
        <v>0</v>
      </c>
      <c r="H164" s="353">
        <f t="shared" si="53"/>
        <v>0</v>
      </c>
      <c r="I164" s="353">
        <f t="shared" si="53"/>
        <v>0</v>
      </c>
      <c r="J164" s="353">
        <f t="shared" si="53"/>
        <v>0</v>
      </c>
      <c r="K164" s="353">
        <f t="shared" si="53"/>
        <v>0</v>
      </c>
      <c r="L164" s="353">
        <f t="shared" si="53"/>
        <v>0</v>
      </c>
      <c r="M164" s="353">
        <f t="shared" si="53"/>
        <v>0</v>
      </c>
      <c r="N164" s="353">
        <f t="shared" si="53"/>
        <v>0</v>
      </c>
      <c r="O164" s="353">
        <f t="shared" si="53"/>
        <v>0</v>
      </c>
      <c r="P164" s="353">
        <f t="shared" si="53"/>
        <v>0</v>
      </c>
      <c r="Q164" s="353">
        <f t="shared" si="53"/>
        <v>0</v>
      </c>
      <c r="R164" s="353">
        <f t="shared" si="53"/>
        <v>0</v>
      </c>
      <c r="S164" s="353">
        <f t="shared" si="53"/>
        <v>0</v>
      </c>
      <c r="T164" s="354">
        <f t="shared" si="53"/>
        <v>0</v>
      </c>
    </row>
    <row r="165" spans="1:20" ht="29.5" customHeight="1" x14ac:dyDescent="0.35">
      <c r="A165" s="1449"/>
      <c r="B165" s="1459" t="s">
        <v>103</v>
      </c>
      <c r="C165" s="295"/>
      <c r="D165" s="172" t="s">
        <v>161</v>
      </c>
      <c r="E165" s="262">
        <f>E126*E14+E127*E14</f>
        <v>0</v>
      </c>
      <c r="F165" s="355">
        <f t="shared" ref="F165:T165" si="54">F126*F14+F127*F14</f>
        <v>0</v>
      </c>
      <c r="G165" s="355">
        <f t="shared" si="54"/>
        <v>0</v>
      </c>
      <c r="H165" s="355">
        <f t="shared" si="54"/>
        <v>0</v>
      </c>
      <c r="I165" s="355">
        <f t="shared" si="54"/>
        <v>0</v>
      </c>
      <c r="J165" s="355">
        <f t="shared" si="54"/>
        <v>0</v>
      </c>
      <c r="K165" s="355">
        <f t="shared" si="54"/>
        <v>0</v>
      </c>
      <c r="L165" s="355">
        <f t="shared" si="54"/>
        <v>0</v>
      </c>
      <c r="M165" s="355">
        <f t="shared" si="54"/>
        <v>0</v>
      </c>
      <c r="N165" s="355">
        <f t="shared" si="54"/>
        <v>0</v>
      </c>
      <c r="O165" s="355">
        <f t="shared" si="54"/>
        <v>0</v>
      </c>
      <c r="P165" s="355">
        <f t="shared" si="54"/>
        <v>0</v>
      </c>
      <c r="Q165" s="355">
        <f t="shared" si="54"/>
        <v>0</v>
      </c>
      <c r="R165" s="355">
        <f t="shared" si="54"/>
        <v>0</v>
      </c>
      <c r="S165" s="355">
        <f t="shared" si="54"/>
        <v>0</v>
      </c>
      <c r="T165" s="820">
        <f t="shared" si="54"/>
        <v>0</v>
      </c>
    </row>
    <row r="166" spans="1:20" ht="29.5" customHeight="1" x14ac:dyDescent="0.45">
      <c r="B166" s="101" t="s">
        <v>222</v>
      </c>
      <c r="C166" s="298"/>
      <c r="D166" s="252" t="s">
        <v>161</v>
      </c>
      <c r="E166" s="263">
        <f t="shared" ref="E166:T166" si="55">E128*E15</f>
        <v>0</v>
      </c>
      <c r="F166" s="356">
        <f t="shared" si="55"/>
        <v>0</v>
      </c>
      <c r="G166" s="356">
        <f t="shared" si="55"/>
        <v>0</v>
      </c>
      <c r="H166" s="356">
        <f t="shared" si="55"/>
        <v>0</v>
      </c>
      <c r="I166" s="356">
        <f t="shared" si="55"/>
        <v>0</v>
      </c>
      <c r="J166" s="356">
        <f t="shared" si="55"/>
        <v>0</v>
      </c>
      <c r="K166" s="356">
        <f t="shared" si="55"/>
        <v>0</v>
      </c>
      <c r="L166" s="356">
        <f t="shared" si="55"/>
        <v>0</v>
      </c>
      <c r="M166" s="356">
        <f t="shared" si="55"/>
        <v>0</v>
      </c>
      <c r="N166" s="356">
        <f t="shared" si="55"/>
        <v>0</v>
      </c>
      <c r="O166" s="356">
        <f t="shared" si="55"/>
        <v>0</v>
      </c>
      <c r="P166" s="356">
        <f t="shared" si="55"/>
        <v>0</v>
      </c>
      <c r="Q166" s="356">
        <f t="shared" si="55"/>
        <v>0</v>
      </c>
      <c r="R166" s="356">
        <f t="shared" si="55"/>
        <v>0</v>
      </c>
      <c r="S166" s="356">
        <f t="shared" si="55"/>
        <v>0</v>
      </c>
      <c r="T166" s="821">
        <f t="shared" si="55"/>
        <v>0</v>
      </c>
    </row>
    <row r="167" spans="1:20" ht="29.5" customHeight="1" x14ac:dyDescent="0.35">
      <c r="B167" s="100" t="s">
        <v>105</v>
      </c>
      <c r="C167" s="295"/>
      <c r="D167" s="172" t="s">
        <v>161</v>
      </c>
      <c r="E167" s="262">
        <f t="shared" ref="E167:T167" si="56">E129*E16</f>
        <v>0</v>
      </c>
      <c r="F167" s="355">
        <f t="shared" si="56"/>
        <v>0</v>
      </c>
      <c r="G167" s="355">
        <f t="shared" si="56"/>
        <v>0</v>
      </c>
      <c r="H167" s="355">
        <f t="shared" si="56"/>
        <v>0</v>
      </c>
      <c r="I167" s="355">
        <f t="shared" si="56"/>
        <v>0</v>
      </c>
      <c r="J167" s="355">
        <f t="shared" si="56"/>
        <v>0</v>
      </c>
      <c r="K167" s="355">
        <f t="shared" si="56"/>
        <v>0</v>
      </c>
      <c r="L167" s="355">
        <f t="shared" si="56"/>
        <v>0</v>
      </c>
      <c r="M167" s="355">
        <f t="shared" si="56"/>
        <v>0</v>
      </c>
      <c r="N167" s="355">
        <f t="shared" si="56"/>
        <v>0</v>
      </c>
      <c r="O167" s="355">
        <f t="shared" si="56"/>
        <v>0</v>
      </c>
      <c r="P167" s="355">
        <f t="shared" si="56"/>
        <v>0</v>
      </c>
      <c r="Q167" s="355">
        <f t="shared" si="56"/>
        <v>0</v>
      </c>
      <c r="R167" s="355">
        <f t="shared" si="56"/>
        <v>0</v>
      </c>
      <c r="S167" s="355">
        <f t="shared" si="56"/>
        <v>0</v>
      </c>
      <c r="T167" s="820">
        <f t="shared" si="56"/>
        <v>0</v>
      </c>
    </row>
    <row r="168" spans="1:20" ht="29.5" customHeight="1" x14ac:dyDescent="0.35">
      <c r="B168" s="322" t="s">
        <v>106</v>
      </c>
      <c r="C168" s="298"/>
      <c r="D168" s="260" t="s">
        <v>161</v>
      </c>
      <c r="E168" s="263">
        <f t="shared" ref="E168:T168" si="57">E130*E17</f>
        <v>0</v>
      </c>
      <c r="F168" s="356">
        <f t="shared" si="57"/>
        <v>0</v>
      </c>
      <c r="G168" s="356">
        <f t="shared" si="57"/>
        <v>0</v>
      </c>
      <c r="H168" s="356">
        <f t="shared" si="57"/>
        <v>0</v>
      </c>
      <c r="I168" s="356">
        <f t="shared" si="57"/>
        <v>0</v>
      </c>
      <c r="J168" s="356">
        <f t="shared" si="57"/>
        <v>0</v>
      </c>
      <c r="K168" s="356">
        <f t="shared" si="57"/>
        <v>0</v>
      </c>
      <c r="L168" s="356">
        <f t="shared" si="57"/>
        <v>0</v>
      </c>
      <c r="M168" s="356">
        <f t="shared" si="57"/>
        <v>0</v>
      </c>
      <c r="N168" s="356">
        <f t="shared" si="57"/>
        <v>0</v>
      </c>
      <c r="O168" s="356">
        <f t="shared" si="57"/>
        <v>0</v>
      </c>
      <c r="P168" s="356">
        <f t="shared" si="57"/>
        <v>0</v>
      </c>
      <c r="Q168" s="356">
        <f t="shared" si="57"/>
        <v>0</v>
      </c>
      <c r="R168" s="356">
        <f t="shared" si="57"/>
        <v>0</v>
      </c>
      <c r="S168" s="356">
        <f t="shared" si="57"/>
        <v>0</v>
      </c>
      <c r="T168" s="821">
        <f t="shared" si="57"/>
        <v>0</v>
      </c>
    </row>
    <row r="169" spans="1:20" ht="29.5" customHeight="1" x14ac:dyDescent="0.35">
      <c r="B169" s="253" t="s">
        <v>107</v>
      </c>
      <c r="C169" s="301"/>
      <c r="D169" s="174" t="s">
        <v>161</v>
      </c>
      <c r="E169" s="360">
        <f t="shared" ref="E169:T169" si="58">E131*E18</f>
        <v>0</v>
      </c>
      <c r="F169" s="361">
        <f t="shared" si="58"/>
        <v>0</v>
      </c>
      <c r="G169" s="361">
        <f t="shared" si="58"/>
        <v>0</v>
      </c>
      <c r="H169" s="361">
        <f t="shared" si="58"/>
        <v>0</v>
      </c>
      <c r="I169" s="361">
        <f t="shared" si="58"/>
        <v>0</v>
      </c>
      <c r="J169" s="361">
        <f t="shared" si="58"/>
        <v>0</v>
      </c>
      <c r="K169" s="361">
        <f t="shared" si="58"/>
        <v>0</v>
      </c>
      <c r="L169" s="361">
        <f t="shared" si="58"/>
        <v>0</v>
      </c>
      <c r="M169" s="361">
        <f t="shared" si="58"/>
        <v>0</v>
      </c>
      <c r="N169" s="361">
        <f t="shared" si="58"/>
        <v>0</v>
      </c>
      <c r="O169" s="361">
        <f t="shared" si="58"/>
        <v>0</v>
      </c>
      <c r="P169" s="361">
        <f t="shared" si="58"/>
        <v>0</v>
      </c>
      <c r="Q169" s="361">
        <f t="shared" si="58"/>
        <v>0</v>
      </c>
      <c r="R169" s="361">
        <f t="shared" si="58"/>
        <v>0</v>
      </c>
      <c r="S169" s="361">
        <f t="shared" si="58"/>
        <v>0</v>
      </c>
      <c r="T169" s="362">
        <f t="shared" si="58"/>
        <v>0</v>
      </c>
    </row>
    <row r="170" spans="1:20" x14ac:dyDescent="0.35">
      <c r="B170" s="512"/>
      <c r="E170" s="57"/>
      <c r="F170" s="57"/>
      <c r="G170" s="57"/>
      <c r="H170" s="57"/>
      <c r="I170" s="57"/>
      <c r="J170" s="57"/>
      <c r="K170" s="57"/>
      <c r="L170" s="57"/>
      <c r="M170" s="57"/>
      <c r="N170" s="57"/>
      <c r="O170" s="57"/>
      <c r="P170" s="57"/>
      <c r="Q170" s="57"/>
      <c r="R170" s="57"/>
      <c r="S170" s="57"/>
      <c r="T170" s="57"/>
    </row>
    <row r="171" spans="1:20" x14ac:dyDescent="0.35">
      <c r="B171" s="512"/>
      <c r="E171" s="57"/>
      <c r="F171" s="57"/>
      <c r="G171" s="57"/>
      <c r="H171" s="57"/>
      <c r="I171" s="57"/>
      <c r="J171" s="57"/>
      <c r="K171" s="57"/>
      <c r="L171" s="57"/>
      <c r="M171" s="57"/>
      <c r="N171" s="57"/>
      <c r="O171" s="57"/>
      <c r="P171" s="57"/>
      <c r="Q171" s="57"/>
      <c r="R171" s="57"/>
      <c r="S171" s="57"/>
      <c r="T171" s="57"/>
    </row>
    <row r="172" spans="1:20" ht="29.5" customHeight="1" x14ac:dyDescent="0.35">
      <c r="B172" s="435" t="s">
        <v>491</v>
      </c>
      <c r="C172" s="369"/>
      <c r="D172" s="313"/>
      <c r="E172" s="368">
        <f t="shared" ref="E172:T172" si="59">E6</f>
        <v>1900</v>
      </c>
      <c r="F172" s="312">
        <f t="shared" si="59"/>
        <v>1901</v>
      </c>
      <c r="G172" s="312">
        <f t="shared" si="59"/>
        <v>1902</v>
      </c>
      <c r="H172" s="312">
        <f t="shared" si="59"/>
        <v>1903</v>
      </c>
      <c r="I172" s="312">
        <f t="shared" si="59"/>
        <v>1904</v>
      </c>
      <c r="J172" s="312">
        <f t="shared" si="59"/>
        <v>1905</v>
      </c>
      <c r="K172" s="312">
        <f t="shared" si="59"/>
        <v>1906</v>
      </c>
      <c r="L172" s="312">
        <f t="shared" si="59"/>
        <v>1907</v>
      </c>
      <c r="M172" s="312">
        <f t="shared" si="59"/>
        <v>1908</v>
      </c>
      <c r="N172" s="312">
        <f t="shared" si="59"/>
        <v>1909</v>
      </c>
      <c r="O172" s="312">
        <f t="shared" si="59"/>
        <v>1910</v>
      </c>
      <c r="P172" s="312">
        <f t="shared" si="59"/>
        <v>1911</v>
      </c>
      <c r="Q172" s="312">
        <f t="shared" si="59"/>
        <v>1912</v>
      </c>
      <c r="R172" s="312">
        <f t="shared" si="59"/>
        <v>1913</v>
      </c>
      <c r="S172" s="312">
        <f t="shared" si="59"/>
        <v>1914</v>
      </c>
      <c r="T172" s="313">
        <f t="shared" si="59"/>
        <v>1915</v>
      </c>
    </row>
    <row r="173" spans="1:20" x14ac:dyDescent="0.35">
      <c r="B173" s="275" t="s">
        <v>101</v>
      </c>
      <c r="C173" s="292"/>
      <c r="D173" s="251" t="s">
        <v>489</v>
      </c>
      <c r="E173" s="479" t="e">
        <f t="shared" ref="E173:T173" si="60">E116*E13</f>
        <v>#DIV/0!</v>
      </c>
      <c r="F173" s="353" t="e">
        <f t="shared" si="60"/>
        <v>#DIV/0!</v>
      </c>
      <c r="G173" s="353" t="e">
        <f t="shared" si="60"/>
        <v>#DIV/0!</v>
      </c>
      <c r="H173" s="353" t="e">
        <f t="shared" si="60"/>
        <v>#DIV/0!</v>
      </c>
      <c r="I173" s="353" t="e">
        <f t="shared" si="60"/>
        <v>#DIV/0!</v>
      </c>
      <c r="J173" s="353" t="e">
        <f t="shared" si="60"/>
        <v>#DIV/0!</v>
      </c>
      <c r="K173" s="353" t="e">
        <f t="shared" si="60"/>
        <v>#DIV/0!</v>
      </c>
      <c r="L173" s="353" t="e">
        <f t="shared" si="60"/>
        <v>#DIV/0!</v>
      </c>
      <c r="M173" s="353" t="e">
        <f t="shared" si="60"/>
        <v>#DIV/0!</v>
      </c>
      <c r="N173" s="353" t="e">
        <f t="shared" si="60"/>
        <v>#DIV/0!</v>
      </c>
      <c r="O173" s="353" t="e">
        <f t="shared" si="60"/>
        <v>#DIV/0!</v>
      </c>
      <c r="P173" s="353" t="e">
        <f t="shared" si="60"/>
        <v>#DIV/0!</v>
      </c>
      <c r="Q173" s="353" t="e">
        <f t="shared" si="60"/>
        <v>#DIV/0!</v>
      </c>
      <c r="R173" s="353" t="e">
        <f t="shared" si="60"/>
        <v>#DIV/0!</v>
      </c>
      <c r="S173" s="353" t="e">
        <f t="shared" si="60"/>
        <v>#DIV/0!</v>
      </c>
      <c r="T173" s="354">
        <f t="shared" si="60"/>
        <v>0</v>
      </c>
    </row>
    <row r="174" spans="1:20" x14ac:dyDescent="0.35">
      <c r="A174" s="1449"/>
      <c r="B174" s="1459" t="s">
        <v>103</v>
      </c>
      <c r="C174" s="295"/>
      <c r="D174" s="172" t="s">
        <v>489</v>
      </c>
      <c r="E174" s="262" t="e">
        <f t="shared" ref="E174:T174" si="61">E117*E14+E118*E14</f>
        <v>#DIV/0!</v>
      </c>
      <c r="F174" s="355" t="e">
        <f t="shared" si="61"/>
        <v>#DIV/0!</v>
      </c>
      <c r="G174" s="355" t="e">
        <f t="shared" si="61"/>
        <v>#DIV/0!</v>
      </c>
      <c r="H174" s="355" t="e">
        <f t="shared" si="61"/>
        <v>#DIV/0!</v>
      </c>
      <c r="I174" s="355" t="e">
        <f t="shared" si="61"/>
        <v>#DIV/0!</v>
      </c>
      <c r="J174" s="355" t="e">
        <f t="shared" si="61"/>
        <v>#DIV/0!</v>
      </c>
      <c r="K174" s="355" t="e">
        <f t="shared" si="61"/>
        <v>#DIV/0!</v>
      </c>
      <c r="L174" s="355" t="e">
        <f t="shared" si="61"/>
        <v>#DIV/0!</v>
      </c>
      <c r="M174" s="355" t="e">
        <f t="shared" si="61"/>
        <v>#DIV/0!</v>
      </c>
      <c r="N174" s="355" t="e">
        <f t="shared" si="61"/>
        <v>#DIV/0!</v>
      </c>
      <c r="O174" s="355" t="e">
        <f t="shared" si="61"/>
        <v>#DIV/0!</v>
      </c>
      <c r="P174" s="355" t="e">
        <f t="shared" si="61"/>
        <v>#DIV/0!</v>
      </c>
      <c r="Q174" s="355" t="e">
        <f t="shared" si="61"/>
        <v>#DIV/0!</v>
      </c>
      <c r="R174" s="355" t="e">
        <f t="shared" si="61"/>
        <v>#DIV/0!</v>
      </c>
      <c r="S174" s="355" t="e">
        <f t="shared" si="61"/>
        <v>#DIV/0!</v>
      </c>
      <c r="T174" s="820">
        <f t="shared" si="61"/>
        <v>0</v>
      </c>
    </row>
    <row r="175" spans="1:20" ht="16.5" x14ac:dyDescent="0.45">
      <c r="B175" s="101" t="s">
        <v>222</v>
      </c>
      <c r="C175" s="298"/>
      <c r="D175" s="252" t="s">
        <v>489</v>
      </c>
      <c r="E175" s="263" t="e">
        <f t="shared" ref="E175:T175" si="62">E119*E15</f>
        <v>#DIV/0!</v>
      </c>
      <c r="F175" s="356" t="e">
        <f t="shared" si="62"/>
        <v>#DIV/0!</v>
      </c>
      <c r="G175" s="356" t="e">
        <f t="shared" si="62"/>
        <v>#DIV/0!</v>
      </c>
      <c r="H175" s="356" t="e">
        <f t="shared" si="62"/>
        <v>#DIV/0!</v>
      </c>
      <c r="I175" s="356" t="e">
        <f t="shared" si="62"/>
        <v>#DIV/0!</v>
      </c>
      <c r="J175" s="356" t="e">
        <f t="shared" si="62"/>
        <v>#DIV/0!</v>
      </c>
      <c r="K175" s="356" t="e">
        <f t="shared" si="62"/>
        <v>#DIV/0!</v>
      </c>
      <c r="L175" s="356" t="e">
        <f t="shared" si="62"/>
        <v>#DIV/0!</v>
      </c>
      <c r="M175" s="356" t="e">
        <f t="shared" si="62"/>
        <v>#DIV/0!</v>
      </c>
      <c r="N175" s="356" t="e">
        <f t="shared" si="62"/>
        <v>#DIV/0!</v>
      </c>
      <c r="O175" s="356" t="e">
        <f t="shared" si="62"/>
        <v>#DIV/0!</v>
      </c>
      <c r="P175" s="356" t="e">
        <f t="shared" si="62"/>
        <v>#DIV/0!</v>
      </c>
      <c r="Q175" s="356" t="e">
        <f t="shared" si="62"/>
        <v>#DIV/0!</v>
      </c>
      <c r="R175" s="356" t="e">
        <f t="shared" si="62"/>
        <v>#DIV/0!</v>
      </c>
      <c r="S175" s="356" t="e">
        <f t="shared" si="62"/>
        <v>#DIV/0!</v>
      </c>
      <c r="T175" s="821">
        <f t="shared" si="62"/>
        <v>0</v>
      </c>
    </row>
    <row r="176" spans="1:20" x14ac:dyDescent="0.35">
      <c r="B176" s="100" t="s">
        <v>105</v>
      </c>
      <c r="C176" s="295"/>
      <c r="D176" s="172" t="s">
        <v>489</v>
      </c>
      <c r="E176" s="262" t="e">
        <f t="shared" ref="E176:T176" si="63">E120*E16</f>
        <v>#DIV/0!</v>
      </c>
      <c r="F176" s="355" t="e">
        <f t="shared" si="63"/>
        <v>#DIV/0!</v>
      </c>
      <c r="G176" s="355" t="e">
        <f t="shared" si="63"/>
        <v>#DIV/0!</v>
      </c>
      <c r="H176" s="355" t="e">
        <f t="shared" si="63"/>
        <v>#DIV/0!</v>
      </c>
      <c r="I176" s="355" t="e">
        <f t="shared" si="63"/>
        <v>#DIV/0!</v>
      </c>
      <c r="J176" s="355" t="e">
        <f t="shared" si="63"/>
        <v>#DIV/0!</v>
      </c>
      <c r="K176" s="355" t="e">
        <f t="shared" si="63"/>
        <v>#DIV/0!</v>
      </c>
      <c r="L176" s="355" t="e">
        <f t="shared" si="63"/>
        <v>#DIV/0!</v>
      </c>
      <c r="M176" s="355" t="e">
        <f t="shared" si="63"/>
        <v>#DIV/0!</v>
      </c>
      <c r="N176" s="355" t="e">
        <f t="shared" si="63"/>
        <v>#DIV/0!</v>
      </c>
      <c r="O176" s="355" t="e">
        <f t="shared" si="63"/>
        <v>#DIV/0!</v>
      </c>
      <c r="P176" s="355" t="e">
        <f t="shared" si="63"/>
        <v>#DIV/0!</v>
      </c>
      <c r="Q176" s="355" t="e">
        <f t="shared" si="63"/>
        <v>#DIV/0!</v>
      </c>
      <c r="R176" s="355" t="e">
        <f t="shared" si="63"/>
        <v>#DIV/0!</v>
      </c>
      <c r="S176" s="355" t="e">
        <f t="shared" si="63"/>
        <v>#DIV/0!</v>
      </c>
      <c r="T176" s="820">
        <f t="shared" si="63"/>
        <v>0</v>
      </c>
    </row>
    <row r="177" spans="2:20" x14ac:dyDescent="0.35">
      <c r="B177" s="322" t="s">
        <v>106</v>
      </c>
      <c r="C177" s="298"/>
      <c r="D177" s="260" t="s">
        <v>489</v>
      </c>
      <c r="E177" s="263" t="e">
        <f t="shared" ref="E177:T177" si="64">E121*E17</f>
        <v>#DIV/0!</v>
      </c>
      <c r="F177" s="356" t="e">
        <f t="shared" si="64"/>
        <v>#DIV/0!</v>
      </c>
      <c r="G177" s="356" t="e">
        <f t="shared" si="64"/>
        <v>#DIV/0!</v>
      </c>
      <c r="H177" s="356" t="e">
        <f t="shared" si="64"/>
        <v>#DIV/0!</v>
      </c>
      <c r="I177" s="356" t="e">
        <f t="shared" si="64"/>
        <v>#DIV/0!</v>
      </c>
      <c r="J177" s="356" t="e">
        <f t="shared" si="64"/>
        <v>#DIV/0!</v>
      </c>
      <c r="K177" s="356" t="e">
        <f t="shared" si="64"/>
        <v>#DIV/0!</v>
      </c>
      <c r="L177" s="356" t="e">
        <f t="shared" si="64"/>
        <v>#DIV/0!</v>
      </c>
      <c r="M177" s="356" t="e">
        <f t="shared" si="64"/>
        <v>#DIV/0!</v>
      </c>
      <c r="N177" s="356" t="e">
        <f t="shared" si="64"/>
        <v>#DIV/0!</v>
      </c>
      <c r="O177" s="356" t="e">
        <f t="shared" si="64"/>
        <v>#DIV/0!</v>
      </c>
      <c r="P177" s="356" t="e">
        <f t="shared" si="64"/>
        <v>#DIV/0!</v>
      </c>
      <c r="Q177" s="356" t="e">
        <f t="shared" si="64"/>
        <v>#DIV/0!</v>
      </c>
      <c r="R177" s="356" t="e">
        <f t="shared" si="64"/>
        <v>#DIV/0!</v>
      </c>
      <c r="S177" s="356" t="e">
        <f t="shared" si="64"/>
        <v>#DIV/0!</v>
      </c>
      <c r="T177" s="821">
        <f t="shared" si="64"/>
        <v>0</v>
      </c>
    </row>
    <row r="178" spans="2:20" x14ac:dyDescent="0.35">
      <c r="B178" s="253" t="s">
        <v>107</v>
      </c>
      <c r="C178" s="301"/>
      <c r="D178" s="174" t="s">
        <v>489</v>
      </c>
      <c r="E178" s="360" t="e">
        <f t="shared" ref="E178:T178" si="65">E122*E18</f>
        <v>#DIV/0!</v>
      </c>
      <c r="F178" s="361" t="e">
        <f t="shared" si="65"/>
        <v>#DIV/0!</v>
      </c>
      <c r="G178" s="361" t="e">
        <f t="shared" si="65"/>
        <v>#DIV/0!</v>
      </c>
      <c r="H178" s="361" t="e">
        <f t="shared" si="65"/>
        <v>#DIV/0!</v>
      </c>
      <c r="I178" s="361" t="e">
        <f t="shared" si="65"/>
        <v>#DIV/0!</v>
      </c>
      <c r="J178" s="361" t="e">
        <f t="shared" si="65"/>
        <v>#DIV/0!</v>
      </c>
      <c r="K178" s="361" t="e">
        <f t="shared" si="65"/>
        <v>#DIV/0!</v>
      </c>
      <c r="L178" s="361" t="e">
        <f t="shared" si="65"/>
        <v>#DIV/0!</v>
      </c>
      <c r="M178" s="361" t="e">
        <f t="shared" si="65"/>
        <v>#DIV/0!</v>
      </c>
      <c r="N178" s="361" t="e">
        <f t="shared" si="65"/>
        <v>#DIV/0!</v>
      </c>
      <c r="O178" s="361" t="e">
        <f t="shared" si="65"/>
        <v>#DIV/0!</v>
      </c>
      <c r="P178" s="361" t="e">
        <f t="shared" si="65"/>
        <v>#DIV/0!</v>
      </c>
      <c r="Q178" s="361" t="e">
        <f t="shared" si="65"/>
        <v>#DIV/0!</v>
      </c>
      <c r="R178" s="361" t="e">
        <f t="shared" si="65"/>
        <v>#DIV/0!</v>
      </c>
      <c r="S178" s="361" t="e">
        <f t="shared" si="65"/>
        <v>#DIV/0!</v>
      </c>
      <c r="T178" s="362">
        <f t="shared" si="65"/>
        <v>0</v>
      </c>
    </row>
    <row r="179" spans="2:20" x14ac:dyDescent="0.35">
      <c r="B179" s="512"/>
    </row>
    <row r="180" spans="2:20" x14ac:dyDescent="0.35">
      <c r="E180" s="57"/>
      <c r="F180" s="57"/>
      <c r="G180" s="57"/>
      <c r="H180" s="57"/>
      <c r="I180" s="57"/>
      <c r="J180" s="57"/>
      <c r="K180" s="57"/>
      <c r="L180" s="57"/>
      <c r="M180" s="57"/>
      <c r="N180" s="57"/>
      <c r="O180" s="57"/>
      <c r="P180" s="57"/>
      <c r="Q180" s="57"/>
      <c r="R180" s="57"/>
      <c r="S180" s="57"/>
      <c r="T180" s="57"/>
    </row>
    <row r="181" spans="2:20" ht="29.5" customHeight="1" x14ac:dyDescent="0.35">
      <c r="B181" s="435" t="s">
        <v>510</v>
      </c>
      <c r="C181" s="369"/>
      <c r="D181" s="313"/>
      <c r="F181" s="57"/>
      <c r="G181" s="57"/>
      <c r="H181" s="57"/>
      <c r="I181" s="57"/>
      <c r="J181" s="57"/>
      <c r="K181" s="57"/>
      <c r="L181" s="57"/>
      <c r="M181" s="57"/>
      <c r="N181" s="57"/>
      <c r="O181" s="57"/>
      <c r="P181" s="57"/>
      <c r="Q181" s="57"/>
      <c r="R181" s="57"/>
      <c r="S181" s="57"/>
      <c r="T181" s="57"/>
    </row>
    <row r="182" spans="2:20" x14ac:dyDescent="0.35">
      <c r="B182" s="275" t="s">
        <v>101</v>
      </c>
      <c r="C182" s="292"/>
      <c r="D182" s="251" t="s">
        <v>489</v>
      </c>
      <c r="E182" s="513" t="e">
        <f t="shared" ref="E182:E187" si="66">SUMPRODUCT(E173:T173,$E$81:$T$81)/SUM($E$81:$T$81)</f>
        <v>#DIV/0!</v>
      </c>
      <c r="F182" s="57"/>
      <c r="G182" s="57"/>
      <c r="H182" s="57"/>
      <c r="I182" s="57"/>
      <c r="J182" s="57"/>
      <c r="K182" s="57"/>
      <c r="L182" s="57"/>
      <c r="M182" s="57"/>
      <c r="N182" s="57"/>
      <c r="O182" s="57"/>
      <c r="P182" s="57"/>
      <c r="Q182" s="57"/>
      <c r="R182" s="57"/>
      <c r="S182" s="57"/>
      <c r="T182" s="57"/>
    </row>
    <row r="183" spans="2:20" x14ac:dyDescent="0.35">
      <c r="B183" s="1459" t="s">
        <v>103</v>
      </c>
      <c r="C183" s="295"/>
      <c r="D183" s="172" t="s">
        <v>489</v>
      </c>
      <c r="E183" s="514" t="e">
        <f t="shared" si="66"/>
        <v>#DIV/0!</v>
      </c>
      <c r="F183" s="57"/>
      <c r="G183" s="57"/>
      <c r="H183" s="57"/>
      <c r="I183" s="57"/>
      <c r="J183" s="57"/>
      <c r="K183" s="57"/>
      <c r="L183" s="57"/>
      <c r="M183" s="57"/>
      <c r="N183" s="57"/>
      <c r="O183" s="57"/>
      <c r="P183" s="57"/>
      <c r="Q183" s="57"/>
      <c r="R183" s="57"/>
      <c r="S183" s="57"/>
      <c r="T183" s="57"/>
    </row>
    <row r="184" spans="2:20" ht="16.5" x14ac:dyDescent="0.45">
      <c r="B184" s="101" t="s">
        <v>222</v>
      </c>
      <c r="C184" s="298"/>
      <c r="D184" s="252" t="s">
        <v>489</v>
      </c>
      <c r="E184" s="515" t="e">
        <f t="shared" si="66"/>
        <v>#DIV/0!</v>
      </c>
      <c r="F184" s="57"/>
      <c r="G184" s="57"/>
      <c r="H184" s="57"/>
      <c r="I184" s="57"/>
      <c r="J184" s="57"/>
      <c r="K184" s="57"/>
      <c r="L184" s="57"/>
      <c r="M184" s="57"/>
      <c r="N184" s="57"/>
      <c r="O184" s="57"/>
      <c r="P184" s="57"/>
      <c r="Q184" s="57"/>
      <c r="R184" s="57"/>
      <c r="S184" s="57"/>
      <c r="T184" s="57"/>
    </row>
    <row r="185" spans="2:20" x14ac:dyDescent="0.35">
      <c r="B185" s="100" t="s">
        <v>105</v>
      </c>
      <c r="C185" s="295"/>
      <c r="D185" s="172" t="s">
        <v>489</v>
      </c>
      <c r="E185" s="514" t="e">
        <f t="shared" si="66"/>
        <v>#DIV/0!</v>
      </c>
      <c r="F185" s="57"/>
      <c r="G185" s="57"/>
      <c r="H185" s="57"/>
      <c r="I185" s="57"/>
      <c r="J185" s="57"/>
      <c r="K185" s="57"/>
      <c r="L185" s="57"/>
      <c r="M185" s="57"/>
      <c r="N185" s="57"/>
      <c r="O185" s="57"/>
      <c r="P185" s="57"/>
      <c r="Q185" s="57"/>
      <c r="R185" s="57"/>
      <c r="S185" s="57"/>
      <c r="T185" s="57"/>
    </row>
    <row r="186" spans="2:20" x14ac:dyDescent="0.35">
      <c r="B186" s="322" t="s">
        <v>106</v>
      </c>
      <c r="C186" s="298"/>
      <c r="D186" s="260" t="s">
        <v>489</v>
      </c>
      <c r="E186" s="515" t="e">
        <f t="shared" si="66"/>
        <v>#DIV/0!</v>
      </c>
      <c r="F186" s="57"/>
      <c r="G186" s="57"/>
      <c r="H186" s="57"/>
      <c r="I186" s="57"/>
      <c r="J186" s="57"/>
      <c r="K186" s="57"/>
      <c r="L186" s="57"/>
      <c r="M186" s="57"/>
      <c r="N186" s="57"/>
      <c r="O186" s="57"/>
      <c r="P186" s="57"/>
      <c r="Q186" s="57"/>
      <c r="R186" s="57"/>
      <c r="S186" s="57"/>
      <c r="T186" s="57"/>
    </row>
    <row r="187" spans="2:20" ht="15" thickBot="1" x14ac:dyDescent="0.4">
      <c r="B187" s="253" t="s">
        <v>107</v>
      </c>
      <c r="C187" s="301"/>
      <c r="D187" s="174" t="s">
        <v>489</v>
      </c>
      <c r="E187" s="516" t="e">
        <f t="shared" si="66"/>
        <v>#DIV/0!</v>
      </c>
      <c r="F187" s="57"/>
      <c r="G187" s="57"/>
      <c r="H187" s="57"/>
      <c r="I187" s="57"/>
      <c r="J187" s="57"/>
      <c r="K187" s="57"/>
      <c r="L187" s="57"/>
      <c r="M187" s="57"/>
      <c r="N187" s="57"/>
      <c r="O187" s="57"/>
      <c r="P187" s="57"/>
      <c r="Q187" s="57"/>
      <c r="R187" s="57"/>
      <c r="S187" s="57"/>
      <c r="T187" s="57"/>
    </row>
    <row r="188" spans="2:20" x14ac:dyDescent="0.35">
      <c r="C188" s="465"/>
      <c r="E188" s="288"/>
      <c r="F188" s="57"/>
      <c r="G188" s="57"/>
      <c r="H188" s="57"/>
      <c r="I188" s="57"/>
      <c r="J188" s="57"/>
      <c r="K188" s="57"/>
      <c r="L188" s="57"/>
      <c r="M188" s="57"/>
      <c r="N188" s="57"/>
      <c r="O188" s="57"/>
      <c r="P188" s="57"/>
      <c r="Q188" s="57"/>
      <c r="R188" s="57"/>
      <c r="S188" s="57"/>
      <c r="T188" s="57"/>
    </row>
    <row r="189" spans="2:20" ht="15" thickBot="1" x14ac:dyDescent="0.4">
      <c r="E189" s="57"/>
      <c r="F189" s="57"/>
      <c r="G189" s="57"/>
      <c r="H189" s="57"/>
      <c r="I189" s="57"/>
      <c r="J189" s="57"/>
      <c r="K189" s="57"/>
      <c r="L189" s="57"/>
      <c r="M189" s="57"/>
      <c r="N189" s="57"/>
      <c r="O189" s="57"/>
      <c r="P189" s="57"/>
      <c r="Q189" s="57"/>
      <c r="R189" s="57"/>
      <c r="S189" s="57"/>
      <c r="T189" s="57"/>
    </row>
    <row r="190" spans="2:20" ht="29.5" customHeight="1" x14ac:dyDescent="0.35">
      <c r="B190" s="435" t="s">
        <v>511</v>
      </c>
      <c r="C190" s="369"/>
      <c r="D190" s="313"/>
      <c r="E190" s="368">
        <f t="shared" ref="E190:T190" si="67">E6</f>
        <v>1900</v>
      </c>
      <c r="F190" s="312">
        <f t="shared" si="67"/>
        <v>1901</v>
      </c>
      <c r="G190" s="312">
        <f t="shared" si="67"/>
        <v>1902</v>
      </c>
      <c r="H190" s="312">
        <f t="shared" si="67"/>
        <v>1903</v>
      </c>
      <c r="I190" s="312">
        <f t="shared" si="67"/>
        <v>1904</v>
      </c>
      <c r="J190" s="312">
        <f t="shared" si="67"/>
        <v>1905</v>
      </c>
      <c r="K190" s="312">
        <f t="shared" si="67"/>
        <v>1906</v>
      </c>
      <c r="L190" s="312">
        <f t="shared" si="67"/>
        <v>1907</v>
      </c>
      <c r="M190" s="312">
        <f t="shared" si="67"/>
        <v>1908</v>
      </c>
      <c r="N190" s="312">
        <f t="shared" si="67"/>
        <v>1909</v>
      </c>
      <c r="O190" s="312">
        <f t="shared" si="67"/>
        <v>1910</v>
      </c>
      <c r="P190" s="312">
        <f t="shared" si="67"/>
        <v>1911</v>
      </c>
      <c r="Q190" s="312">
        <f t="shared" si="67"/>
        <v>1912</v>
      </c>
      <c r="R190" s="312">
        <f t="shared" si="67"/>
        <v>1913</v>
      </c>
      <c r="S190" s="312">
        <f t="shared" si="67"/>
        <v>1914</v>
      </c>
      <c r="T190" s="313">
        <f t="shared" si="67"/>
        <v>1915</v>
      </c>
    </row>
    <row r="191" spans="2:20" x14ac:dyDescent="0.35">
      <c r="B191" s="275" t="s">
        <v>101</v>
      </c>
      <c r="C191" s="292"/>
      <c r="D191" s="251" t="s">
        <v>161</v>
      </c>
      <c r="E191" s="479" t="e">
        <f t="shared" ref="E191:T191" si="68">$E182*E$81</f>
        <v>#DIV/0!</v>
      </c>
      <c r="F191" s="353" t="e">
        <f t="shared" si="68"/>
        <v>#DIV/0!</v>
      </c>
      <c r="G191" s="353" t="e">
        <f t="shared" si="68"/>
        <v>#DIV/0!</v>
      </c>
      <c r="H191" s="353" t="e">
        <f t="shared" si="68"/>
        <v>#DIV/0!</v>
      </c>
      <c r="I191" s="353" t="e">
        <f t="shared" si="68"/>
        <v>#DIV/0!</v>
      </c>
      <c r="J191" s="353" t="e">
        <f t="shared" si="68"/>
        <v>#DIV/0!</v>
      </c>
      <c r="K191" s="353" t="e">
        <f t="shared" si="68"/>
        <v>#DIV/0!</v>
      </c>
      <c r="L191" s="353" t="e">
        <f t="shared" si="68"/>
        <v>#DIV/0!</v>
      </c>
      <c r="M191" s="353" t="e">
        <f t="shared" si="68"/>
        <v>#DIV/0!</v>
      </c>
      <c r="N191" s="353" t="e">
        <f t="shared" si="68"/>
        <v>#DIV/0!</v>
      </c>
      <c r="O191" s="353" t="e">
        <f t="shared" si="68"/>
        <v>#DIV/0!</v>
      </c>
      <c r="P191" s="353" t="e">
        <f t="shared" si="68"/>
        <v>#DIV/0!</v>
      </c>
      <c r="Q191" s="353" t="e">
        <f t="shared" si="68"/>
        <v>#DIV/0!</v>
      </c>
      <c r="R191" s="353" t="e">
        <f t="shared" si="68"/>
        <v>#DIV/0!</v>
      </c>
      <c r="S191" s="353" t="e">
        <f t="shared" si="68"/>
        <v>#DIV/0!</v>
      </c>
      <c r="T191" s="354" t="e">
        <f t="shared" si="68"/>
        <v>#DIV/0!</v>
      </c>
    </row>
    <row r="192" spans="2:20" x14ac:dyDescent="0.35">
      <c r="B192" s="1459" t="s">
        <v>103</v>
      </c>
      <c r="C192" s="295"/>
      <c r="D192" s="172" t="s">
        <v>161</v>
      </c>
      <c r="E192" s="262" t="e">
        <f t="shared" ref="E192:T192" si="69">$E183*E$81</f>
        <v>#DIV/0!</v>
      </c>
      <c r="F192" s="355" t="e">
        <f t="shared" si="69"/>
        <v>#DIV/0!</v>
      </c>
      <c r="G192" s="355" t="e">
        <f t="shared" si="69"/>
        <v>#DIV/0!</v>
      </c>
      <c r="H192" s="355" t="e">
        <f t="shared" si="69"/>
        <v>#DIV/0!</v>
      </c>
      <c r="I192" s="355" t="e">
        <f t="shared" si="69"/>
        <v>#DIV/0!</v>
      </c>
      <c r="J192" s="355" t="e">
        <f t="shared" si="69"/>
        <v>#DIV/0!</v>
      </c>
      <c r="K192" s="355" t="e">
        <f t="shared" si="69"/>
        <v>#DIV/0!</v>
      </c>
      <c r="L192" s="355" t="e">
        <f t="shared" si="69"/>
        <v>#DIV/0!</v>
      </c>
      <c r="M192" s="355" t="e">
        <f t="shared" si="69"/>
        <v>#DIV/0!</v>
      </c>
      <c r="N192" s="355" t="e">
        <f t="shared" si="69"/>
        <v>#DIV/0!</v>
      </c>
      <c r="O192" s="355" t="e">
        <f t="shared" si="69"/>
        <v>#DIV/0!</v>
      </c>
      <c r="P192" s="355" t="e">
        <f t="shared" si="69"/>
        <v>#DIV/0!</v>
      </c>
      <c r="Q192" s="355" t="e">
        <f t="shared" si="69"/>
        <v>#DIV/0!</v>
      </c>
      <c r="R192" s="355" t="e">
        <f t="shared" si="69"/>
        <v>#DIV/0!</v>
      </c>
      <c r="S192" s="355" t="e">
        <f t="shared" si="69"/>
        <v>#DIV/0!</v>
      </c>
      <c r="T192" s="820" t="e">
        <f t="shared" si="69"/>
        <v>#DIV/0!</v>
      </c>
    </row>
    <row r="193" spans="2:20" ht="16.5" x14ac:dyDescent="0.45">
      <c r="B193" s="101" t="s">
        <v>222</v>
      </c>
      <c r="C193" s="298"/>
      <c r="D193" s="252" t="s">
        <v>161</v>
      </c>
      <c r="E193" s="263" t="e">
        <f t="shared" ref="E193:T193" si="70">$E184*E$81</f>
        <v>#DIV/0!</v>
      </c>
      <c r="F193" s="356" t="e">
        <f t="shared" si="70"/>
        <v>#DIV/0!</v>
      </c>
      <c r="G193" s="356" t="e">
        <f t="shared" si="70"/>
        <v>#DIV/0!</v>
      </c>
      <c r="H193" s="356" t="e">
        <f t="shared" si="70"/>
        <v>#DIV/0!</v>
      </c>
      <c r="I193" s="356" t="e">
        <f t="shared" si="70"/>
        <v>#DIV/0!</v>
      </c>
      <c r="J193" s="356" t="e">
        <f t="shared" si="70"/>
        <v>#DIV/0!</v>
      </c>
      <c r="K193" s="356" t="e">
        <f t="shared" si="70"/>
        <v>#DIV/0!</v>
      </c>
      <c r="L193" s="356" t="e">
        <f t="shared" si="70"/>
        <v>#DIV/0!</v>
      </c>
      <c r="M193" s="356" t="e">
        <f t="shared" si="70"/>
        <v>#DIV/0!</v>
      </c>
      <c r="N193" s="356" t="e">
        <f t="shared" si="70"/>
        <v>#DIV/0!</v>
      </c>
      <c r="O193" s="356" t="e">
        <f t="shared" si="70"/>
        <v>#DIV/0!</v>
      </c>
      <c r="P193" s="356" t="e">
        <f t="shared" si="70"/>
        <v>#DIV/0!</v>
      </c>
      <c r="Q193" s="356" t="e">
        <f t="shared" si="70"/>
        <v>#DIV/0!</v>
      </c>
      <c r="R193" s="356" t="e">
        <f t="shared" si="70"/>
        <v>#DIV/0!</v>
      </c>
      <c r="S193" s="356" t="e">
        <f t="shared" si="70"/>
        <v>#DIV/0!</v>
      </c>
      <c r="T193" s="821" t="e">
        <f t="shared" si="70"/>
        <v>#DIV/0!</v>
      </c>
    </row>
    <row r="194" spans="2:20" x14ac:dyDescent="0.35">
      <c r="B194" s="100" t="s">
        <v>105</v>
      </c>
      <c r="C194" s="295"/>
      <c r="D194" s="172" t="s">
        <v>161</v>
      </c>
      <c r="E194" s="262" t="e">
        <f t="shared" ref="E194:T194" si="71">$E185*E$81</f>
        <v>#DIV/0!</v>
      </c>
      <c r="F194" s="355" t="e">
        <f t="shared" si="71"/>
        <v>#DIV/0!</v>
      </c>
      <c r="G194" s="355" t="e">
        <f t="shared" si="71"/>
        <v>#DIV/0!</v>
      </c>
      <c r="H194" s="355" t="e">
        <f t="shared" si="71"/>
        <v>#DIV/0!</v>
      </c>
      <c r="I194" s="355" t="e">
        <f t="shared" si="71"/>
        <v>#DIV/0!</v>
      </c>
      <c r="J194" s="355" t="e">
        <f t="shared" si="71"/>
        <v>#DIV/0!</v>
      </c>
      <c r="K194" s="355" t="e">
        <f t="shared" si="71"/>
        <v>#DIV/0!</v>
      </c>
      <c r="L194" s="355" t="e">
        <f t="shared" si="71"/>
        <v>#DIV/0!</v>
      </c>
      <c r="M194" s="355" t="e">
        <f t="shared" si="71"/>
        <v>#DIV/0!</v>
      </c>
      <c r="N194" s="355" t="e">
        <f t="shared" si="71"/>
        <v>#DIV/0!</v>
      </c>
      <c r="O194" s="355" t="e">
        <f t="shared" si="71"/>
        <v>#DIV/0!</v>
      </c>
      <c r="P194" s="355" t="e">
        <f t="shared" si="71"/>
        <v>#DIV/0!</v>
      </c>
      <c r="Q194" s="355" t="e">
        <f t="shared" si="71"/>
        <v>#DIV/0!</v>
      </c>
      <c r="R194" s="355" t="e">
        <f t="shared" si="71"/>
        <v>#DIV/0!</v>
      </c>
      <c r="S194" s="355" t="e">
        <f t="shared" si="71"/>
        <v>#DIV/0!</v>
      </c>
      <c r="T194" s="820" t="e">
        <f t="shared" si="71"/>
        <v>#DIV/0!</v>
      </c>
    </row>
    <row r="195" spans="2:20" x14ac:dyDescent="0.35">
      <c r="B195" s="322" t="s">
        <v>106</v>
      </c>
      <c r="C195" s="298"/>
      <c r="D195" s="260" t="s">
        <v>161</v>
      </c>
      <c r="E195" s="263" t="e">
        <f t="shared" ref="E195:T195" si="72">$E186*E$81</f>
        <v>#DIV/0!</v>
      </c>
      <c r="F195" s="356" t="e">
        <f t="shared" si="72"/>
        <v>#DIV/0!</v>
      </c>
      <c r="G195" s="356" t="e">
        <f t="shared" si="72"/>
        <v>#DIV/0!</v>
      </c>
      <c r="H195" s="356" t="e">
        <f t="shared" si="72"/>
        <v>#DIV/0!</v>
      </c>
      <c r="I195" s="356" t="e">
        <f t="shared" si="72"/>
        <v>#DIV/0!</v>
      </c>
      <c r="J195" s="356" t="e">
        <f t="shared" si="72"/>
        <v>#DIV/0!</v>
      </c>
      <c r="K195" s="356" t="e">
        <f t="shared" si="72"/>
        <v>#DIV/0!</v>
      </c>
      <c r="L195" s="356" t="e">
        <f t="shared" si="72"/>
        <v>#DIV/0!</v>
      </c>
      <c r="M195" s="356" t="e">
        <f t="shared" si="72"/>
        <v>#DIV/0!</v>
      </c>
      <c r="N195" s="356" t="e">
        <f t="shared" si="72"/>
        <v>#DIV/0!</v>
      </c>
      <c r="O195" s="356" t="e">
        <f t="shared" si="72"/>
        <v>#DIV/0!</v>
      </c>
      <c r="P195" s="356" t="e">
        <f t="shared" si="72"/>
        <v>#DIV/0!</v>
      </c>
      <c r="Q195" s="356" t="e">
        <f t="shared" si="72"/>
        <v>#DIV/0!</v>
      </c>
      <c r="R195" s="356" t="e">
        <f t="shared" si="72"/>
        <v>#DIV/0!</v>
      </c>
      <c r="S195" s="356" t="e">
        <f t="shared" si="72"/>
        <v>#DIV/0!</v>
      </c>
      <c r="T195" s="821" t="e">
        <f t="shared" si="72"/>
        <v>#DIV/0!</v>
      </c>
    </row>
    <row r="196" spans="2:20" x14ac:dyDescent="0.35">
      <c r="B196" s="253" t="s">
        <v>107</v>
      </c>
      <c r="C196" s="301"/>
      <c r="D196" s="174" t="s">
        <v>161</v>
      </c>
      <c r="E196" s="360" t="e">
        <f t="shared" ref="E196:T196" si="73">$E187*E$81</f>
        <v>#DIV/0!</v>
      </c>
      <c r="F196" s="361" t="e">
        <f t="shared" si="73"/>
        <v>#DIV/0!</v>
      </c>
      <c r="G196" s="361" t="e">
        <f t="shared" si="73"/>
        <v>#DIV/0!</v>
      </c>
      <c r="H196" s="361" t="e">
        <f t="shared" si="73"/>
        <v>#DIV/0!</v>
      </c>
      <c r="I196" s="361" t="e">
        <f t="shared" si="73"/>
        <v>#DIV/0!</v>
      </c>
      <c r="J196" s="361" t="e">
        <f t="shared" si="73"/>
        <v>#DIV/0!</v>
      </c>
      <c r="K196" s="361" t="e">
        <f t="shared" si="73"/>
        <v>#DIV/0!</v>
      </c>
      <c r="L196" s="361" t="e">
        <f t="shared" si="73"/>
        <v>#DIV/0!</v>
      </c>
      <c r="M196" s="361" t="e">
        <f t="shared" si="73"/>
        <v>#DIV/0!</v>
      </c>
      <c r="N196" s="361" t="e">
        <f t="shared" si="73"/>
        <v>#DIV/0!</v>
      </c>
      <c r="O196" s="361" t="e">
        <f t="shared" si="73"/>
        <v>#DIV/0!</v>
      </c>
      <c r="P196" s="361" t="e">
        <f t="shared" si="73"/>
        <v>#DIV/0!</v>
      </c>
      <c r="Q196" s="361" t="e">
        <f t="shared" si="73"/>
        <v>#DIV/0!</v>
      </c>
      <c r="R196" s="361" t="e">
        <f t="shared" si="73"/>
        <v>#DIV/0!</v>
      </c>
      <c r="S196" s="361" t="e">
        <f t="shared" si="73"/>
        <v>#DIV/0!</v>
      </c>
      <c r="T196" s="362" t="e">
        <f t="shared" si="73"/>
        <v>#DIV/0!</v>
      </c>
    </row>
    <row r="197" spans="2:20" x14ac:dyDescent="0.35">
      <c r="E197" s="57"/>
    </row>
    <row r="198" spans="2:20" x14ac:dyDescent="0.35">
      <c r="E198" s="57"/>
    </row>
    <row r="199" spans="2:20" ht="29" x14ac:dyDescent="0.35">
      <c r="B199" s="435" t="s">
        <v>512</v>
      </c>
      <c r="C199" s="369"/>
      <c r="D199" s="313"/>
      <c r="E199" s="368">
        <f t="shared" ref="E199:T199" si="74">E6</f>
        <v>1900</v>
      </c>
      <c r="F199" s="312">
        <f t="shared" si="74"/>
        <v>1901</v>
      </c>
      <c r="G199" s="312">
        <f t="shared" si="74"/>
        <v>1902</v>
      </c>
      <c r="H199" s="312">
        <f t="shared" si="74"/>
        <v>1903</v>
      </c>
      <c r="I199" s="312">
        <f t="shared" si="74"/>
        <v>1904</v>
      </c>
      <c r="J199" s="312">
        <f t="shared" si="74"/>
        <v>1905</v>
      </c>
      <c r="K199" s="312">
        <f t="shared" si="74"/>
        <v>1906</v>
      </c>
      <c r="L199" s="312">
        <f t="shared" si="74"/>
        <v>1907</v>
      </c>
      <c r="M199" s="312">
        <f t="shared" si="74"/>
        <v>1908</v>
      </c>
      <c r="N199" s="312">
        <f t="shared" si="74"/>
        <v>1909</v>
      </c>
      <c r="O199" s="312">
        <f t="shared" si="74"/>
        <v>1910</v>
      </c>
      <c r="P199" s="312">
        <f t="shared" si="74"/>
        <v>1911</v>
      </c>
      <c r="Q199" s="312">
        <f t="shared" si="74"/>
        <v>1912</v>
      </c>
      <c r="R199" s="312">
        <f t="shared" si="74"/>
        <v>1913</v>
      </c>
      <c r="S199" s="312">
        <f t="shared" si="74"/>
        <v>1914</v>
      </c>
      <c r="T199" s="313">
        <f t="shared" si="74"/>
        <v>1915</v>
      </c>
    </row>
    <row r="200" spans="2:20" x14ac:dyDescent="0.35">
      <c r="B200" s="275" t="s">
        <v>101</v>
      </c>
      <c r="C200" s="292"/>
      <c r="D200" s="251" t="s">
        <v>161</v>
      </c>
      <c r="E200" s="479" t="e">
        <f t="shared" ref="E200:T200" si="75">E164-E191</f>
        <v>#DIV/0!</v>
      </c>
      <c r="F200" s="353" t="e">
        <f t="shared" si="75"/>
        <v>#DIV/0!</v>
      </c>
      <c r="G200" s="353" t="e">
        <f t="shared" si="75"/>
        <v>#DIV/0!</v>
      </c>
      <c r="H200" s="353" t="e">
        <f t="shared" si="75"/>
        <v>#DIV/0!</v>
      </c>
      <c r="I200" s="353" t="e">
        <f t="shared" si="75"/>
        <v>#DIV/0!</v>
      </c>
      <c r="J200" s="353" t="e">
        <f t="shared" si="75"/>
        <v>#DIV/0!</v>
      </c>
      <c r="K200" s="353" t="e">
        <f t="shared" si="75"/>
        <v>#DIV/0!</v>
      </c>
      <c r="L200" s="353" t="e">
        <f t="shared" si="75"/>
        <v>#DIV/0!</v>
      </c>
      <c r="M200" s="353" t="e">
        <f t="shared" si="75"/>
        <v>#DIV/0!</v>
      </c>
      <c r="N200" s="353" t="e">
        <f t="shared" si="75"/>
        <v>#DIV/0!</v>
      </c>
      <c r="O200" s="353" t="e">
        <f t="shared" si="75"/>
        <v>#DIV/0!</v>
      </c>
      <c r="P200" s="353" t="e">
        <f t="shared" si="75"/>
        <v>#DIV/0!</v>
      </c>
      <c r="Q200" s="353" t="e">
        <f t="shared" si="75"/>
        <v>#DIV/0!</v>
      </c>
      <c r="R200" s="353" t="e">
        <f t="shared" si="75"/>
        <v>#DIV/0!</v>
      </c>
      <c r="S200" s="353" t="e">
        <f t="shared" si="75"/>
        <v>#DIV/0!</v>
      </c>
      <c r="T200" s="354" t="e">
        <f t="shared" si="75"/>
        <v>#DIV/0!</v>
      </c>
    </row>
    <row r="201" spans="2:20" x14ac:dyDescent="0.35">
      <c r="B201" s="1459" t="s">
        <v>103</v>
      </c>
      <c r="C201" s="295"/>
      <c r="D201" s="172" t="s">
        <v>161</v>
      </c>
      <c r="E201" s="262" t="e">
        <f t="shared" ref="E201:T201" si="76">E165-E192</f>
        <v>#DIV/0!</v>
      </c>
      <c r="F201" s="355" t="e">
        <f t="shared" si="76"/>
        <v>#DIV/0!</v>
      </c>
      <c r="G201" s="355" t="e">
        <f t="shared" si="76"/>
        <v>#DIV/0!</v>
      </c>
      <c r="H201" s="355" t="e">
        <f t="shared" si="76"/>
        <v>#DIV/0!</v>
      </c>
      <c r="I201" s="355" t="e">
        <f t="shared" si="76"/>
        <v>#DIV/0!</v>
      </c>
      <c r="J201" s="355" t="e">
        <f t="shared" si="76"/>
        <v>#DIV/0!</v>
      </c>
      <c r="K201" s="355" t="e">
        <f t="shared" si="76"/>
        <v>#DIV/0!</v>
      </c>
      <c r="L201" s="355" t="e">
        <f t="shared" si="76"/>
        <v>#DIV/0!</v>
      </c>
      <c r="M201" s="355" t="e">
        <f t="shared" si="76"/>
        <v>#DIV/0!</v>
      </c>
      <c r="N201" s="355" t="e">
        <f t="shared" si="76"/>
        <v>#DIV/0!</v>
      </c>
      <c r="O201" s="355" t="e">
        <f t="shared" si="76"/>
        <v>#DIV/0!</v>
      </c>
      <c r="P201" s="355" t="e">
        <f t="shared" si="76"/>
        <v>#DIV/0!</v>
      </c>
      <c r="Q201" s="355" t="e">
        <f t="shared" si="76"/>
        <v>#DIV/0!</v>
      </c>
      <c r="R201" s="355" t="e">
        <f t="shared" si="76"/>
        <v>#DIV/0!</v>
      </c>
      <c r="S201" s="355" t="e">
        <f t="shared" si="76"/>
        <v>#DIV/0!</v>
      </c>
      <c r="T201" s="820" t="e">
        <f t="shared" si="76"/>
        <v>#DIV/0!</v>
      </c>
    </row>
    <row r="202" spans="2:20" ht="16.5" x14ac:dyDescent="0.45">
      <c r="B202" s="101" t="s">
        <v>222</v>
      </c>
      <c r="C202" s="298"/>
      <c r="D202" s="252" t="s">
        <v>161</v>
      </c>
      <c r="E202" s="263" t="e">
        <f t="shared" ref="E202:T202" si="77">E166-E193</f>
        <v>#DIV/0!</v>
      </c>
      <c r="F202" s="356" t="e">
        <f t="shared" si="77"/>
        <v>#DIV/0!</v>
      </c>
      <c r="G202" s="356" t="e">
        <f t="shared" si="77"/>
        <v>#DIV/0!</v>
      </c>
      <c r="H202" s="356" t="e">
        <f t="shared" si="77"/>
        <v>#DIV/0!</v>
      </c>
      <c r="I202" s="356" t="e">
        <f t="shared" si="77"/>
        <v>#DIV/0!</v>
      </c>
      <c r="J202" s="356" t="e">
        <f t="shared" si="77"/>
        <v>#DIV/0!</v>
      </c>
      <c r="K202" s="356" t="e">
        <f t="shared" si="77"/>
        <v>#DIV/0!</v>
      </c>
      <c r="L202" s="356" t="e">
        <f t="shared" si="77"/>
        <v>#DIV/0!</v>
      </c>
      <c r="M202" s="356" t="e">
        <f t="shared" si="77"/>
        <v>#DIV/0!</v>
      </c>
      <c r="N202" s="356" t="e">
        <f t="shared" si="77"/>
        <v>#DIV/0!</v>
      </c>
      <c r="O202" s="356" t="e">
        <f t="shared" si="77"/>
        <v>#DIV/0!</v>
      </c>
      <c r="P202" s="356" t="e">
        <f t="shared" si="77"/>
        <v>#DIV/0!</v>
      </c>
      <c r="Q202" s="356" t="e">
        <f t="shared" si="77"/>
        <v>#DIV/0!</v>
      </c>
      <c r="R202" s="356" t="e">
        <f t="shared" si="77"/>
        <v>#DIV/0!</v>
      </c>
      <c r="S202" s="356" t="e">
        <f t="shared" si="77"/>
        <v>#DIV/0!</v>
      </c>
      <c r="T202" s="821" t="e">
        <f t="shared" si="77"/>
        <v>#DIV/0!</v>
      </c>
    </row>
    <row r="203" spans="2:20" x14ac:dyDescent="0.35">
      <c r="B203" s="100" t="s">
        <v>105</v>
      </c>
      <c r="C203" s="295"/>
      <c r="D203" s="172" t="s">
        <v>161</v>
      </c>
      <c r="E203" s="262" t="e">
        <f t="shared" ref="E203:T203" si="78">E167-E194</f>
        <v>#DIV/0!</v>
      </c>
      <c r="F203" s="355" t="e">
        <f t="shared" si="78"/>
        <v>#DIV/0!</v>
      </c>
      <c r="G203" s="355" t="e">
        <f t="shared" si="78"/>
        <v>#DIV/0!</v>
      </c>
      <c r="H203" s="355" t="e">
        <f t="shared" si="78"/>
        <v>#DIV/0!</v>
      </c>
      <c r="I203" s="355" t="e">
        <f t="shared" si="78"/>
        <v>#DIV/0!</v>
      </c>
      <c r="J203" s="355" t="e">
        <f t="shared" si="78"/>
        <v>#DIV/0!</v>
      </c>
      <c r="K203" s="355" t="e">
        <f t="shared" si="78"/>
        <v>#DIV/0!</v>
      </c>
      <c r="L203" s="355" t="e">
        <f t="shared" si="78"/>
        <v>#DIV/0!</v>
      </c>
      <c r="M203" s="355" t="e">
        <f t="shared" si="78"/>
        <v>#DIV/0!</v>
      </c>
      <c r="N203" s="355" t="e">
        <f t="shared" si="78"/>
        <v>#DIV/0!</v>
      </c>
      <c r="O203" s="355" t="e">
        <f t="shared" si="78"/>
        <v>#DIV/0!</v>
      </c>
      <c r="P203" s="355" t="e">
        <f t="shared" si="78"/>
        <v>#DIV/0!</v>
      </c>
      <c r="Q203" s="355" t="e">
        <f t="shared" si="78"/>
        <v>#DIV/0!</v>
      </c>
      <c r="R203" s="355" t="e">
        <f t="shared" si="78"/>
        <v>#DIV/0!</v>
      </c>
      <c r="S203" s="355" t="e">
        <f t="shared" si="78"/>
        <v>#DIV/0!</v>
      </c>
      <c r="T203" s="820" t="e">
        <f t="shared" si="78"/>
        <v>#DIV/0!</v>
      </c>
    </row>
    <row r="204" spans="2:20" x14ac:dyDescent="0.35">
      <c r="B204" s="101" t="s">
        <v>106</v>
      </c>
      <c r="C204" s="298"/>
      <c r="D204" s="260" t="s">
        <v>161</v>
      </c>
      <c r="E204" s="263" t="e">
        <f t="shared" ref="E204:T204" si="79">E168-E195</f>
        <v>#DIV/0!</v>
      </c>
      <c r="F204" s="356" t="e">
        <f t="shared" si="79"/>
        <v>#DIV/0!</v>
      </c>
      <c r="G204" s="356" t="e">
        <f t="shared" si="79"/>
        <v>#DIV/0!</v>
      </c>
      <c r="H204" s="356" t="e">
        <f t="shared" si="79"/>
        <v>#DIV/0!</v>
      </c>
      <c r="I204" s="356" t="e">
        <f t="shared" si="79"/>
        <v>#DIV/0!</v>
      </c>
      <c r="J204" s="356" t="e">
        <f t="shared" si="79"/>
        <v>#DIV/0!</v>
      </c>
      <c r="K204" s="356" t="e">
        <f t="shared" si="79"/>
        <v>#DIV/0!</v>
      </c>
      <c r="L204" s="356" t="e">
        <f t="shared" si="79"/>
        <v>#DIV/0!</v>
      </c>
      <c r="M204" s="356" t="e">
        <f t="shared" si="79"/>
        <v>#DIV/0!</v>
      </c>
      <c r="N204" s="356" t="e">
        <f t="shared" si="79"/>
        <v>#DIV/0!</v>
      </c>
      <c r="O204" s="356" t="e">
        <f t="shared" si="79"/>
        <v>#DIV/0!</v>
      </c>
      <c r="P204" s="356" t="e">
        <f t="shared" si="79"/>
        <v>#DIV/0!</v>
      </c>
      <c r="Q204" s="356" t="e">
        <f t="shared" si="79"/>
        <v>#DIV/0!</v>
      </c>
      <c r="R204" s="356" t="e">
        <f t="shared" si="79"/>
        <v>#DIV/0!</v>
      </c>
      <c r="S204" s="356" t="e">
        <f t="shared" si="79"/>
        <v>#DIV/0!</v>
      </c>
      <c r="T204" s="821" t="e">
        <f t="shared" si="79"/>
        <v>#DIV/0!</v>
      </c>
    </row>
    <row r="205" spans="2:20" x14ac:dyDescent="0.35">
      <c r="B205" s="283" t="s">
        <v>107</v>
      </c>
      <c r="C205" s="301"/>
      <c r="D205" s="174" t="s">
        <v>161</v>
      </c>
      <c r="E205" s="360" t="e">
        <f t="shared" ref="E205:T205" si="80">E169-E196</f>
        <v>#DIV/0!</v>
      </c>
      <c r="F205" s="361" t="e">
        <f t="shared" si="80"/>
        <v>#DIV/0!</v>
      </c>
      <c r="G205" s="361" t="e">
        <f t="shared" si="80"/>
        <v>#DIV/0!</v>
      </c>
      <c r="H205" s="361" t="e">
        <f t="shared" si="80"/>
        <v>#DIV/0!</v>
      </c>
      <c r="I205" s="361" t="e">
        <f t="shared" si="80"/>
        <v>#DIV/0!</v>
      </c>
      <c r="J205" s="361" t="e">
        <f t="shared" si="80"/>
        <v>#DIV/0!</v>
      </c>
      <c r="K205" s="361" t="e">
        <f t="shared" si="80"/>
        <v>#DIV/0!</v>
      </c>
      <c r="L205" s="361" t="e">
        <f t="shared" si="80"/>
        <v>#DIV/0!</v>
      </c>
      <c r="M205" s="361" t="e">
        <f t="shared" si="80"/>
        <v>#DIV/0!</v>
      </c>
      <c r="N205" s="361" t="e">
        <f t="shared" si="80"/>
        <v>#DIV/0!</v>
      </c>
      <c r="O205" s="361" t="e">
        <f t="shared" si="80"/>
        <v>#DIV/0!</v>
      </c>
      <c r="P205" s="361" t="e">
        <f t="shared" si="80"/>
        <v>#DIV/0!</v>
      </c>
      <c r="Q205" s="361" t="e">
        <f t="shared" si="80"/>
        <v>#DIV/0!</v>
      </c>
      <c r="R205" s="361" t="e">
        <f t="shared" si="80"/>
        <v>#DIV/0!</v>
      </c>
      <c r="S205" s="361" t="e">
        <f t="shared" si="80"/>
        <v>#DIV/0!</v>
      </c>
      <c r="T205" s="362" t="e">
        <f t="shared" si="80"/>
        <v>#DIV/0!</v>
      </c>
    </row>
    <row r="206" spans="2:20" x14ac:dyDescent="0.35">
      <c r="E206" s="57"/>
    </row>
    <row r="207" spans="2:20" x14ac:dyDescent="0.35">
      <c r="B207" s="512"/>
    </row>
    <row r="208" spans="2:20" ht="18.5" x14ac:dyDescent="0.35">
      <c r="B208" s="1510" t="s">
        <v>513</v>
      </c>
      <c r="C208" s="1514"/>
      <c r="D208" s="1511"/>
      <c r="E208" s="57"/>
    </row>
    <row r="209" spans="2:20" ht="46.5" customHeight="1" x14ac:dyDescent="0.35">
      <c r="B209" s="1527"/>
      <c r="C209" s="1528"/>
      <c r="D209" s="1529"/>
      <c r="E209" s="368">
        <f t="shared" ref="E209:T209" si="81">E6</f>
        <v>1900</v>
      </c>
      <c r="F209" s="312">
        <f t="shared" si="81"/>
        <v>1901</v>
      </c>
      <c r="G209" s="312">
        <f t="shared" si="81"/>
        <v>1902</v>
      </c>
      <c r="H209" s="312">
        <f t="shared" si="81"/>
        <v>1903</v>
      </c>
      <c r="I209" s="312">
        <f t="shared" si="81"/>
        <v>1904</v>
      </c>
      <c r="J209" s="312">
        <f t="shared" si="81"/>
        <v>1905</v>
      </c>
      <c r="K209" s="312">
        <f t="shared" si="81"/>
        <v>1906</v>
      </c>
      <c r="L209" s="312">
        <f t="shared" si="81"/>
        <v>1907</v>
      </c>
      <c r="M209" s="312">
        <f t="shared" si="81"/>
        <v>1908</v>
      </c>
      <c r="N209" s="312">
        <f t="shared" si="81"/>
        <v>1909</v>
      </c>
      <c r="O209" s="312">
        <f t="shared" si="81"/>
        <v>1910</v>
      </c>
      <c r="P209" s="312">
        <f t="shared" si="81"/>
        <v>1911</v>
      </c>
      <c r="Q209" s="312">
        <f t="shared" si="81"/>
        <v>1912</v>
      </c>
      <c r="R209" s="312">
        <f t="shared" si="81"/>
        <v>1913</v>
      </c>
      <c r="S209" s="312">
        <f t="shared" si="81"/>
        <v>1914</v>
      </c>
      <c r="T209" s="313">
        <f t="shared" si="81"/>
        <v>1915</v>
      </c>
    </row>
    <row r="210" spans="2:20" ht="30" x14ac:dyDescent="0.45">
      <c r="B210" s="463" t="s">
        <v>514</v>
      </c>
      <c r="C210" s="517"/>
      <c r="D210" s="352" t="s">
        <v>53</v>
      </c>
      <c r="E210" s="518">
        <f t="shared" ref="E210:T210" si="82">IFERROR(E76*(E161/E158-1)+(1/E158)*SUMPRODUCT(E45:E50,E200:E205),0)</f>
        <v>0</v>
      </c>
      <c r="F210" s="519">
        <f t="shared" si="82"/>
        <v>0</v>
      </c>
      <c r="G210" s="519">
        <f t="shared" si="82"/>
        <v>0</v>
      </c>
      <c r="H210" s="519">
        <f t="shared" si="82"/>
        <v>0</v>
      </c>
      <c r="I210" s="519">
        <f t="shared" si="82"/>
        <v>0</v>
      </c>
      <c r="J210" s="519">
        <f t="shared" si="82"/>
        <v>0</v>
      </c>
      <c r="K210" s="519">
        <f t="shared" si="82"/>
        <v>0</v>
      </c>
      <c r="L210" s="519">
        <f t="shared" si="82"/>
        <v>0</v>
      </c>
      <c r="M210" s="519">
        <f t="shared" si="82"/>
        <v>0</v>
      </c>
      <c r="N210" s="519">
        <f t="shared" si="82"/>
        <v>0</v>
      </c>
      <c r="O210" s="519">
        <f t="shared" si="82"/>
        <v>0</v>
      </c>
      <c r="P210" s="519">
        <f t="shared" si="82"/>
        <v>0</v>
      </c>
      <c r="Q210" s="519">
        <f t="shared" si="82"/>
        <v>0</v>
      </c>
      <c r="R210" s="519">
        <f t="shared" si="82"/>
        <v>0</v>
      </c>
      <c r="S210" s="519">
        <f t="shared" si="82"/>
        <v>0</v>
      </c>
      <c r="T210" s="822">
        <f t="shared" si="82"/>
        <v>0</v>
      </c>
    </row>
    <row r="211" spans="2:20" x14ac:dyDescent="0.35">
      <c r="D211" s="520"/>
    </row>
    <row r="212" spans="2:20" x14ac:dyDescent="0.35"/>
    <row r="213" spans="2:20" ht="52" customHeight="1" x14ac:dyDescent="0.6">
      <c r="B213" s="1551" t="s">
        <v>515</v>
      </c>
      <c r="C213" s="1551"/>
      <c r="D213" s="1551"/>
      <c r="G213" s="57"/>
      <c r="H213" s="57"/>
      <c r="I213" s="57"/>
      <c r="J213" s="57"/>
      <c r="K213" s="57"/>
      <c r="L213" s="57"/>
      <c r="M213" s="57"/>
      <c r="N213" s="57"/>
      <c r="O213" s="57"/>
      <c r="P213" s="57"/>
      <c r="Q213" s="57"/>
      <c r="R213" s="57"/>
      <c r="S213" s="57"/>
      <c r="T213" s="57"/>
    </row>
    <row r="214" spans="2:20" s="521" customFormat="1" ht="31.5" customHeight="1" x14ac:dyDescent="0.35">
      <c r="B214" s="1510" t="s">
        <v>516</v>
      </c>
      <c r="C214" s="1514"/>
      <c r="D214" s="1511"/>
    </row>
    <row r="215" spans="2:20" ht="15" customHeight="1" x14ac:dyDescent="0.35">
      <c r="B215" s="1527"/>
      <c r="C215" s="1528"/>
      <c r="D215" s="1529"/>
    </row>
    <row r="216" spans="2:20" x14ac:dyDescent="0.35">
      <c r="B216" s="347" t="s">
        <v>517</v>
      </c>
      <c r="C216" s="58"/>
      <c r="D216" s="348"/>
      <c r="E216" s="368">
        <f t="shared" ref="E216:T216" si="83">E6</f>
        <v>1900</v>
      </c>
      <c r="F216" s="312">
        <f t="shared" si="83"/>
        <v>1901</v>
      </c>
      <c r="G216" s="312">
        <f t="shared" si="83"/>
        <v>1902</v>
      </c>
      <c r="H216" s="312">
        <f t="shared" si="83"/>
        <v>1903</v>
      </c>
      <c r="I216" s="312">
        <f t="shared" si="83"/>
        <v>1904</v>
      </c>
      <c r="J216" s="312">
        <f t="shared" si="83"/>
        <v>1905</v>
      </c>
      <c r="K216" s="312">
        <f t="shared" si="83"/>
        <v>1906</v>
      </c>
      <c r="L216" s="312">
        <f t="shared" si="83"/>
        <v>1907</v>
      </c>
      <c r="M216" s="312">
        <f t="shared" si="83"/>
        <v>1908</v>
      </c>
      <c r="N216" s="312">
        <f t="shared" si="83"/>
        <v>1909</v>
      </c>
      <c r="O216" s="312">
        <f t="shared" si="83"/>
        <v>1910</v>
      </c>
      <c r="P216" s="312">
        <f t="shared" si="83"/>
        <v>1911</v>
      </c>
      <c r="Q216" s="312">
        <f t="shared" si="83"/>
        <v>1912</v>
      </c>
      <c r="R216" s="312">
        <f t="shared" si="83"/>
        <v>1913</v>
      </c>
      <c r="S216" s="312">
        <f t="shared" si="83"/>
        <v>1914</v>
      </c>
      <c r="T216" s="313">
        <f t="shared" si="83"/>
        <v>1915</v>
      </c>
    </row>
    <row r="217" spans="2:20" x14ac:dyDescent="0.35">
      <c r="B217" s="275" t="s">
        <v>101</v>
      </c>
      <c r="C217" s="304"/>
      <c r="D217" s="293" t="s">
        <v>291</v>
      </c>
      <c r="E217" s="414">
        <f t="shared" ref="E217:T217" si="84">1-E13</f>
        <v>0</v>
      </c>
      <c r="F217" s="415">
        <f t="shared" si="84"/>
        <v>0</v>
      </c>
      <c r="G217" s="415">
        <f t="shared" si="84"/>
        <v>0</v>
      </c>
      <c r="H217" s="415">
        <f t="shared" si="84"/>
        <v>0</v>
      </c>
      <c r="I217" s="415">
        <f t="shared" si="84"/>
        <v>0</v>
      </c>
      <c r="J217" s="415">
        <f t="shared" si="84"/>
        <v>0</v>
      </c>
      <c r="K217" s="415">
        <f t="shared" si="84"/>
        <v>0</v>
      </c>
      <c r="L217" s="415">
        <f t="shared" si="84"/>
        <v>0</v>
      </c>
      <c r="M217" s="415">
        <f t="shared" si="84"/>
        <v>0</v>
      </c>
      <c r="N217" s="415">
        <f t="shared" si="84"/>
        <v>0</v>
      </c>
      <c r="O217" s="415">
        <f t="shared" si="84"/>
        <v>0</v>
      </c>
      <c r="P217" s="415">
        <f t="shared" si="84"/>
        <v>0</v>
      </c>
      <c r="Q217" s="415">
        <f t="shared" si="84"/>
        <v>0</v>
      </c>
      <c r="R217" s="415">
        <f t="shared" si="84"/>
        <v>0</v>
      </c>
      <c r="S217" s="415">
        <f t="shared" si="84"/>
        <v>0</v>
      </c>
      <c r="T217" s="416">
        <f t="shared" si="84"/>
        <v>0</v>
      </c>
    </row>
    <row r="218" spans="2:20" x14ac:dyDescent="0.35">
      <c r="B218" s="1459" t="s">
        <v>103</v>
      </c>
      <c r="C218" s="295"/>
      <c r="D218" s="296" t="s">
        <v>291</v>
      </c>
      <c r="E218" s="417">
        <f t="shared" ref="E218:T218" si="85">1-E14</f>
        <v>0</v>
      </c>
      <c r="F218" s="418">
        <f t="shared" si="85"/>
        <v>0</v>
      </c>
      <c r="G218" s="418">
        <f t="shared" si="85"/>
        <v>0</v>
      </c>
      <c r="H218" s="418">
        <f t="shared" si="85"/>
        <v>0</v>
      </c>
      <c r="I218" s="418">
        <f t="shared" si="85"/>
        <v>0</v>
      </c>
      <c r="J218" s="418">
        <f t="shared" si="85"/>
        <v>0</v>
      </c>
      <c r="K218" s="418">
        <f t="shared" si="85"/>
        <v>0</v>
      </c>
      <c r="L218" s="418">
        <f t="shared" si="85"/>
        <v>0</v>
      </c>
      <c r="M218" s="418">
        <f t="shared" si="85"/>
        <v>0</v>
      </c>
      <c r="N218" s="418">
        <f t="shared" si="85"/>
        <v>0</v>
      </c>
      <c r="O218" s="418">
        <f t="shared" si="85"/>
        <v>0</v>
      </c>
      <c r="P218" s="418">
        <f t="shared" si="85"/>
        <v>0</v>
      </c>
      <c r="Q218" s="418">
        <f t="shared" si="85"/>
        <v>0</v>
      </c>
      <c r="R218" s="418">
        <f t="shared" si="85"/>
        <v>0</v>
      </c>
      <c r="S218" s="418">
        <f t="shared" si="85"/>
        <v>0</v>
      </c>
      <c r="T218" s="419">
        <f t="shared" si="85"/>
        <v>0</v>
      </c>
    </row>
    <row r="219" spans="2:20" x14ac:dyDescent="0.35">
      <c r="B219" s="1460" t="s">
        <v>329</v>
      </c>
      <c r="C219" s="298"/>
      <c r="D219" s="299" t="s">
        <v>291</v>
      </c>
      <c r="E219" s="417">
        <f t="shared" ref="E219:T219" si="86">E218</f>
        <v>0</v>
      </c>
      <c r="F219" s="418">
        <f t="shared" si="86"/>
        <v>0</v>
      </c>
      <c r="G219" s="418">
        <f t="shared" si="86"/>
        <v>0</v>
      </c>
      <c r="H219" s="418">
        <f t="shared" si="86"/>
        <v>0</v>
      </c>
      <c r="I219" s="418">
        <f t="shared" si="86"/>
        <v>0</v>
      </c>
      <c r="J219" s="418">
        <f t="shared" si="86"/>
        <v>0</v>
      </c>
      <c r="K219" s="418">
        <f t="shared" si="86"/>
        <v>0</v>
      </c>
      <c r="L219" s="418">
        <f t="shared" si="86"/>
        <v>0</v>
      </c>
      <c r="M219" s="418">
        <f t="shared" si="86"/>
        <v>0</v>
      </c>
      <c r="N219" s="418">
        <f t="shared" si="86"/>
        <v>0</v>
      </c>
      <c r="O219" s="418">
        <f t="shared" si="86"/>
        <v>0</v>
      </c>
      <c r="P219" s="418">
        <f t="shared" si="86"/>
        <v>0</v>
      </c>
      <c r="Q219" s="418">
        <f t="shared" si="86"/>
        <v>0</v>
      </c>
      <c r="R219" s="418">
        <f t="shared" si="86"/>
        <v>0</v>
      </c>
      <c r="S219" s="418">
        <f t="shared" si="86"/>
        <v>0</v>
      </c>
      <c r="T219" s="419">
        <f t="shared" si="86"/>
        <v>0</v>
      </c>
    </row>
    <row r="220" spans="2:20" ht="16.5" x14ac:dyDescent="0.45">
      <c r="B220" s="1401" t="s">
        <v>222</v>
      </c>
      <c r="C220" s="1403"/>
      <c r="D220" s="1409" t="s">
        <v>291</v>
      </c>
      <c r="E220" s="417">
        <f t="shared" ref="E220:T220" si="87">1-E15</f>
        <v>0</v>
      </c>
      <c r="F220" s="418">
        <f t="shared" si="87"/>
        <v>0</v>
      </c>
      <c r="G220" s="418">
        <f t="shared" si="87"/>
        <v>0</v>
      </c>
      <c r="H220" s="418">
        <f t="shared" si="87"/>
        <v>0</v>
      </c>
      <c r="I220" s="418">
        <f t="shared" si="87"/>
        <v>0</v>
      </c>
      <c r="J220" s="418">
        <f t="shared" si="87"/>
        <v>0</v>
      </c>
      <c r="K220" s="418">
        <f t="shared" si="87"/>
        <v>0</v>
      </c>
      <c r="L220" s="418">
        <f t="shared" si="87"/>
        <v>0</v>
      </c>
      <c r="M220" s="418">
        <f t="shared" si="87"/>
        <v>0</v>
      </c>
      <c r="N220" s="418">
        <f t="shared" si="87"/>
        <v>0</v>
      </c>
      <c r="O220" s="418">
        <f t="shared" si="87"/>
        <v>0</v>
      </c>
      <c r="P220" s="418">
        <f t="shared" si="87"/>
        <v>0</v>
      </c>
      <c r="Q220" s="418">
        <f t="shared" si="87"/>
        <v>0</v>
      </c>
      <c r="R220" s="418">
        <f t="shared" si="87"/>
        <v>0</v>
      </c>
      <c r="S220" s="418">
        <f t="shared" si="87"/>
        <v>0</v>
      </c>
      <c r="T220" s="419">
        <f t="shared" si="87"/>
        <v>0</v>
      </c>
    </row>
    <row r="221" spans="2:20" x14ac:dyDescent="0.35">
      <c r="B221" s="101" t="s">
        <v>105</v>
      </c>
      <c r="C221" s="298"/>
      <c r="D221" s="1406" t="s">
        <v>291</v>
      </c>
      <c r="E221" s="417">
        <f t="shared" ref="E221:T221" si="88">1-E16</f>
        <v>1</v>
      </c>
      <c r="F221" s="418">
        <f t="shared" si="88"/>
        <v>1</v>
      </c>
      <c r="G221" s="418">
        <f t="shared" si="88"/>
        <v>1</v>
      </c>
      <c r="H221" s="418">
        <f t="shared" si="88"/>
        <v>1</v>
      </c>
      <c r="I221" s="418">
        <f t="shared" si="88"/>
        <v>1</v>
      </c>
      <c r="J221" s="418">
        <f t="shared" si="88"/>
        <v>1</v>
      </c>
      <c r="K221" s="418">
        <f t="shared" si="88"/>
        <v>1</v>
      </c>
      <c r="L221" s="418">
        <f t="shared" si="88"/>
        <v>1</v>
      </c>
      <c r="M221" s="418">
        <f t="shared" si="88"/>
        <v>1</v>
      </c>
      <c r="N221" s="418">
        <f t="shared" si="88"/>
        <v>1</v>
      </c>
      <c r="O221" s="418">
        <f t="shared" si="88"/>
        <v>1</v>
      </c>
      <c r="P221" s="418">
        <f t="shared" si="88"/>
        <v>1</v>
      </c>
      <c r="Q221" s="418">
        <f t="shared" si="88"/>
        <v>1</v>
      </c>
      <c r="R221" s="418">
        <f t="shared" si="88"/>
        <v>1</v>
      </c>
      <c r="S221" s="418">
        <f t="shared" si="88"/>
        <v>1</v>
      </c>
      <c r="T221" s="419">
        <f t="shared" si="88"/>
        <v>1</v>
      </c>
    </row>
    <row r="222" spans="2:20" x14ac:dyDescent="0.35">
      <c r="B222" s="1401" t="s">
        <v>106</v>
      </c>
      <c r="C222" s="1410"/>
      <c r="D222" s="1409" t="s">
        <v>291</v>
      </c>
      <c r="E222" s="417">
        <f t="shared" ref="E222:T222" si="89">1-E17</f>
        <v>1</v>
      </c>
      <c r="F222" s="418">
        <f t="shared" si="89"/>
        <v>1</v>
      </c>
      <c r="G222" s="418">
        <f t="shared" si="89"/>
        <v>1</v>
      </c>
      <c r="H222" s="418">
        <f t="shared" si="89"/>
        <v>1</v>
      </c>
      <c r="I222" s="418">
        <f t="shared" si="89"/>
        <v>1</v>
      </c>
      <c r="J222" s="418">
        <f t="shared" si="89"/>
        <v>1</v>
      </c>
      <c r="K222" s="418">
        <f t="shared" si="89"/>
        <v>1</v>
      </c>
      <c r="L222" s="418">
        <f t="shared" si="89"/>
        <v>1</v>
      </c>
      <c r="M222" s="418">
        <f t="shared" si="89"/>
        <v>1</v>
      </c>
      <c r="N222" s="418">
        <f t="shared" si="89"/>
        <v>1</v>
      </c>
      <c r="O222" s="418">
        <f t="shared" si="89"/>
        <v>1</v>
      </c>
      <c r="P222" s="418">
        <f t="shared" si="89"/>
        <v>1</v>
      </c>
      <c r="Q222" s="418">
        <f t="shared" si="89"/>
        <v>1</v>
      </c>
      <c r="R222" s="418">
        <f t="shared" si="89"/>
        <v>1</v>
      </c>
      <c r="S222" s="418">
        <f t="shared" si="89"/>
        <v>1</v>
      </c>
      <c r="T222" s="419">
        <f t="shared" si="89"/>
        <v>1</v>
      </c>
    </row>
    <row r="223" spans="2:20" x14ac:dyDescent="0.35">
      <c r="B223" s="1407" t="s">
        <v>107</v>
      </c>
      <c r="C223" s="458"/>
      <c r="D223" s="1408" t="s">
        <v>291</v>
      </c>
      <c r="E223" s="420">
        <f t="shared" ref="E223:T223" si="90">1-E18</f>
        <v>1</v>
      </c>
      <c r="F223" s="421">
        <f t="shared" si="90"/>
        <v>1</v>
      </c>
      <c r="G223" s="421">
        <f t="shared" si="90"/>
        <v>1</v>
      </c>
      <c r="H223" s="421">
        <f t="shared" si="90"/>
        <v>1</v>
      </c>
      <c r="I223" s="421">
        <f t="shared" si="90"/>
        <v>1</v>
      </c>
      <c r="J223" s="421">
        <f t="shared" si="90"/>
        <v>1</v>
      </c>
      <c r="K223" s="421">
        <f t="shared" si="90"/>
        <v>1</v>
      </c>
      <c r="L223" s="421">
        <f t="shared" si="90"/>
        <v>1</v>
      </c>
      <c r="M223" s="421">
        <f t="shared" si="90"/>
        <v>1</v>
      </c>
      <c r="N223" s="421">
        <f t="shared" si="90"/>
        <v>1</v>
      </c>
      <c r="O223" s="421">
        <f t="shared" si="90"/>
        <v>1</v>
      </c>
      <c r="P223" s="421">
        <f t="shared" si="90"/>
        <v>1</v>
      </c>
      <c r="Q223" s="421">
        <f t="shared" si="90"/>
        <v>1</v>
      </c>
      <c r="R223" s="421">
        <f t="shared" si="90"/>
        <v>1</v>
      </c>
      <c r="S223" s="421">
        <f t="shared" si="90"/>
        <v>1</v>
      </c>
      <c r="T223" s="422">
        <f t="shared" si="90"/>
        <v>1</v>
      </c>
    </row>
    <row r="224" spans="2:20" x14ac:dyDescent="0.35">
      <c r="B224" s="213"/>
      <c r="D224" s="466"/>
    </row>
    <row r="225" spans="1:20" ht="18" customHeight="1" x14ac:dyDescent="0.35">
      <c r="B225" s="347" t="s">
        <v>518</v>
      </c>
      <c r="C225" s="58"/>
      <c r="D225" s="348"/>
      <c r="E225" s="368">
        <f t="shared" ref="E225:T225" si="91">E6</f>
        <v>1900</v>
      </c>
      <c r="F225" s="312">
        <f t="shared" si="91"/>
        <v>1901</v>
      </c>
      <c r="G225" s="312">
        <f t="shared" si="91"/>
        <v>1902</v>
      </c>
      <c r="H225" s="312">
        <f t="shared" si="91"/>
        <v>1903</v>
      </c>
      <c r="I225" s="312">
        <f t="shared" si="91"/>
        <v>1904</v>
      </c>
      <c r="J225" s="312">
        <f t="shared" si="91"/>
        <v>1905</v>
      </c>
      <c r="K225" s="312">
        <f t="shared" si="91"/>
        <v>1906</v>
      </c>
      <c r="L225" s="312">
        <f t="shared" si="91"/>
        <v>1907</v>
      </c>
      <c r="M225" s="312">
        <f t="shared" si="91"/>
        <v>1908</v>
      </c>
      <c r="N225" s="312">
        <f t="shared" si="91"/>
        <v>1909</v>
      </c>
      <c r="O225" s="312">
        <f t="shared" si="91"/>
        <v>1910</v>
      </c>
      <c r="P225" s="312">
        <f t="shared" si="91"/>
        <v>1911</v>
      </c>
      <c r="Q225" s="312">
        <f t="shared" si="91"/>
        <v>1912</v>
      </c>
      <c r="R225" s="312">
        <f t="shared" si="91"/>
        <v>1913</v>
      </c>
      <c r="S225" s="312">
        <f t="shared" si="91"/>
        <v>1914</v>
      </c>
      <c r="T225" s="313">
        <f t="shared" si="91"/>
        <v>1915</v>
      </c>
    </row>
    <row r="226" spans="1:20" x14ac:dyDescent="0.35">
      <c r="B226" s="275" t="s">
        <v>101</v>
      </c>
      <c r="C226" s="304"/>
      <c r="D226" s="293" t="s">
        <v>161</v>
      </c>
      <c r="E226" s="479">
        <f t="shared" ref="E226:T226" si="92">E217*E125</f>
        <v>0</v>
      </c>
      <c r="F226" s="353">
        <f t="shared" si="92"/>
        <v>0</v>
      </c>
      <c r="G226" s="353">
        <f t="shared" si="92"/>
        <v>0</v>
      </c>
      <c r="H226" s="353">
        <f t="shared" si="92"/>
        <v>0</v>
      </c>
      <c r="I226" s="353">
        <f t="shared" si="92"/>
        <v>0</v>
      </c>
      <c r="J226" s="353">
        <f t="shared" si="92"/>
        <v>0</v>
      </c>
      <c r="K226" s="353">
        <f t="shared" si="92"/>
        <v>0</v>
      </c>
      <c r="L226" s="353">
        <f t="shared" si="92"/>
        <v>0</v>
      </c>
      <c r="M226" s="353">
        <f t="shared" si="92"/>
        <v>0</v>
      </c>
      <c r="N226" s="353">
        <f t="shared" si="92"/>
        <v>0</v>
      </c>
      <c r="O226" s="353">
        <f t="shared" si="92"/>
        <v>0</v>
      </c>
      <c r="P226" s="353">
        <f t="shared" si="92"/>
        <v>0</v>
      </c>
      <c r="Q226" s="353">
        <f t="shared" si="92"/>
        <v>0</v>
      </c>
      <c r="R226" s="353">
        <f t="shared" si="92"/>
        <v>0</v>
      </c>
      <c r="S226" s="353">
        <f t="shared" si="92"/>
        <v>0</v>
      </c>
      <c r="T226" s="354">
        <f t="shared" si="92"/>
        <v>0</v>
      </c>
    </row>
    <row r="227" spans="1:20" x14ac:dyDescent="0.35">
      <c r="B227" s="1459" t="s">
        <v>103</v>
      </c>
      <c r="C227" s="295"/>
      <c r="D227" s="172" t="s">
        <v>161</v>
      </c>
      <c r="E227" s="262">
        <f t="shared" ref="E227:T227" si="93">E218*E126</f>
        <v>0</v>
      </c>
      <c r="F227" s="355">
        <f t="shared" si="93"/>
        <v>0</v>
      </c>
      <c r="G227" s="355">
        <f t="shared" si="93"/>
        <v>0</v>
      </c>
      <c r="H227" s="355">
        <f t="shared" si="93"/>
        <v>0</v>
      </c>
      <c r="I227" s="355">
        <f t="shared" si="93"/>
        <v>0</v>
      </c>
      <c r="J227" s="355">
        <f t="shared" si="93"/>
        <v>0</v>
      </c>
      <c r="K227" s="355">
        <f t="shared" si="93"/>
        <v>0</v>
      </c>
      <c r="L227" s="355">
        <f t="shared" si="93"/>
        <v>0</v>
      </c>
      <c r="M227" s="355">
        <f t="shared" si="93"/>
        <v>0</v>
      </c>
      <c r="N227" s="355">
        <f t="shared" si="93"/>
        <v>0</v>
      </c>
      <c r="O227" s="355">
        <f t="shared" si="93"/>
        <v>0</v>
      </c>
      <c r="P227" s="355">
        <f t="shared" si="93"/>
        <v>0</v>
      </c>
      <c r="Q227" s="355">
        <f t="shared" si="93"/>
        <v>0</v>
      </c>
      <c r="R227" s="355">
        <f t="shared" si="93"/>
        <v>0</v>
      </c>
      <c r="S227" s="355">
        <f t="shared" si="93"/>
        <v>0</v>
      </c>
      <c r="T227" s="820">
        <f t="shared" si="93"/>
        <v>0</v>
      </c>
    </row>
    <row r="228" spans="1:20" x14ac:dyDescent="0.35">
      <c r="B228" s="1460" t="s">
        <v>329</v>
      </c>
      <c r="C228" s="298"/>
      <c r="D228" s="252" t="s">
        <v>161</v>
      </c>
      <c r="E228" s="263">
        <f t="shared" ref="E228:T228" si="94">E219*E127</f>
        <v>0</v>
      </c>
      <c r="F228" s="356">
        <f t="shared" si="94"/>
        <v>0</v>
      </c>
      <c r="G228" s="356">
        <f t="shared" si="94"/>
        <v>0</v>
      </c>
      <c r="H228" s="356">
        <f t="shared" si="94"/>
        <v>0</v>
      </c>
      <c r="I228" s="356">
        <f t="shared" si="94"/>
        <v>0</v>
      </c>
      <c r="J228" s="356">
        <f t="shared" si="94"/>
        <v>0</v>
      </c>
      <c r="K228" s="356">
        <f t="shared" si="94"/>
        <v>0</v>
      </c>
      <c r="L228" s="356">
        <f t="shared" si="94"/>
        <v>0</v>
      </c>
      <c r="M228" s="356">
        <f t="shared" si="94"/>
        <v>0</v>
      </c>
      <c r="N228" s="356">
        <f t="shared" si="94"/>
        <v>0</v>
      </c>
      <c r="O228" s="356">
        <f t="shared" si="94"/>
        <v>0</v>
      </c>
      <c r="P228" s="356">
        <f t="shared" si="94"/>
        <v>0</v>
      </c>
      <c r="Q228" s="356">
        <f t="shared" si="94"/>
        <v>0</v>
      </c>
      <c r="R228" s="356">
        <f t="shared" si="94"/>
        <v>0</v>
      </c>
      <c r="S228" s="356">
        <f t="shared" si="94"/>
        <v>0</v>
      </c>
      <c r="T228" s="821">
        <f t="shared" si="94"/>
        <v>0</v>
      </c>
    </row>
    <row r="229" spans="1:20" ht="16.5" x14ac:dyDescent="0.45">
      <c r="B229" s="1401" t="s">
        <v>222</v>
      </c>
      <c r="C229" s="1403"/>
      <c r="D229" s="1409" t="s">
        <v>161</v>
      </c>
      <c r="E229" s="1414">
        <f t="shared" ref="E229:T229" si="95">E220*E128</f>
        <v>0</v>
      </c>
      <c r="F229" s="1415">
        <f t="shared" si="95"/>
        <v>0</v>
      </c>
      <c r="G229" s="1415">
        <f t="shared" si="95"/>
        <v>0</v>
      </c>
      <c r="H229" s="1415">
        <f t="shared" si="95"/>
        <v>0</v>
      </c>
      <c r="I229" s="1415">
        <f t="shared" si="95"/>
        <v>0</v>
      </c>
      <c r="J229" s="1415">
        <f t="shared" si="95"/>
        <v>0</v>
      </c>
      <c r="K229" s="1415">
        <f t="shared" si="95"/>
        <v>0</v>
      </c>
      <c r="L229" s="1415">
        <f t="shared" si="95"/>
        <v>0</v>
      </c>
      <c r="M229" s="1415">
        <f t="shared" si="95"/>
        <v>0</v>
      </c>
      <c r="N229" s="1415">
        <f t="shared" si="95"/>
        <v>0</v>
      </c>
      <c r="O229" s="1415">
        <f t="shared" si="95"/>
        <v>0</v>
      </c>
      <c r="P229" s="1415">
        <f t="shared" si="95"/>
        <v>0</v>
      </c>
      <c r="Q229" s="1415">
        <f t="shared" si="95"/>
        <v>0</v>
      </c>
      <c r="R229" s="1415">
        <f t="shared" si="95"/>
        <v>0</v>
      </c>
      <c r="S229" s="1415">
        <f t="shared" si="95"/>
        <v>0</v>
      </c>
      <c r="T229" s="1416">
        <f t="shared" si="95"/>
        <v>0</v>
      </c>
    </row>
    <row r="230" spans="1:20" x14ac:dyDescent="0.35">
      <c r="B230" s="101" t="s">
        <v>105</v>
      </c>
      <c r="C230" s="298"/>
      <c r="D230" s="1406" t="s">
        <v>161</v>
      </c>
      <c r="E230" s="263">
        <f t="shared" ref="E230:T230" si="96">E221*E129</f>
        <v>0</v>
      </c>
      <c r="F230" s="356">
        <f t="shared" si="96"/>
        <v>0</v>
      </c>
      <c r="G230" s="356">
        <f t="shared" si="96"/>
        <v>0</v>
      </c>
      <c r="H230" s="356">
        <f t="shared" si="96"/>
        <v>0</v>
      </c>
      <c r="I230" s="356">
        <f t="shared" si="96"/>
        <v>0</v>
      </c>
      <c r="J230" s="356">
        <f t="shared" si="96"/>
        <v>0</v>
      </c>
      <c r="K230" s="356">
        <f t="shared" si="96"/>
        <v>0</v>
      </c>
      <c r="L230" s="356">
        <f t="shared" si="96"/>
        <v>0</v>
      </c>
      <c r="M230" s="356">
        <f t="shared" si="96"/>
        <v>0</v>
      </c>
      <c r="N230" s="356">
        <f t="shared" si="96"/>
        <v>0</v>
      </c>
      <c r="O230" s="356">
        <f t="shared" si="96"/>
        <v>0</v>
      </c>
      <c r="P230" s="356">
        <f t="shared" si="96"/>
        <v>0</v>
      </c>
      <c r="Q230" s="356">
        <f t="shared" si="96"/>
        <v>0</v>
      </c>
      <c r="R230" s="356">
        <f t="shared" si="96"/>
        <v>0</v>
      </c>
      <c r="S230" s="356">
        <f t="shared" si="96"/>
        <v>0</v>
      </c>
      <c r="T230" s="821">
        <f t="shared" si="96"/>
        <v>0</v>
      </c>
    </row>
    <row r="231" spans="1:20" x14ac:dyDescent="0.35">
      <c r="B231" s="1401" t="s">
        <v>106</v>
      </c>
      <c r="C231" s="1410"/>
      <c r="D231" s="1409" t="s">
        <v>161</v>
      </c>
      <c r="E231" s="1417">
        <f t="shared" ref="E231:T231" si="97">E222*E130</f>
        <v>0</v>
      </c>
      <c r="F231" s="1418">
        <f t="shared" si="97"/>
        <v>0</v>
      </c>
      <c r="G231" s="1418">
        <f t="shared" si="97"/>
        <v>0</v>
      </c>
      <c r="H231" s="1418">
        <f t="shared" si="97"/>
        <v>0</v>
      </c>
      <c r="I231" s="1418">
        <f t="shared" si="97"/>
        <v>0</v>
      </c>
      <c r="J231" s="1418">
        <f t="shared" si="97"/>
        <v>0</v>
      </c>
      <c r="K231" s="1418">
        <f t="shared" si="97"/>
        <v>0</v>
      </c>
      <c r="L231" s="1418">
        <f t="shared" si="97"/>
        <v>0</v>
      </c>
      <c r="M231" s="1418">
        <f t="shared" si="97"/>
        <v>0</v>
      </c>
      <c r="N231" s="1418">
        <f t="shared" si="97"/>
        <v>0</v>
      </c>
      <c r="O231" s="1418">
        <f t="shared" si="97"/>
        <v>0</v>
      </c>
      <c r="P231" s="1418">
        <f t="shared" si="97"/>
        <v>0</v>
      </c>
      <c r="Q231" s="1418">
        <f t="shared" si="97"/>
        <v>0</v>
      </c>
      <c r="R231" s="1418">
        <f t="shared" si="97"/>
        <v>0</v>
      </c>
      <c r="S231" s="1418">
        <f t="shared" si="97"/>
        <v>0</v>
      </c>
      <c r="T231" s="1419">
        <f t="shared" si="97"/>
        <v>0</v>
      </c>
    </row>
    <row r="232" spans="1:20" x14ac:dyDescent="0.35">
      <c r="B232" s="1407" t="s">
        <v>107</v>
      </c>
      <c r="C232" s="458"/>
      <c r="D232" s="1408" t="s">
        <v>161</v>
      </c>
      <c r="E232" s="1411">
        <f t="shared" ref="E232:T232" si="98">E223*E131</f>
        <v>0</v>
      </c>
      <c r="F232" s="1412">
        <f t="shared" si="98"/>
        <v>0</v>
      </c>
      <c r="G232" s="1412">
        <f t="shared" si="98"/>
        <v>0</v>
      </c>
      <c r="H232" s="1412">
        <f t="shared" si="98"/>
        <v>0</v>
      </c>
      <c r="I232" s="1412">
        <f t="shared" si="98"/>
        <v>0</v>
      </c>
      <c r="J232" s="1412">
        <f t="shared" si="98"/>
        <v>0</v>
      </c>
      <c r="K232" s="1412">
        <f t="shared" si="98"/>
        <v>0</v>
      </c>
      <c r="L232" s="1412">
        <f t="shared" si="98"/>
        <v>0</v>
      </c>
      <c r="M232" s="1412">
        <f t="shared" si="98"/>
        <v>0</v>
      </c>
      <c r="N232" s="1412">
        <f t="shared" si="98"/>
        <v>0</v>
      </c>
      <c r="O232" s="1412">
        <f t="shared" si="98"/>
        <v>0</v>
      </c>
      <c r="P232" s="1412">
        <f t="shared" si="98"/>
        <v>0</v>
      </c>
      <c r="Q232" s="1412">
        <f t="shared" si="98"/>
        <v>0</v>
      </c>
      <c r="R232" s="1412">
        <f t="shared" si="98"/>
        <v>0</v>
      </c>
      <c r="S232" s="1412">
        <f t="shared" si="98"/>
        <v>0</v>
      </c>
      <c r="T232" s="1413">
        <f t="shared" si="98"/>
        <v>0</v>
      </c>
    </row>
    <row r="233" spans="1:20" x14ac:dyDescent="0.35">
      <c r="B233" s="523"/>
      <c r="D233" s="466"/>
    </row>
    <row r="234" spans="1:20" ht="18" customHeight="1" x14ac:dyDescent="0.35">
      <c r="B234" s="347" t="s">
        <v>519</v>
      </c>
      <c r="C234" s="58"/>
      <c r="D234" s="348"/>
      <c r="E234" s="368">
        <f t="shared" ref="E234:T234" si="99">E6</f>
        <v>1900</v>
      </c>
      <c r="F234" s="312">
        <f t="shared" si="99"/>
        <v>1901</v>
      </c>
      <c r="G234" s="312">
        <f t="shared" si="99"/>
        <v>1902</v>
      </c>
      <c r="H234" s="312">
        <f t="shared" si="99"/>
        <v>1903</v>
      </c>
      <c r="I234" s="312">
        <f t="shared" si="99"/>
        <v>1904</v>
      </c>
      <c r="J234" s="312">
        <f t="shared" si="99"/>
        <v>1905</v>
      </c>
      <c r="K234" s="312">
        <f t="shared" si="99"/>
        <v>1906</v>
      </c>
      <c r="L234" s="312">
        <f t="shared" si="99"/>
        <v>1907</v>
      </c>
      <c r="M234" s="312">
        <f t="shared" si="99"/>
        <v>1908</v>
      </c>
      <c r="N234" s="312">
        <f t="shared" si="99"/>
        <v>1909</v>
      </c>
      <c r="O234" s="312">
        <f t="shared" si="99"/>
        <v>1910</v>
      </c>
      <c r="P234" s="312">
        <f t="shared" si="99"/>
        <v>1911</v>
      </c>
      <c r="Q234" s="312">
        <f t="shared" si="99"/>
        <v>1912</v>
      </c>
      <c r="R234" s="312">
        <f t="shared" si="99"/>
        <v>1913</v>
      </c>
      <c r="S234" s="312">
        <f t="shared" si="99"/>
        <v>1914</v>
      </c>
      <c r="T234" s="313">
        <f t="shared" si="99"/>
        <v>1915</v>
      </c>
    </row>
    <row r="235" spans="1:20" x14ac:dyDescent="0.35">
      <c r="B235" s="275" t="s">
        <v>101</v>
      </c>
      <c r="C235" s="304"/>
      <c r="D235" s="293" t="s">
        <v>161</v>
      </c>
      <c r="E235" s="479">
        <f t="shared" ref="E235:T235" si="100">E108</f>
        <v>0</v>
      </c>
      <c r="F235" s="353">
        <f t="shared" si="100"/>
        <v>0</v>
      </c>
      <c r="G235" s="353">
        <f t="shared" si="100"/>
        <v>0</v>
      </c>
      <c r="H235" s="353">
        <f t="shared" si="100"/>
        <v>0</v>
      </c>
      <c r="I235" s="353">
        <f t="shared" si="100"/>
        <v>0</v>
      </c>
      <c r="J235" s="353">
        <f t="shared" si="100"/>
        <v>0</v>
      </c>
      <c r="K235" s="353">
        <f t="shared" si="100"/>
        <v>0</v>
      </c>
      <c r="L235" s="353">
        <f t="shared" si="100"/>
        <v>0</v>
      </c>
      <c r="M235" s="353">
        <f t="shared" si="100"/>
        <v>0</v>
      </c>
      <c r="N235" s="353">
        <f t="shared" si="100"/>
        <v>0</v>
      </c>
      <c r="O235" s="353">
        <f t="shared" si="100"/>
        <v>0</v>
      </c>
      <c r="P235" s="353">
        <f t="shared" si="100"/>
        <v>0</v>
      </c>
      <c r="Q235" s="353">
        <f t="shared" si="100"/>
        <v>0</v>
      </c>
      <c r="R235" s="353">
        <f t="shared" si="100"/>
        <v>0</v>
      </c>
      <c r="S235" s="353">
        <f t="shared" si="100"/>
        <v>0</v>
      </c>
      <c r="T235" s="354">
        <f t="shared" si="100"/>
        <v>0</v>
      </c>
    </row>
    <row r="236" spans="1:20" x14ac:dyDescent="0.35">
      <c r="B236" s="1459" t="s">
        <v>103</v>
      </c>
      <c r="C236" s="295"/>
      <c r="D236" s="296" t="s">
        <v>161</v>
      </c>
      <c r="E236" s="262">
        <f t="shared" ref="E236:S236" si="101">E109</f>
        <v>0</v>
      </c>
      <c r="F236" s="355">
        <f t="shared" si="101"/>
        <v>0</v>
      </c>
      <c r="G236" s="355">
        <f t="shared" si="101"/>
        <v>0</v>
      </c>
      <c r="H236" s="355">
        <f t="shared" si="101"/>
        <v>0</v>
      </c>
      <c r="I236" s="355">
        <f t="shared" si="101"/>
        <v>0</v>
      </c>
      <c r="J236" s="355">
        <f t="shared" si="101"/>
        <v>0</v>
      </c>
      <c r="K236" s="355">
        <f t="shared" si="101"/>
        <v>0</v>
      </c>
      <c r="L236" s="355">
        <f t="shared" si="101"/>
        <v>0</v>
      </c>
      <c r="M236" s="355">
        <f t="shared" si="101"/>
        <v>0</v>
      </c>
      <c r="N236" s="355">
        <f t="shared" si="101"/>
        <v>0</v>
      </c>
      <c r="O236" s="355">
        <f t="shared" si="101"/>
        <v>0</v>
      </c>
      <c r="P236" s="355">
        <f t="shared" si="101"/>
        <v>0</v>
      </c>
      <c r="Q236" s="355">
        <f t="shared" si="101"/>
        <v>0</v>
      </c>
      <c r="R236" s="355">
        <f t="shared" si="101"/>
        <v>0</v>
      </c>
      <c r="S236" s="355">
        <f t="shared" si="101"/>
        <v>0</v>
      </c>
      <c r="T236" s="820">
        <f>T109</f>
        <v>0</v>
      </c>
    </row>
    <row r="237" spans="1:20" x14ac:dyDescent="0.35">
      <c r="A237" s="1449"/>
      <c r="B237" s="1457" t="s">
        <v>329</v>
      </c>
      <c r="C237" s="298"/>
      <c r="D237" s="1461" t="s">
        <v>161</v>
      </c>
      <c r="E237" s="263">
        <v>0</v>
      </c>
      <c r="F237" s="356">
        <v>0</v>
      </c>
      <c r="G237" s="356">
        <v>0</v>
      </c>
      <c r="H237" s="356">
        <v>0</v>
      </c>
      <c r="I237" s="356">
        <v>0</v>
      </c>
      <c r="J237" s="356">
        <v>0</v>
      </c>
      <c r="K237" s="356">
        <v>0</v>
      </c>
      <c r="L237" s="356">
        <v>0</v>
      </c>
      <c r="M237" s="356">
        <v>0</v>
      </c>
      <c r="N237" s="356">
        <v>0</v>
      </c>
      <c r="O237" s="356">
        <v>0</v>
      </c>
      <c r="P237" s="356">
        <v>0</v>
      </c>
      <c r="Q237" s="356">
        <v>0</v>
      </c>
      <c r="R237" s="356">
        <v>0</v>
      </c>
      <c r="S237" s="356">
        <v>0</v>
      </c>
      <c r="T237" s="821">
        <v>0</v>
      </c>
    </row>
    <row r="238" spans="1:20" ht="16.5" x14ac:dyDescent="0.45">
      <c r="B238" s="1401" t="s">
        <v>222</v>
      </c>
      <c r="C238" s="1403"/>
      <c r="D238" s="1409" t="s">
        <v>161</v>
      </c>
      <c r="E238" s="1414">
        <f t="shared" ref="E238:T238" si="102">E110</f>
        <v>0</v>
      </c>
      <c r="F238" s="1415">
        <f t="shared" si="102"/>
        <v>0</v>
      </c>
      <c r="G238" s="1415">
        <f t="shared" si="102"/>
        <v>0</v>
      </c>
      <c r="H238" s="1415">
        <f t="shared" si="102"/>
        <v>0</v>
      </c>
      <c r="I238" s="1415">
        <f t="shared" si="102"/>
        <v>0</v>
      </c>
      <c r="J238" s="1415">
        <f t="shared" si="102"/>
        <v>0</v>
      </c>
      <c r="K238" s="1415">
        <f t="shared" si="102"/>
        <v>0</v>
      </c>
      <c r="L238" s="1415">
        <f t="shared" si="102"/>
        <v>0</v>
      </c>
      <c r="M238" s="1415">
        <f t="shared" si="102"/>
        <v>0</v>
      </c>
      <c r="N238" s="1415">
        <f t="shared" si="102"/>
        <v>0</v>
      </c>
      <c r="O238" s="1415">
        <f t="shared" si="102"/>
        <v>0</v>
      </c>
      <c r="P238" s="1415">
        <f t="shared" si="102"/>
        <v>0</v>
      </c>
      <c r="Q238" s="1415">
        <f t="shared" si="102"/>
        <v>0</v>
      </c>
      <c r="R238" s="1415">
        <f t="shared" si="102"/>
        <v>0</v>
      </c>
      <c r="S238" s="1415">
        <f t="shared" si="102"/>
        <v>0</v>
      </c>
      <c r="T238" s="1416">
        <f t="shared" si="102"/>
        <v>0</v>
      </c>
    </row>
    <row r="239" spans="1:20" x14ac:dyDescent="0.35">
      <c r="B239" s="101" t="s">
        <v>105</v>
      </c>
      <c r="C239" s="298"/>
      <c r="D239" s="1406" t="s">
        <v>161</v>
      </c>
      <c r="E239" s="263">
        <f t="shared" ref="E239:T239" si="103">E111</f>
        <v>0</v>
      </c>
      <c r="F239" s="356">
        <f t="shared" si="103"/>
        <v>0</v>
      </c>
      <c r="G239" s="356">
        <f t="shared" si="103"/>
        <v>0</v>
      </c>
      <c r="H239" s="356">
        <f t="shared" si="103"/>
        <v>0</v>
      </c>
      <c r="I239" s="356">
        <f t="shared" si="103"/>
        <v>0</v>
      </c>
      <c r="J239" s="356">
        <f t="shared" si="103"/>
        <v>0</v>
      </c>
      <c r="K239" s="356">
        <f t="shared" si="103"/>
        <v>0</v>
      </c>
      <c r="L239" s="356">
        <f t="shared" si="103"/>
        <v>0</v>
      </c>
      <c r="M239" s="356">
        <f t="shared" si="103"/>
        <v>0</v>
      </c>
      <c r="N239" s="356">
        <f t="shared" si="103"/>
        <v>0</v>
      </c>
      <c r="O239" s="356">
        <f t="shared" si="103"/>
        <v>0</v>
      </c>
      <c r="P239" s="356">
        <f t="shared" si="103"/>
        <v>0</v>
      </c>
      <c r="Q239" s="356">
        <f t="shared" si="103"/>
        <v>0</v>
      </c>
      <c r="R239" s="356">
        <f t="shared" si="103"/>
        <v>0</v>
      </c>
      <c r="S239" s="356">
        <f t="shared" si="103"/>
        <v>0</v>
      </c>
      <c r="T239" s="821">
        <f t="shared" si="103"/>
        <v>0</v>
      </c>
    </row>
    <row r="240" spans="1:20" x14ac:dyDescent="0.35">
      <c r="B240" s="1401" t="s">
        <v>106</v>
      </c>
      <c r="C240" s="1410"/>
      <c r="D240" s="1409" t="s">
        <v>161</v>
      </c>
      <c r="E240" s="1417">
        <f t="shared" ref="E240:T240" si="104">E112</f>
        <v>0</v>
      </c>
      <c r="F240" s="1418">
        <f t="shared" si="104"/>
        <v>0</v>
      </c>
      <c r="G240" s="1418">
        <f t="shared" si="104"/>
        <v>0</v>
      </c>
      <c r="H240" s="1418">
        <f t="shared" si="104"/>
        <v>0</v>
      </c>
      <c r="I240" s="1418">
        <f t="shared" si="104"/>
        <v>0</v>
      </c>
      <c r="J240" s="1418">
        <f t="shared" si="104"/>
        <v>0</v>
      </c>
      <c r="K240" s="1418">
        <f t="shared" si="104"/>
        <v>0</v>
      </c>
      <c r="L240" s="1418">
        <f t="shared" si="104"/>
        <v>0</v>
      </c>
      <c r="M240" s="1418">
        <f t="shared" si="104"/>
        <v>0</v>
      </c>
      <c r="N240" s="1418">
        <f t="shared" si="104"/>
        <v>0</v>
      </c>
      <c r="O240" s="1418">
        <f t="shared" si="104"/>
        <v>0</v>
      </c>
      <c r="P240" s="1418">
        <f t="shared" si="104"/>
        <v>0</v>
      </c>
      <c r="Q240" s="1418">
        <f t="shared" si="104"/>
        <v>0</v>
      </c>
      <c r="R240" s="1418">
        <f t="shared" si="104"/>
        <v>0</v>
      </c>
      <c r="S240" s="1418">
        <f t="shared" si="104"/>
        <v>0</v>
      </c>
      <c r="T240" s="1419">
        <f t="shared" si="104"/>
        <v>0</v>
      </c>
    </row>
    <row r="241" spans="1:20" x14ac:dyDescent="0.35">
      <c r="B241" s="1407" t="s">
        <v>107</v>
      </c>
      <c r="C241" s="458"/>
      <c r="D241" s="1408" t="s">
        <v>161</v>
      </c>
      <c r="E241" s="1411">
        <f t="shared" ref="E241:T241" si="105">E113</f>
        <v>0</v>
      </c>
      <c r="F241" s="1412">
        <f t="shared" si="105"/>
        <v>0</v>
      </c>
      <c r="G241" s="1412">
        <f t="shared" si="105"/>
        <v>0</v>
      </c>
      <c r="H241" s="1412">
        <f t="shared" si="105"/>
        <v>0</v>
      </c>
      <c r="I241" s="1412">
        <f t="shared" si="105"/>
        <v>0</v>
      </c>
      <c r="J241" s="1412">
        <f t="shared" si="105"/>
        <v>0</v>
      </c>
      <c r="K241" s="1412">
        <f t="shared" si="105"/>
        <v>0</v>
      </c>
      <c r="L241" s="1412">
        <f t="shared" si="105"/>
        <v>0</v>
      </c>
      <c r="M241" s="1412">
        <f t="shared" si="105"/>
        <v>0</v>
      </c>
      <c r="N241" s="1412">
        <f t="shared" si="105"/>
        <v>0</v>
      </c>
      <c r="O241" s="1412">
        <f t="shared" si="105"/>
        <v>0</v>
      </c>
      <c r="P241" s="1412">
        <f t="shared" si="105"/>
        <v>0</v>
      </c>
      <c r="Q241" s="1412">
        <f t="shared" si="105"/>
        <v>0</v>
      </c>
      <c r="R241" s="1412">
        <f t="shared" si="105"/>
        <v>0</v>
      </c>
      <c r="S241" s="1412">
        <f t="shared" si="105"/>
        <v>0</v>
      </c>
      <c r="T241" s="1413">
        <f t="shared" si="105"/>
        <v>0</v>
      </c>
    </row>
    <row r="242" spans="1:20" x14ac:dyDescent="0.35">
      <c r="B242" s="213"/>
      <c r="D242" s="466"/>
    </row>
    <row r="243" spans="1:20" ht="19" customHeight="1" x14ac:dyDescent="0.35">
      <c r="B243" s="347" t="s">
        <v>520</v>
      </c>
      <c r="C243" s="58"/>
      <c r="D243" s="348"/>
      <c r="E243" s="368">
        <f t="shared" ref="E243:T243" si="106">E6</f>
        <v>1900</v>
      </c>
      <c r="F243" s="312">
        <f t="shared" si="106"/>
        <v>1901</v>
      </c>
      <c r="G243" s="312">
        <f t="shared" si="106"/>
        <v>1902</v>
      </c>
      <c r="H243" s="312">
        <f t="shared" si="106"/>
        <v>1903</v>
      </c>
      <c r="I243" s="312">
        <f t="shared" si="106"/>
        <v>1904</v>
      </c>
      <c r="J243" s="312">
        <f t="shared" si="106"/>
        <v>1905</v>
      </c>
      <c r="K243" s="312">
        <f t="shared" si="106"/>
        <v>1906</v>
      </c>
      <c r="L243" s="312">
        <f t="shared" si="106"/>
        <v>1907</v>
      </c>
      <c r="M243" s="312">
        <f t="shared" si="106"/>
        <v>1908</v>
      </c>
      <c r="N243" s="312">
        <f t="shared" si="106"/>
        <v>1909</v>
      </c>
      <c r="O243" s="312">
        <f t="shared" si="106"/>
        <v>1910</v>
      </c>
      <c r="P243" s="312">
        <f t="shared" si="106"/>
        <v>1911</v>
      </c>
      <c r="Q243" s="312">
        <f t="shared" si="106"/>
        <v>1912</v>
      </c>
      <c r="R243" s="312">
        <f t="shared" si="106"/>
        <v>1913</v>
      </c>
      <c r="S243" s="312">
        <f t="shared" si="106"/>
        <v>1914</v>
      </c>
      <c r="T243" s="313">
        <f t="shared" si="106"/>
        <v>1915</v>
      </c>
    </row>
    <row r="244" spans="1:20" x14ac:dyDescent="0.35">
      <c r="B244" s="275" t="s">
        <v>101</v>
      </c>
      <c r="C244" s="304"/>
      <c r="D244" s="293" t="s">
        <v>161</v>
      </c>
      <c r="E244" s="479">
        <f>MAX(0,E226-E235)</f>
        <v>0</v>
      </c>
      <c r="F244" s="353">
        <f t="shared" ref="F244:R244" si="107">MAX(0,F226-F235)</f>
        <v>0</v>
      </c>
      <c r="G244" s="353">
        <f t="shared" si="107"/>
        <v>0</v>
      </c>
      <c r="H244" s="353">
        <f t="shared" si="107"/>
        <v>0</v>
      </c>
      <c r="I244" s="353">
        <f t="shared" si="107"/>
        <v>0</v>
      </c>
      <c r="J244" s="353">
        <f t="shared" si="107"/>
        <v>0</v>
      </c>
      <c r="K244" s="353">
        <f t="shared" si="107"/>
        <v>0</v>
      </c>
      <c r="L244" s="353">
        <f t="shared" si="107"/>
        <v>0</v>
      </c>
      <c r="M244" s="353">
        <f t="shared" si="107"/>
        <v>0</v>
      </c>
      <c r="N244" s="353">
        <f t="shared" si="107"/>
        <v>0</v>
      </c>
      <c r="O244" s="353">
        <f t="shared" si="107"/>
        <v>0</v>
      </c>
      <c r="P244" s="353">
        <f t="shared" si="107"/>
        <v>0</v>
      </c>
      <c r="Q244" s="353">
        <f t="shared" si="107"/>
        <v>0</v>
      </c>
      <c r="R244" s="353">
        <f t="shared" si="107"/>
        <v>0</v>
      </c>
      <c r="S244" s="353">
        <f>MAX(0,S226-S235)</f>
        <v>0</v>
      </c>
      <c r="T244" s="354">
        <f>MAX(0,T226-T235)</f>
        <v>0</v>
      </c>
    </row>
    <row r="245" spans="1:20" x14ac:dyDescent="0.35">
      <c r="B245" s="1459" t="s">
        <v>103</v>
      </c>
      <c r="C245" s="295"/>
      <c r="D245" s="172" t="s">
        <v>161</v>
      </c>
      <c r="E245" s="262">
        <f>MAX(0,E227-E236)</f>
        <v>0</v>
      </c>
      <c r="F245" s="355">
        <f t="shared" ref="F245:R245" si="108">MAX(0,F227-F236)</f>
        <v>0</v>
      </c>
      <c r="G245" s="355">
        <f t="shared" si="108"/>
        <v>0</v>
      </c>
      <c r="H245" s="355">
        <f t="shared" si="108"/>
        <v>0</v>
      </c>
      <c r="I245" s="355">
        <f t="shared" si="108"/>
        <v>0</v>
      </c>
      <c r="J245" s="355">
        <f t="shared" si="108"/>
        <v>0</v>
      </c>
      <c r="K245" s="355">
        <f t="shared" si="108"/>
        <v>0</v>
      </c>
      <c r="L245" s="355">
        <f t="shared" si="108"/>
        <v>0</v>
      </c>
      <c r="M245" s="355">
        <f t="shared" si="108"/>
        <v>0</v>
      </c>
      <c r="N245" s="355">
        <f t="shared" si="108"/>
        <v>0</v>
      </c>
      <c r="O245" s="355">
        <f t="shared" si="108"/>
        <v>0</v>
      </c>
      <c r="P245" s="355">
        <f t="shared" si="108"/>
        <v>0</v>
      </c>
      <c r="Q245" s="355">
        <f t="shared" si="108"/>
        <v>0</v>
      </c>
      <c r="R245" s="355">
        <f t="shared" si="108"/>
        <v>0</v>
      </c>
      <c r="S245" s="355">
        <f>MAX(0,S227-S236)</f>
        <v>0</v>
      </c>
      <c r="T245" s="820">
        <f>MAX(0,T227-T236)</f>
        <v>0</v>
      </c>
    </row>
    <row r="246" spans="1:20" x14ac:dyDescent="0.35">
      <c r="A246" s="1449"/>
      <c r="B246" s="1460" t="s">
        <v>329</v>
      </c>
      <c r="C246" s="298"/>
      <c r="D246" s="252" t="s">
        <v>161</v>
      </c>
      <c r="E246" s="263">
        <f>MAX(0,E228-E237)</f>
        <v>0</v>
      </c>
      <c r="F246" s="356">
        <f t="shared" ref="F246:T246" si="109">MAX(0,F228-F237)</f>
        <v>0</v>
      </c>
      <c r="G246" s="356">
        <f t="shared" si="109"/>
        <v>0</v>
      </c>
      <c r="H246" s="356">
        <f t="shared" si="109"/>
        <v>0</v>
      </c>
      <c r="I246" s="356">
        <f t="shared" si="109"/>
        <v>0</v>
      </c>
      <c r="J246" s="356">
        <f t="shared" si="109"/>
        <v>0</v>
      </c>
      <c r="K246" s="356">
        <f t="shared" si="109"/>
        <v>0</v>
      </c>
      <c r="L246" s="356">
        <f t="shared" si="109"/>
        <v>0</v>
      </c>
      <c r="M246" s="356">
        <f t="shared" si="109"/>
        <v>0</v>
      </c>
      <c r="N246" s="356">
        <f t="shared" si="109"/>
        <v>0</v>
      </c>
      <c r="O246" s="356">
        <f t="shared" si="109"/>
        <v>0</v>
      </c>
      <c r="P246" s="356">
        <f t="shared" si="109"/>
        <v>0</v>
      </c>
      <c r="Q246" s="356">
        <f t="shared" si="109"/>
        <v>0</v>
      </c>
      <c r="R246" s="356">
        <f t="shared" si="109"/>
        <v>0</v>
      </c>
      <c r="S246" s="356">
        <f t="shared" si="109"/>
        <v>0</v>
      </c>
      <c r="T246" s="821">
        <f t="shared" si="109"/>
        <v>0</v>
      </c>
    </row>
    <row r="247" spans="1:20" ht="16.5" x14ac:dyDescent="0.45">
      <c r="B247" s="1401" t="s">
        <v>222</v>
      </c>
      <c r="C247" s="1403"/>
      <c r="D247" s="1409" t="s">
        <v>161</v>
      </c>
      <c r="E247" s="1414">
        <f t="shared" ref="E247:T247" si="110">MAX(0,E229-E238)</f>
        <v>0</v>
      </c>
      <c r="F247" s="1415">
        <f t="shared" si="110"/>
        <v>0</v>
      </c>
      <c r="G247" s="1415">
        <f t="shared" si="110"/>
        <v>0</v>
      </c>
      <c r="H247" s="1415">
        <f t="shared" si="110"/>
        <v>0</v>
      </c>
      <c r="I247" s="1415">
        <f t="shared" si="110"/>
        <v>0</v>
      </c>
      <c r="J247" s="1415">
        <f t="shared" si="110"/>
        <v>0</v>
      </c>
      <c r="K247" s="1415">
        <f t="shared" si="110"/>
        <v>0</v>
      </c>
      <c r="L247" s="1415">
        <f t="shared" si="110"/>
        <v>0</v>
      </c>
      <c r="M247" s="1415">
        <f t="shared" si="110"/>
        <v>0</v>
      </c>
      <c r="N247" s="1415">
        <f t="shared" si="110"/>
        <v>0</v>
      </c>
      <c r="O247" s="1415">
        <f t="shared" si="110"/>
        <v>0</v>
      </c>
      <c r="P247" s="1415">
        <f t="shared" si="110"/>
        <v>0</v>
      </c>
      <c r="Q247" s="1415">
        <f t="shared" si="110"/>
        <v>0</v>
      </c>
      <c r="R247" s="1415">
        <f t="shared" si="110"/>
        <v>0</v>
      </c>
      <c r="S247" s="1415">
        <f t="shared" si="110"/>
        <v>0</v>
      </c>
      <c r="T247" s="1416">
        <f t="shared" si="110"/>
        <v>0</v>
      </c>
    </row>
    <row r="248" spans="1:20" x14ac:dyDescent="0.35">
      <c r="B248" s="101" t="s">
        <v>105</v>
      </c>
      <c r="C248" s="298"/>
      <c r="D248" s="1406" t="s">
        <v>161</v>
      </c>
      <c r="E248" s="263">
        <f t="shared" ref="E248:T248" si="111">MAX(0,E230-E239)</f>
        <v>0</v>
      </c>
      <c r="F248" s="356">
        <f t="shared" si="111"/>
        <v>0</v>
      </c>
      <c r="G248" s="356">
        <f t="shared" si="111"/>
        <v>0</v>
      </c>
      <c r="H248" s="356">
        <f t="shared" si="111"/>
        <v>0</v>
      </c>
      <c r="I248" s="356">
        <f t="shared" si="111"/>
        <v>0</v>
      </c>
      <c r="J248" s="356">
        <f t="shared" si="111"/>
        <v>0</v>
      </c>
      <c r="K248" s="356">
        <f t="shared" si="111"/>
        <v>0</v>
      </c>
      <c r="L248" s="356">
        <f t="shared" si="111"/>
        <v>0</v>
      </c>
      <c r="M248" s="356">
        <f t="shared" si="111"/>
        <v>0</v>
      </c>
      <c r="N248" s="356">
        <f t="shared" si="111"/>
        <v>0</v>
      </c>
      <c r="O248" s="356">
        <f t="shared" si="111"/>
        <v>0</v>
      </c>
      <c r="P248" s="356">
        <f t="shared" si="111"/>
        <v>0</v>
      </c>
      <c r="Q248" s="356">
        <f t="shared" si="111"/>
        <v>0</v>
      </c>
      <c r="R248" s="356">
        <f t="shared" si="111"/>
        <v>0</v>
      </c>
      <c r="S248" s="356">
        <f t="shared" si="111"/>
        <v>0</v>
      </c>
      <c r="T248" s="821">
        <f t="shared" si="111"/>
        <v>0</v>
      </c>
    </row>
    <row r="249" spans="1:20" x14ac:dyDescent="0.35">
      <c r="B249" s="1401" t="s">
        <v>106</v>
      </c>
      <c r="C249" s="1410"/>
      <c r="D249" s="1409" t="s">
        <v>161</v>
      </c>
      <c r="E249" s="1417">
        <f t="shared" ref="E249:T249" si="112">MAX(0,E231-E240)</f>
        <v>0</v>
      </c>
      <c r="F249" s="1418">
        <f t="shared" si="112"/>
        <v>0</v>
      </c>
      <c r="G249" s="1418">
        <f t="shared" si="112"/>
        <v>0</v>
      </c>
      <c r="H249" s="1418">
        <f t="shared" si="112"/>
        <v>0</v>
      </c>
      <c r="I249" s="1418">
        <f t="shared" si="112"/>
        <v>0</v>
      </c>
      <c r="J249" s="1418">
        <f t="shared" si="112"/>
        <v>0</v>
      </c>
      <c r="K249" s="1418">
        <f t="shared" si="112"/>
        <v>0</v>
      </c>
      <c r="L249" s="1418">
        <f t="shared" si="112"/>
        <v>0</v>
      </c>
      <c r="M249" s="1418">
        <f t="shared" si="112"/>
        <v>0</v>
      </c>
      <c r="N249" s="1418">
        <f t="shared" si="112"/>
        <v>0</v>
      </c>
      <c r="O249" s="1418">
        <f t="shared" si="112"/>
        <v>0</v>
      </c>
      <c r="P249" s="1418">
        <f t="shared" si="112"/>
        <v>0</v>
      </c>
      <c r="Q249" s="1418">
        <f t="shared" si="112"/>
        <v>0</v>
      </c>
      <c r="R249" s="1418">
        <f t="shared" si="112"/>
        <v>0</v>
      </c>
      <c r="S249" s="1418">
        <f t="shared" si="112"/>
        <v>0</v>
      </c>
      <c r="T249" s="1419">
        <f t="shared" si="112"/>
        <v>0</v>
      </c>
    </row>
    <row r="250" spans="1:20" x14ac:dyDescent="0.35">
      <c r="B250" s="1407" t="s">
        <v>107</v>
      </c>
      <c r="C250" s="458"/>
      <c r="D250" s="1408" t="s">
        <v>161</v>
      </c>
      <c r="E250" s="1411">
        <f t="shared" ref="E250:T250" si="113">MAX(0,E232-E241)</f>
        <v>0</v>
      </c>
      <c r="F250" s="1412">
        <f t="shared" si="113"/>
        <v>0</v>
      </c>
      <c r="G250" s="1412">
        <f t="shared" si="113"/>
        <v>0</v>
      </c>
      <c r="H250" s="1412">
        <f t="shared" si="113"/>
        <v>0</v>
      </c>
      <c r="I250" s="1412">
        <f t="shared" si="113"/>
        <v>0</v>
      </c>
      <c r="J250" s="1412">
        <f t="shared" si="113"/>
        <v>0</v>
      </c>
      <c r="K250" s="1412">
        <f t="shared" si="113"/>
        <v>0</v>
      </c>
      <c r="L250" s="1412">
        <f t="shared" si="113"/>
        <v>0</v>
      </c>
      <c r="M250" s="1412">
        <f t="shared" si="113"/>
        <v>0</v>
      </c>
      <c r="N250" s="1412">
        <f t="shared" si="113"/>
        <v>0</v>
      </c>
      <c r="O250" s="1412">
        <f t="shared" si="113"/>
        <v>0</v>
      </c>
      <c r="P250" s="1412">
        <f t="shared" si="113"/>
        <v>0</v>
      </c>
      <c r="Q250" s="1412">
        <f t="shared" si="113"/>
        <v>0</v>
      </c>
      <c r="R250" s="1412">
        <f t="shared" si="113"/>
        <v>0</v>
      </c>
      <c r="S250" s="1412">
        <f t="shared" si="113"/>
        <v>0</v>
      </c>
      <c r="T250" s="1413">
        <f t="shared" si="113"/>
        <v>0</v>
      </c>
    </row>
    <row r="251" spans="1:20" x14ac:dyDescent="0.35">
      <c r="B251" s="213"/>
      <c r="D251" s="466"/>
    </row>
    <row r="252" spans="1:20" x14ac:dyDescent="0.35">
      <c r="B252" s="347" t="s">
        <v>521</v>
      </c>
      <c r="C252" s="58"/>
      <c r="D252" s="348"/>
      <c r="E252" s="368">
        <f t="shared" ref="E252:T252" si="114">E6</f>
        <v>1900</v>
      </c>
      <c r="F252" s="312">
        <f t="shared" si="114"/>
        <v>1901</v>
      </c>
      <c r="G252" s="312">
        <f t="shared" si="114"/>
        <v>1902</v>
      </c>
      <c r="H252" s="312">
        <f t="shared" si="114"/>
        <v>1903</v>
      </c>
      <c r="I252" s="312">
        <f t="shared" si="114"/>
        <v>1904</v>
      </c>
      <c r="J252" s="312">
        <f t="shared" si="114"/>
        <v>1905</v>
      </c>
      <c r="K252" s="312">
        <f t="shared" si="114"/>
        <v>1906</v>
      </c>
      <c r="L252" s="312">
        <f t="shared" si="114"/>
        <v>1907</v>
      </c>
      <c r="M252" s="312">
        <f t="shared" si="114"/>
        <v>1908</v>
      </c>
      <c r="N252" s="312">
        <f t="shared" si="114"/>
        <v>1909</v>
      </c>
      <c r="O252" s="312">
        <f t="shared" si="114"/>
        <v>1910</v>
      </c>
      <c r="P252" s="312">
        <f t="shared" si="114"/>
        <v>1911</v>
      </c>
      <c r="Q252" s="312">
        <f t="shared" si="114"/>
        <v>1912</v>
      </c>
      <c r="R252" s="312">
        <f t="shared" si="114"/>
        <v>1913</v>
      </c>
      <c r="S252" s="312">
        <f t="shared" si="114"/>
        <v>1914</v>
      </c>
      <c r="T252" s="313">
        <f t="shared" si="114"/>
        <v>1915</v>
      </c>
    </row>
    <row r="253" spans="1:20" x14ac:dyDescent="0.35">
      <c r="B253" s="275" t="s">
        <v>101</v>
      </c>
      <c r="C253" s="304"/>
      <c r="D253" s="293" t="s">
        <v>161</v>
      </c>
      <c r="E253" s="479">
        <f t="shared" ref="E253:E259" si="115">MAX(0,E235-E226)</f>
        <v>0</v>
      </c>
      <c r="F253" s="353">
        <f t="shared" ref="F253:T253" si="116">MAX(0,F235-F226)</f>
        <v>0</v>
      </c>
      <c r="G253" s="353">
        <f t="shared" si="116"/>
        <v>0</v>
      </c>
      <c r="H253" s="353">
        <f t="shared" si="116"/>
        <v>0</v>
      </c>
      <c r="I253" s="353">
        <f t="shared" si="116"/>
        <v>0</v>
      </c>
      <c r="J253" s="353">
        <f t="shared" si="116"/>
        <v>0</v>
      </c>
      <c r="K253" s="353">
        <f t="shared" si="116"/>
        <v>0</v>
      </c>
      <c r="L253" s="353">
        <f t="shared" si="116"/>
        <v>0</v>
      </c>
      <c r="M253" s="353">
        <f t="shared" si="116"/>
        <v>0</v>
      </c>
      <c r="N253" s="353">
        <f t="shared" si="116"/>
        <v>0</v>
      </c>
      <c r="O253" s="353">
        <f t="shared" si="116"/>
        <v>0</v>
      </c>
      <c r="P253" s="353">
        <f t="shared" si="116"/>
        <v>0</v>
      </c>
      <c r="Q253" s="353">
        <f t="shared" si="116"/>
        <v>0</v>
      </c>
      <c r="R253" s="353">
        <f t="shared" si="116"/>
        <v>0</v>
      </c>
      <c r="S253" s="353">
        <f t="shared" si="116"/>
        <v>0</v>
      </c>
      <c r="T253" s="354">
        <f t="shared" si="116"/>
        <v>0</v>
      </c>
    </row>
    <row r="254" spans="1:20" x14ac:dyDescent="0.35">
      <c r="B254" s="1459" t="s">
        <v>103</v>
      </c>
      <c r="C254" s="295"/>
      <c r="D254" s="172" t="s">
        <v>161</v>
      </c>
      <c r="E254" s="262">
        <f t="shared" si="115"/>
        <v>0</v>
      </c>
      <c r="F254" s="355">
        <f t="shared" ref="F254:T254" si="117">MAX(0,F236-F227)</f>
        <v>0</v>
      </c>
      <c r="G254" s="355">
        <f t="shared" si="117"/>
        <v>0</v>
      </c>
      <c r="H254" s="355">
        <f t="shared" si="117"/>
        <v>0</v>
      </c>
      <c r="I254" s="355">
        <f t="shared" si="117"/>
        <v>0</v>
      </c>
      <c r="J254" s="355">
        <f t="shared" si="117"/>
        <v>0</v>
      </c>
      <c r="K254" s="355">
        <f t="shared" si="117"/>
        <v>0</v>
      </c>
      <c r="L254" s="355">
        <f t="shared" si="117"/>
        <v>0</v>
      </c>
      <c r="M254" s="355">
        <f t="shared" si="117"/>
        <v>0</v>
      </c>
      <c r="N254" s="355">
        <f t="shared" si="117"/>
        <v>0</v>
      </c>
      <c r="O254" s="355">
        <f t="shared" si="117"/>
        <v>0</v>
      </c>
      <c r="P254" s="355">
        <f t="shared" si="117"/>
        <v>0</v>
      </c>
      <c r="Q254" s="355">
        <f t="shared" si="117"/>
        <v>0</v>
      </c>
      <c r="R254" s="355">
        <f t="shared" si="117"/>
        <v>0</v>
      </c>
      <c r="S254" s="355">
        <f t="shared" si="117"/>
        <v>0</v>
      </c>
      <c r="T254" s="820">
        <f t="shared" si="117"/>
        <v>0</v>
      </c>
    </row>
    <row r="255" spans="1:20" x14ac:dyDescent="0.35">
      <c r="A255" s="1449"/>
      <c r="B255" s="1460" t="s">
        <v>329</v>
      </c>
      <c r="C255" s="298"/>
      <c r="D255" s="252" t="s">
        <v>161</v>
      </c>
      <c r="E255" s="263">
        <f t="shared" si="115"/>
        <v>0</v>
      </c>
      <c r="F255" s="356">
        <f t="shared" ref="F255:T255" si="118">MAX(0,F237-F228)</f>
        <v>0</v>
      </c>
      <c r="G255" s="356">
        <f t="shared" si="118"/>
        <v>0</v>
      </c>
      <c r="H255" s="356">
        <f t="shared" si="118"/>
        <v>0</v>
      </c>
      <c r="I255" s="356">
        <f t="shared" si="118"/>
        <v>0</v>
      </c>
      <c r="J255" s="356">
        <f t="shared" si="118"/>
        <v>0</v>
      </c>
      <c r="K255" s="356">
        <f t="shared" si="118"/>
        <v>0</v>
      </c>
      <c r="L255" s="356">
        <f t="shared" si="118"/>
        <v>0</v>
      </c>
      <c r="M255" s="356">
        <f t="shared" si="118"/>
        <v>0</v>
      </c>
      <c r="N255" s="356">
        <f t="shared" si="118"/>
        <v>0</v>
      </c>
      <c r="O255" s="356">
        <f t="shared" si="118"/>
        <v>0</v>
      </c>
      <c r="P255" s="356">
        <f t="shared" si="118"/>
        <v>0</v>
      </c>
      <c r="Q255" s="356">
        <f t="shared" si="118"/>
        <v>0</v>
      </c>
      <c r="R255" s="356">
        <f t="shared" si="118"/>
        <v>0</v>
      </c>
      <c r="S255" s="356">
        <f t="shared" si="118"/>
        <v>0</v>
      </c>
      <c r="T255" s="821">
        <f t="shared" si="118"/>
        <v>0</v>
      </c>
    </row>
    <row r="256" spans="1:20" ht="16.5" x14ac:dyDescent="0.45">
      <c r="B256" s="1401" t="s">
        <v>222</v>
      </c>
      <c r="C256" s="1403"/>
      <c r="D256" s="1409" t="s">
        <v>161</v>
      </c>
      <c r="E256" s="1414">
        <f t="shared" si="115"/>
        <v>0</v>
      </c>
      <c r="F256" s="1415">
        <f t="shared" ref="F256:T256" si="119">MAX(0,F238-F229)</f>
        <v>0</v>
      </c>
      <c r="G256" s="1415">
        <f t="shared" si="119"/>
        <v>0</v>
      </c>
      <c r="H256" s="1415">
        <f t="shared" si="119"/>
        <v>0</v>
      </c>
      <c r="I256" s="1415">
        <f t="shared" si="119"/>
        <v>0</v>
      </c>
      <c r="J256" s="1415">
        <f t="shared" si="119"/>
        <v>0</v>
      </c>
      <c r="K256" s="1415">
        <f t="shared" si="119"/>
        <v>0</v>
      </c>
      <c r="L256" s="1415">
        <f t="shared" si="119"/>
        <v>0</v>
      </c>
      <c r="M256" s="1415">
        <f t="shared" si="119"/>
        <v>0</v>
      </c>
      <c r="N256" s="1415">
        <f t="shared" si="119"/>
        <v>0</v>
      </c>
      <c r="O256" s="1415">
        <f t="shared" si="119"/>
        <v>0</v>
      </c>
      <c r="P256" s="1415">
        <f t="shared" si="119"/>
        <v>0</v>
      </c>
      <c r="Q256" s="1415">
        <f t="shared" si="119"/>
        <v>0</v>
      </c>
      <c r="R256" s="1415">
        <f t="shared" si="119"/>
        <v>0</v>
      </c>
      <c r="S256" s="1415">
        <f t="shared" si="119"/>
        <v>0</v>
      </c>
      <c r="T256" s="1416">
        <f t="shared" si="119"/>
        <v>0</v>
      </c>
    </row>
    <row r="257" spans="1:20" x14ac:dyDescent="0.35">
      <c r="B257" s="101" t="s">
        <v>105</v>
      </c>
      <c r="C257" s="298"/>
      <c r="D257" s="1406" t="s">
        <v>161</v>
      </c>
      <c r="E257" s="263">
        <f t="shared" si="115"/>
        <v>0</v>
      </c>
      <c r="F257" s="356">
        <f t="shared" ref="F257:T257" si="120">MAX(0,F239-F230)</f>
        <v>0</v>
      </c>
      <c r="G257" s="356">
        <f t="shared" si="120"/>
        <v>0</v>
      </c>
      <c r="H257" s="356">
        <f t="shared" si="120"/>
        <v>0</v>
      </c>
      <c r="I257" s="356">
        <f t="shared" si="120"/>
        <v>0</v>
      </c>
      <c r="J257" s="356">
        <f t="shared" si="120"/>
        <v>0</v>
      </c>
      <c r="K257" s="356">
        <f t="shared" si="120"/>
        <v>0</v>
      </c>
      <c r="L257" s="356">
        <f t="shared" si="120"/>
        <v>0</v>
      </c>
      <c r="M257" s="356">
        <f t="shared" si="120"/>
        <v>0</v>
      </c>
      <c r="N257" s="356">
        <f t="shared" si="120"/>
        <v>0</v>
      </c>
      <c r="O257" s="356">
        <f t="shared" si="120"/>
        <v>0</v>
      </c>
      <c r="P257" s="356">
        <f t="shared" si="120"/>
        <v>0</v>
      </c>
      <c r="Q257" s="356">
        <f t="shared" si="120"/>
        <v>0</v>
      </c>
      <c r="R257" s="356">
        <f t="shared" si="120"/>
        <v>0</v>
      </c>
      <c r="S257" s="356">
        <f t="shared" si="120"/>
        <v>0</v>
      </c>
      <c r="T257" s="821">
        <f t="shared" si="120"/>
        <v>0</v>
      </c>
    </row>
    <row r="258" spans="1:20" x14ac:dyDescent="0.35">
      <c r="B258" s="1401" t="s">
        <v>106</v>
      </c>
      <c r="C258" s="1410"/>
      <c r="D258" s="1409" t="s">
        <v>161</v>
      </c>
      <c r="E258" s="1417">
        <f t="shared" si="115"/>
        <v>0</v>
      </c>
      <c r="F258" s="1418">
        <f t="shared" ref="F258:T258" si="121">MAX(0,F240-F231)</f>
        <v>0</v>
      </c>
      <c r="G258" s="1418">
        <f t="shared" si="121"/>
        <v>0</v>
      </c>
      <c r="H258" s="1418">
        <f t="shared" si="121"/>
        <v>0</v>
      </c>
      <c r="I258" s="1418">
        <f t="shared" si="121"/>
        <v>0</v>
      </c>
      <c r="J258" s="1418">
        <f t="shared" si="121"/>
        <v>0</v>
      </c>
      <c r="K258" s="1418">
        <f t="shared" si="121"/>
        <v>0</v>
      </c>
      <c r="L258" s="1418">
        <f t="shared" si="121"/>
        <v>0</v>
      </c>
      <c r="M258" s="1418">
        <f t="shared" si="121"/>
        <v>0</v>
      </c>
      <c r="N258" s="1418">
        <f t="shared" si="121"/>
        <v>0</v>
      </c>
      <c r="O258" s="1418">
        <f t="shared" si="121"/>
        <v>0</v>
      </c>
      <c r="P258" s="1418">
        <f t="shared" si="121"/>
        <v>0</v>
      </c>
      <c r="Q258" s="1418">
        <f t="shared" si="121"/>
        <v>0</v>
      </c>
      <c r="R258" s="1418">
        <f t="shared" si="121"/>
        <v>0</v>
      </c>
      <c r="S258" s="1418">
        <f t="shared" si="121"/>
        <v>0</v>
      </c>
      <c r="T258" s="1419">
        <f t="shared" si="121"/>
        <v>0</v>
      </c>
    </row>
    <row r="259" spans="1:20" x14ac:dyDescent="0.35">
      <c r="B259" s="1407" t="s">
        <v>107</v>
      </c>
      <c r="C259" s="458"/>
      <c r="D259" s="1408" t="s">
        <v>161</v>
      </c>
      <c r="E259" s="1411">
        <f t="shared" si="115"/>
        <v>0</v>
      </c>
      <c r="F259" s="1412">
        <f t="shared" ref="F259:T259" si="122">MAX(0,F241-F232)</f>
        <v>0</v>
      </c>
      <c r="G259" s="1412">
        <f t="shared" si="122"/>
        <v>0</v>
      </c>
      <c r="H259" s="1412">
        <f t="shared" si="122"/>
        <v>0</v>
      </c>
      <c r="I259" s="1412">
        <f t="shared" si="122"/>
        <v>0</v>
      </c>
      <c r="J259" s="1412">
        <f t="shared" si="122"/>
        <v>0</v>
      </c>
      <c r="K259" s="1412">
        <f t="shared" si="122"/>
        <v>0</v>
      </c>
      <c r="L259" s="1412">
        <f t="shared" si="122"/>
        <v>0</v>
      </c>
      <c r="M259" s="1412">
        <f t="shared" si="122"/>
        <v>0</v>
      </c>
      <c r="N259" s="1412">
        <f t="shared" si="122"/>
        <v>0</v>
      </c>
      <c r="O259" s="1412">
        <f t="shared" si="122"/>
        <v>0</v>
      </c>
      <c r="P259" s="1412">
        <f t="shared" si="122"/>
        <v>0</v>
      </c>
      <c r="Q259" s="1412">
        <f t="shared" si="122"/>
        <v>0</v>
      </c>
      <c r="R259" s="1412">
        <f t="shared" si="122"/>
        <v>0</v>
      </c>
      <c r="S259" s="1412">
        <f t="shared" si="122"/>
        <v>0</v>
      </c>
      <c r="T259" s="1413">
        <f t="shared" si="122"/>
        <v>0</v>
      </c>
    </row>
    <row r="260" spans="1:20" x14ac:dyDescent="0.35">
      <c r="B260" s="523"/>
      <c r="D260" s="466"/>
    </row>
    <row r="261" spans="1:20" ht="92.15" customHeight="1" x14ac:dyDescent="0.35">
      <c r="B261" s="368"/>
      <c r="C261" s="312"/>
      <c r="D261" s="313"/>
      <c r="S261" s="11"/>
      <c r="T261" s="506"/>
    </row>
    <row r="262" spans="1:20" x14ac:dyDescent="0.35">
      <c r="B262" s="97" t="s">
        <v>101</v>
      </c>
      <c r="C262" s="524"/>
      <c r="D262" s="525" t="s">
        <v>161</v>
      </c>
      <c r="E262" s="479">
        <f t="shared" ref="E262:T262" si="123">(E13*E108+E217*E253)*MAX(IFERROR(1-E217*(SUMPRODUCT(E$217:E$223,E$244:E$250)/SUM(E$253:E$259)),0),0)</f>
        <v>0</v>
      </c>
      <c r="F262" s="353">
        <f t="shared" si="123"/>
        <v>0</v>
      </c>
      <c r="G262" s="353">
        <f t="shared" si="123"/>
        <v>0</v>
      </c>
      <c r="H262" s="353">
        <f t="shared" si="123"/>
        <v>0</v>
      </c>
      <c r="I262" s="353">
        <f t="shared" si="123"/>
        <v>0</v>
      </c>
      <c r="J262" s="353">
        <f t="shared" si="123"/>
        <v>0</v>
      </c>
      <c r="K262" s="353">
        <f t="shared" si="123"/>
        <v>0</v>
      </c>
      <c r="L262" s="353">
        <f t="shared" si="123"/>
        <v>0</v>
      </c>
      <c r="M262" s="353">
        <f t="shared" si="123"/>
        <v>0</v>
      </c>
      <c r="N262" s="353">
        <f t="shared" si="123"/>
        <v>0</v>
      </c>
      <c r="O262" s="353">
        <f t="shared" si="123"/>
        <v>0</v>
      </c>
      <c r="P262" s="353">
        <f t="shared" si="123"/>
        <v>0</v>
      </c>
      <c r="Q262" s="353">
        <f t="shared" si="123"/>
        <v>0</v>
      </c>
      <c r="R262" s="353">
        <f t="shared" si="123"/>
        <v>0</v>
      </c>
      <c r="S262" s="353">
        <f t="shared" si="123"/>
        <v>0</v>
      </c>
      <c r="T262" s="813">
        <f t="shared" si="123"/>
        <v>0</v>
      </c>
    </row>
    <row r="263" spans="1:20" x14ac:dyDescent="0.35">
      <c r="B263" s="1459" t="s">
        <v>103</v>
      </c>
      <c r="C263" s="295"/>
      <c r="D263" s="172" t="s">
        <v>161</v>
      </c>
      <c r="E263" s="262">
        <f t="shared" ref="E263:T263" si="124">(E14*E109+E218*E254)*MAX(IFERROR(1-E218*(SUMPRODUCT(E$217:E$223,E$244:E$250)/SUM(E$253:E$259)),0),0)</f>
        <v>0</v>
      </c>
      <c r="F263" s="355">
        <f t="shared" si="124"/>
        <v>0</v>
      </c>
      <c r="G263" s="355">
        <f t="shared" si="124"/>
        <v>0</v>
      </c>
      <c r="H263" s="355">
        <f t="shared" si="124"/>
        <v>0</v>
      </c>
      <c r="I263" s="355">
        <f t="shared" si="124"/>
        <v>0</v>
      </c>
      <c r="J263" s="355">
        <f t="shared" si="124"/>
        <v>0</v>
      </c>
      <c r="K263" s="355">
        <f t="shared" si="124"/>
        <v>0</v>
      </c>
      <c r="L263" s="355">
        <f t="shared" si="124"/>
        <v>0</v>
      </c>
      <c r="M263" s="355">
        <f t="shared" si="124"/>
        <v>0</v>
      </c>
      <c r="N263" s="355">
        <f t="shared" si="124"/>
        <v>0</v>
      </c>
      <c r="O263" s="355">
        <f t="shared" si="124"/>
        <v>0</v>
      </c>
      <c r="P263" s="355">
        <f t="shared" si="124"/>
        <v>0</v>
      </c>
      <c r="Q263" s="355">
        <f t="shared" si="124"/>
        <v>0</v>
      </c>
      <c r="R263" s="355">
        <f t="shared" si="124"/>
        <v>0</v>
      </c>
      <c r="S263" s="355">
        <f t="shared" si="124"/>
        <v>0</v>
      </c>
      <c r="T263" s="577">
        <f t="shared" si="124"/>
        <v>0</v>
      </c>
    </row>
    <row r="264" spans="1:20" x14ac:dyDescent="0.35">
      <c r="A264" s="1449"/>
      <c r="B264" s="1460" t="s">
        <v>329</v>
      </c>
      <c r="C264" s="298"/>
      <c r="D264" s="252" t="s">
        <v>161</v>
      </c>
      <c r="E264" s="263">
        <f>(E14*E109+E219*E255)*MAX(IFERROR(1-E219*(SUMPRODUCT(E$217:E$223,E$244:E$250)/SUM(E$253:E$259)),0),0)</f>
        <v>0</v>
      </c>
      <c r="F264" s="356">
        <f t="shared" ref="F264:T264" si="125">(F14*F109+F219*F255)*MAX(IFERROR(1-F219*(SUMPRODUCT(F$217:F$223,F$244:F$250)/SUM(F$253:F$259)),0),0)</f>
        <v>0</v>
      </c>
      <c r="G264" s="356">
        <f t="shared" si="125"/>
        <v>0</v>
      </c>
      <c r="H264" s="356">
        <f t="shared" si="125"/>
        <v>0</v>
      </c>
      <c r="I264" s="356">
        <f t="shared" si="125"/>
        <v>0</v>
      </c>
      <c r="J264" s="356">
        <f t="shared" si="125"/>
        <v>0</v>
      </c>
      <c r="K264" s="356">
        <f t="shared" si="125"/>
        <v>0</v>
      </c>
      <c r="L264" s="356">
        <f t="shared" si="125"/>
        <v>0</v>
      </c>
      <c r="M264" s="356">
        <f t="shared" si="125"/>
        <v>0</v>
      </c>
      <c r="N264" s="356">
        <f t="shared" si="125"/>
        <v>0</v>
      </c>
      <c r="O264" s="356">
        <f t="shared" si="125"/>
        <v>0</v>
      </c>
      <c r="P264" s="356">
        <f t="shared" si="125"/>
        <v>0</v>
      </c>
      <c r="Q264" s="356">
        <f t="shared" si="125"/>
        <v>0</v>
      </c>
      <c r="R264" s="356">
        <f t="shared" si="125"/>
        <v>0</v>
      </c>
      <c r="S264" s="356">
        <f t="shared" si="125"/>
        <v>0</v>
      </c>
      <c r="T264" s="812">
        <f t="shared" si="125"/>
        <v>0</v>
      </c>
    </row>
    <row r="265" spans="1:20" ht="16.5" x14ac:dyDescent="0.45">
      <c r="B265" s="1401" t="s">
        <v>222</v>
      </c>
      <c r="C265" s="1403"/>
      <c r="D265" s="1409" t="s">
        <v>161</v>
      </c>
      <c r="E265" s="1414">
        <f>(E15*E110+E220*E256)*MAX(IFERROR(1-E220*(SUMPRODUCT(E$217:E$223,E$244:E$250)/SUM(E$253:E$259)),0),0)</f>
        <v>0</v>
      </c>
      <c r="F265" s="1415">
        <f t="shared" ref="F265:T265" si="126">(F15*F110+F220*F256)*MAX(IFERROR(1-F220*(SUMPRODUCT(F$217:F$223,F$244:F$250)/SUM(F$253:F$259)),0),0)</f>
        <v>0</v>
      </c>
      <c r="G265" s="1415">
        <f t="shared" si="126"/>
        <v>0</v>
      </c>
      <c r="H265" s="1415">
        <f t="shared" si="126"/>
        <v>0</v>
      </c>
      <c r="I265" s="1415">
        <f t="shared" si="126"/>
        <v>0</v>
      </c>
      <c r="J265" s="1415">
        <f t="shared" si="126"/>
        <v>0</v>
      </c>
      <c r="K265" s="1415">
        <f t="shared" si="126"/>
        <v>0</v>
      </c>
      <c r="L265" s="1415">
        <f t="shared" si="126"/>
        <v>0</v>
      </c>
      <c r="M265" s="1415">
        <f t="shared" si="126"/>
        <v>0</v>
      </c>
      <c r="N265" s="1415">
        <f t="shared" si="126"/>
        <v>0</v>
      </c>
      <c r="O265" s="1415">
        <f t="shared" si="126"/>
        <v>0</v>
      </c>
      <c r="P265" s="1415">
        <f t="shared" si="126"/>
        <v>0</v>
      </c>
      <c r="Q265" s="1415">
        <f t="shared" si="126"/>
        <v>0</v>
      </c>
      <c r="R265" s="1415">
        <f t="shared" si="126"/>
        <v>0</v>
      </c>
      <c r="S265" s="1415">
        <f t="shared" si="126"/>
        <v>0</v>
      </c>
      <c r="T265" s="1421">
        <f t="shared" si="126"/>
        <v>0</v>
      </c>
    </row>
    <row r="266" spans="1:20" x14ac:dyDescent="0.35">
      <c r="B266" s="101" t="s">
        <v>105</v>
      </c>
      <c r="C266" s="298"/>
      <c r="D266" s="1406" t="s">
        <v>161</v>
      </c>
      <c r="E266" s="263">
        <f>(E16*E111+E221*E257)*MAX(IFERROR(1-E221*(SUMPRODUCT(E$217:E$223,E$244:E$250)/SUM(E$253:E$259)),0),0)</f>
        <v>0</v>
      </c>
      <c r="F266" s="356">
        <f t="shared" ref="F266:T266" si="127">(F16*F111+F221*F257)*MAX(IFERROR(1-F221*(SUMPRODUCT(F$217:F$223,F$244:F$250)/SUM(F$253:F$259)),0),0)</f>
        <v>0</v>
      </c>
      <c r="G266" s="356">
        <f t="shared" si="127"/>
        <v>0</v>
      </c>
      <c r="H266" s="356">
        <f t="shared" si="127"/>
        <v>0</v>
      </c>
      <c r="I266" s="356">
        <f t="shared" si="127"/>
        <v>0</v>
      </c>
      <c r="J266" s="356">
        <f t="shared" si="127"/>
        <v>0</v>
      </c>
      <c r="K266" s="356">
        <f t="shared" si="127"/>
        <v>0</v>
      </c>
      <c r="L266" s="356">
        <f t="shared" si="127"/>
        <v>0</v>
      </c>
      <c r="M266" s="356">
        <f t="shared" si="127"/>
        <v>0</v>
      </c>
      <c r="N266" s="356">
        <f t="shared" si="127"/>
        <v>0</v>
      </c>
      <c r="O266" s="356">
        <f t="shared" si="127"/>
        <v>0</v>
      </c>
      <c r="P266" s="356">
        <f t="shared" si="127"/>
        <v>0</v>
      </c>
      <c r="Q266" s="356">
        <f t="shared" si="127"/>
        <v>0</v>
      </c>
      <c r="R266" s="356">
        <f t="shared" si="127"/>
        <v>0</v>
      </c>
      <c r="S266" s="356">
        <f t="shared" si="127"/>
        <v>0</v>
      </c>
      <c r="T266" s="812">
        <f t="shared" si="127"/>
        <v>0</v>
      </c>
    </row>
    <row r="267" spans="1:20" x14ac:dyDescent="0.35">
      <c r="B267" s="1401" t="s">
        <v>106</v>
      </c>
      <c r="C267" s="1410"/>
      <c r="D267" s="1409" t="s">
        <v>161</v>
      </c>
      <c r="E267" s="1417">
        <f>(E17*E112+E222*E258)*MAX(IFERROR(1-E222*(SUMPRODUCT(E$217:E$223,E$244:E$250)/SUM(E$253:E$259)),0),0)</f>
        <v>0</v>
      </c>
      <c r="F267" s="1418">
        <f t="shared" ref="F267:T267" si="128">(F17*F112+F222*F258)*MAX(IFERROR(1-F222*(SUMPRODUCT(F$217:F$223,F$244:F$250)/SUM(F$253:F$259)),0),0)</f>
        <v>0</v>
      </c>
      <c r="G267" s="1418">
        <f t="shared" si="128"/>
        <v>0</v>
      </c>
      <c r="H267" s="1418">
        <f t="shared" si="128"/>
        <v>0</v>
      </c>
      <c r="I267" s="1418">
        <f t="shared" si="128"/>
        <v>0</v>
      </c>
      <c r="J267" s="1418">
        <f t="shared" si="128"/>
        <v>0</v>
      </c>
      <c r="K267" s="1418">
        <f t="shared" si="128"/>
        <v>0</v>
      </c>
      <c r="L267" s="1418">
        <f t="shared" si="128"/>
        <v>0</v>
      </c>
      <c r="M267" s="1418">
        <f t="shared" si="128"/>
        <v>0</v>
      </c>
      <c r="N267" s="1418">
        <f t="shared" si="128"/>
        <v>0</v>
      </c>
      <c r="O267" s="1418">
        <f t="shared" si="128"/>
        <v>0</v>
      </c>
      <c r="P267" s="1418">
        <f t="shared" si="128"/>
        <v>0</v>
      </c>
      <c r="Q267" s="1418">
        <f t="shared" si="128"/>
        <v>0</v>
      </c>
      <c r="R267" s="1418">
        <f t="shared" si="128"/>
        <v>0</v>
      </c>
      <c r="S267" s="1418">
        <f t="shared" si="128"/>
        <v>0</v>
      </c>
      <c r="T267" s="1422">
        <f t="shared" si="128"/>
        <v>0</v>
      </c>
    </row>
    <row r="268" spans="1:20" x14ac:dyDescent="0.35">
      <c r="B268" s="1407" t="s">
        <v>107</v>
      </c>
      <c r="C268" s="458"/>
      <c r="D268" s="1408" t="s">
        <v>161</v>
      </c>
      <c r="E268" s="1411">
        <f>(E18*E113+E223*E259)*MAX(IFERROR(1-E223*(SUMPRODUCT(E$217:E$223,E$244:E$250)/SUM(E$253:E$259)),0),0)</f>
        <v>0</v>
      </c>
      <c r="F268" s="1412">
        <f t="shared" ref="F268:T268" si="129">(F18*F113+F223*F259)*MAX(IFERROR(1-F223*(SUMPRODUCT(F$217:F$223,F$244:F$250)/SUM(F$253:F$259)),0),0)</f>
        <v>0</v>
      </c>
      <c r="G268" s="1412">
        <f t="shared" si="129"/>
        <v>0</v>
      </c>
      <c r="H268" s="1412">
        <f t="shared" si="129"/>
        <v>0</v>
      </c>
      <c r="I268" s="1412">
        <f t="shared" si="129"/>
        <v>0</v>
      </c>
      <c r="J268" s="1412">
        <f t="shared" si="129"/>
        <v>0</v>
      </c>
      <c r="K268" s="1412">
        <f t="shared" si="129"/>
        <v>0</v>
      </c>
      <c r="L268" s="1412">
        <f t="shared" si="129"/>
        <v>0</v>
      </c>
      <c r="M268" s="1412">
        <f t="shared" si="129"/>
        <v>0</v>
      </c>
      <c r="N268" s="1412">
        <f t="shared" si="129"/>
        <v>0</v>
      </c>
      <c r="O268" s="1412">
        <f t="shared" si="129"/>
        <v>0</v>
      </c>
      <c r="P268" s="1412">
        <f t="shared" si="129"/>
        <v>0</v>
      </c>
      <c r="Q268" s="1412">
        <f t="shared" si="129"/>
        <v>0</v>
      </c>
      <c r="R268" s="1412">
        <f t="shared" si="129"/>
        <v>0</v>
      </c>
      <c r="S268" s="1412">
        <f t="shared" si="129"/>
        <v>0</v>
      </c>
      <c r="T268" s="1420">
        <f t="shared" si="129"/>
        <v>0</v>
      </c>
    </row>
    <row r="269" spans="1:20" x14ac:dyDescent="0.35"/>
    <row r="270" spans="1:20" ht="18.5" x14ac:dyDescent="0.35">
      <c r="B270" s="1510" t="s">
        <v>522</v>
      </c>
      <c r="C270" s="1514"/>
      <c r="D270" s="1511"/>
    </row>
    <row r="271" spans="1:20" ht="108.65" customHeight="1" x14ac:dyDescent="0.35">
      <c r="B271" s="1515"/>
      <c r="C271" s="1516"/>
      <c r="D271" s="1517"/>
    </row>
    <row r="272" spans="1:20" ht="15" thickBot="1" x14ac:dyDescent="0.4">
      <c r="B272" s="213"/>
      <c r="D272" s="466"/>
      <c r="J272" s="57"/>
      <c r="K272" s="57"/>
      <c r="L272" s="57"/>
      <c r="M272" s="57"/>
      <c r="N272" s="57"/>
      <c r="O272" s="57"/>
      <c r="P272" s="57"/>
      <c r="Q272" s="57"/>
      <c r="R272" s="57"/>
      <c r="S272" s="57"/>
      <c r="T272" s="57"/>
    </row>
    <row r="273" spans="1:20" ht="18" customHeight="1" thickBot="1" x14ac:dyDescent="0.4">
      <c r="A273" s="222"/>
      <c r="B273" s="347" t="s">
        <v>523</v>
      </c>
      <c r="C273" s="526"/>
      <c r="D273" s="527"/>
      <c r="E273" s="368">
        <f t="shared" ref="E273:T273" si="130">E6</f>
        <v>1900</v>
      </c>
      <c r="F273" s="312">
        <f t="shared" si="130"/>
        <v>1901</v>
      </c>
      <c r="G273" s="312">
        <f t="shared" si="130"/>
        <v>1902</v>
      </c>
      <c r="H273" s="312">
        <f t="shared" si="130"/>
        <v>1903</v>
      </c>
      <c r="I273" s="312">
        <f t="shared" si="130"/>
        <v>1904</v>
      </c>
      <c r="J273" s="312">
        <f t="shared" si="130"/>
        <v>1905</v>
      </c>
      <c r="K273" s="312">
        <f t="shared" si="130"/>
        <v>1906</v>
      </c>
      <c r="L273" s="312">
        <f t="shared" si="130"/>
        <v>1907</v>
      </c>
      <c r="M273" s="312">
        <f t="shared" si="130"/>
        <v>1908</v>
      </c>
      <c r="N273" s="312">
        <f t="shared" si="130"/>
        <v>1909</v>
      </c>
      <c r="O273" s="312">
        <f t="shared" si="130"/>
        <v>1910</v>
      </c>
      <c r="P273" s="312">
        <f t="shared" si="130"/>
        <v>1911</v>
      </c>
      <c r="Q273" s="312">
        <f t="shared" si="130"/>
        <v>1912</v>
      </c>
      <c r="R273" s="312">
        <f t="shared" si="130"/>
        <v>1913</v>
      </c>
      <c r="S273" s="312">
        <f t="shared" si="130"/>
        <v>1914</v>
      </c>
      <c r="T273" s="313">
        <f t="shared" si="130"/>
        <v>1915</v>
      </c>
    </row>
    <row r="274" spans="1:20" x14ac:dyDescent="0.35">
      <c r="B274" s="1462" t="s">
        <v>103</v>
      </c>
      <c r="C274" s="292"/>
      <c r="D274" s="525" t="s">
        <v>161</v>
      </c>
      <c r="E274" s="479">
        <f t="shared" ref="E274:T274" si="131">E126*E14</f>
        <v>0</v>
      </c>
      <c r="F274" s="528">
        <f t="shared" si="131"/>
        <v>0</v>
      </c>
      <c r="G274" s="528">
        <f t="shared" si="131"/>
        <v>0</v>
      </c>
      <c r="H274" s="528">
        <f t="shared" si="131"/>
        <v>0</v>
      </c>
      <c r="I274" s="528">
        <f t="shared" si="131"/>
        <v>0</v>
      </c>
      <c r="J274" s="528">
        <f t="shared" si="131"/>
        <v>0</v>
      </c>
      <c r="K274" s="528">
        <f t="shared" si="131"/>
        <v>0</v>
      </c>
      <c r="L274" s="528">
        <f t="shared" si="131"/>
        <v>0</v>
      </c>
      <c r="M274" s="528">
        <f t="shared" si="131"/>
        <v>0</v>
      </c>
      <c r="N274" s="528">
        <f t="shared" si="131"/>
        <v>0</v>
      </c>
      <c r="O274" s="528">
        <f t="shared" si="131"/>
        <v>0</v>
      </c>
      <c r="P274" s="528">
        <f t="shared" si="131"/>
        <v>0</v>
      </c>
      <c r="Q274" s="528">
        <f t="shared" si="131"/>
        <v>0</v>
      </c>
      <c r="R274" s="528">
        <f t="shared" si="131"/>
        <v>0</v>
      </c>
      <c r="S274" s="528">
        <f t="shared" si="131"/>
        <v>0</v>
      </c>
      <c r="T274" s="1435">
        <f t="shared" si="131"/>
        <v>0</v>
      </c>
    </row>
    <row r="275" spans="1:20" x14ac:dyDescent="0.35">
      <c r="B275" s="1463" t="s">
        <v>329</v>
      </c>
      <c r="C275" s="1403"/>
      <c r="D275" s="1394" t="s">
        <v>161</v>
      </c>
      <c r="E275" s="1432">
        <f t="shared" ref="E275:T275" si="132">E127*E14</f>
        <v>0</v>
      </c>
      <c r="F275" s="1436">
        <f t="shared" si="132"/>
        <v>0</v>
      </c>
      <c r="G275" s="1415">
        <f t="shared" si="132"/>
        <v>0</v>
      </c>
      <c r="H275" s="1415">
        <f t="shared" si="132"/>
        <v>0</v>
      </c>
      <c r="I275" s="1415">
        <f t="shared" si="132"/>
        <v>0</v>
      </c>
      <c r="J275" s="1415">
        <f t="shared" si="132"/>
        <v>0</v>
      </c>
      <c r="K275" s="1415">
        <f t="shared" si="132"/>
        <v>0</v>
      </c>
      <c r="L275" s="1415">
        <f t="shared" si="132"/>
        <v>0</v>
      </c>
      <c r="M275" s="1415">
        <f t="shared" si="132"/>
        <v>0</v>
      </c>
      <c r="N275" s="1415">
        <f t="shared" si="132"/>
        <v>0</v>
      </c>
      <c r="O275" s="1415">
        <f t="shared" si="132"/>
        <v>0</v>
      </c>
      <c r="P275" s="1415">
        <f t="shared" si="132"/>
        <v>0</v>
      </c>
      <c r="Q275" s="1415">
        <f t="shared" si="132"/>
        <v>0</v>
      </c>
      <c r="R275" s="1415">
        <f t="shared" si="132"/>
        <v>0</v>
      </c>
      <c r="S275" s="1415">
        <f t="shared" si="132"/>
        <v>0</v>
      </c>
      <c r="T275" s="1416">
        <f t="shared" si="132"/>
        <v>0</v>
      </c>
    </row>
    <row r="276" spans="1:20" ht="17" thickBot="1" x14ac:dyDescent="0.5">
      <c r="B276" s="1426" t="s">
        <v>222</v>
      </c>
      <c r="C276" s="305"/>
      <c r="D276" s="1427" t="s">
        <v>161</v>
      </c>
      <c r="E276" s="1411">
        <f t="shared" ref="E276:T276" si="133">E128*E15</f>
        <v>0</v>
      </c>
      <c r="F276" s="1412">
        <f t="shared" si="133"/>
        <v>0</v>
      </c>
      <c r="G276" s="1412">
        <f t="shared" si="133"/>
        <v>0</v>
      </c>
      <c r="H276" s="1412">
        <f t="shared" si="133"/>
        <v>0</v>
      </c>
      <c r="I276" s="1412">
        <f t="shared" si="133"/>
        <v>0</v>
      </c>
      <c r="J276" s="1412">
        <f t="shared" si="133"/>
        <v>0</v>
      </c>
      <c r="K276" s="1412">
        <f t="shared" si="133"/>
        <v>0</v>
      </c>
      <c r="L276" s="1428">
        <f t="shared" si="133"/>
        <v>0</v>
      </c>
      <c r="M276" s="1429">
        <f t="shared" si="133"/>
        <v>0</v>
      </c>
      <c r="N276" s="1430">
        <f t="shared" si="133"/>
        <v>0</v>
      </c>
      <c r="O276" s="1412">
        <f t="shared" si="133"/>
        <v>0</v>
      </c>
      <c r="P276" s="1412">
        <f t="shared" si="133"/>
        <v>0</v>
      </c>
      <c r="Q276" s="1412">
        <f t="shared" si="133"/>
        <v>0</v>
      </c>
      <c r="R276" s="1431">
        <f t="shared" si="133"/>
        <v>0</v>
      </c>
      <c r="S276" s="1431">
        <f t="shared" si="133"/>
        <v>0</v>
      </c>
      <c r="T276" s="1413">
        <f t="shared" si="133"/>
        <v>0</v>
      </c>
    </row>
    <row r="277" spans="1:20" ht="18" customHeight="1" thickBot="1" x14ac:dyDescent="0.4">
      <c r="B277" s="1464"/>
      <c r="C277" s="520"/>
      <c r="D277" s="534"/>
      <c r="R277" s="535"/>
      <c r="S277" s="535"/>
      <c r="T277" s="535"/>
    </row>
    <row r="278" spans="1:20" ht="18" customHeight="1" thickBot="1" x14ac:dyDescent="0.4">
      <c r="B278" s="308" t="s">
        <v>524</v>
      </c>
      <c r="C278" s="369"/>
      <c r="D278" s="310"/>
      <c r="E278" s="368">
        <f t="shared" ref="E278:T278" si="134">E6</f>
        <v>1900</v>
      </c>
      <c r="F278" s="312">
        <f t="shared" si="134"/>
        <v>1901</v>
      </c>
      <c r="G278" s="312">
        <f t="shared" si="134"/>
        <v>1902</v>
      </c>
      <c r="H278" s="312">
        <f t="shared" si="134"/>
        <v>1903</v>
      </c>
      <c r="I278" s="312">
        <f t="shared" si="134"/>
        <v>1904</v>
      </c>
      <c r="J278" s="312">
        <f t="shared" si="134"/>
        <v>1905</v>
      </c>
      <c r="K278" s="312">
        <f t="shared" si="134"/>
        <v>1906</v>
      </c>
      <c r="L278" s="312">
        <f t="shared" si="134"/>
        <v>1907</v>
      </c>
      <c r="M278" s="312">
        <f t="shared" si="134"/>
        <v>1908</v>
      </c>
      <c r="N278" s="312">
        <f t="shared" si="134"/>
        <v>1909</v>
      </c>
      <c r="O278" s="312">
        <f t="shared" si="134"/>
        <v>1910</v>
      </c>
      <c r="P278" s="312">
        <f t="shared" si="134"/>
        <v>1911</v>
      </c>
      <c r="Q278" s="312">
        <f t="shared" si="134"/>
        <v>1912</v>
      </c>
      <c r="R278" s="312">
        <f t="shared" si="134"/>
        <v>1913</v>
      </c>
      <c r="S278" s="312">
        <f t="shared" si="134"/>
        <v>1914</v>
      </c>
      <c r="T278" s="313">
        <f t="shared" si="134"/>
        <v>1915</v>
      </c>
    </row>
    <row r="279" spans="1:20" x14ac:dyDescent="0.35">
      <c r="B279" s="1462" t="s">
        <v>103</v>
      </c>
      <c r="C279" s="292"/>
      <c r="D279" s="525" t="s">
        <v>161</v>
      </c>
      <c r="E279" s="575">
        <f>IF($E$134="Nein",E274,'4b) Berechnungen zu real. Wert.'!E57)</f>
        <v>0</v>
      </c>
      <c r="F279" s="528">
        <f>IF($E$134="Nein",F274,'4b) Berechnungen zu real. Wert.'!F57)</f>
        <v>0</v>
      </c>
      <c r="G279" s="528">
        <f>IF($E$134="Nein",G274,'4b) Berechnungen zu real. Wert.'!G57)</f>
        <v>0</v>
      </c>
      <c r="H279" s="528">
        <f>IF($E$134="Nein",H274,'4b) Berechnungen zu real. Wert.'!H57)</f>
        <v>0</v>
      </c>
      <c r="I279" s="528">
        <f>IF($E$134="Nein",I274,'4b) Berechnungen zu real. Wert.'!I57)</f>
        <v>0</v>
      </c>
      <c r="J279" s="528">
        <f>IF($E$134="Nein",J274,'4b) Berechnungen zu real. Wert.'!J57)</f>
        <v>0</v>
      </c>
      <c r="K279" s="528">
        <f>IF($E$134="Nein",K274,'4b) Berechnungen zu real. Wert.'!K57)</f>
        <v>0</v>
      </c>
      <c r="L279" s="528">
        <f>IF($E$134="Nein",L274,'4b) Berechnungen zu real. Wert.'!L57)</f>
        <v>0</v>
      </c>
      <c r="M279" s="528">
        <f>IF($E$134="Nein",M274,'4b) Berechnungen zu real. Wert.'!M57)</f>
        <v>0</v>
      </c>
      <c r="N279" s="528">
        <f>IF($E$134="Nein",N274,'4b) Berechnungen zu real. Wert.'!N57)</f>
        <v>0</v>
      </c>
      <c r="O279" s="528">
        <f>IF($E$134="Nein",O274,'4b) Berechnungen zu real. Wert.'!O57)</f>
        <v>0</v>
      </c>
      <c r="P279" s="528">
        <f>IF($E$134="Nein",P274,'4b) Berechnungen zu real. Wert.'!P57)</f>
        <v>0</v>
      </c>
      <c r="Q279" s="528">
        <f>IF($E$134="Nein",Q274,'4b) Berechnungen zu real. Wert.'!Q57)</f>
        <v>0</v>
      </c>
      <c r="R279" s="528">
        <f>IF($E$134="Nein",R274,'4b) Berechnungen zu real. Wert.'!R57)</f>
        <v>0</v>
      </c>
      <c r="S279" s="528">
        <f>IF($E$134="Nein",S274,IF('4c) Berechnungen_MFS'!$E$114="Nein",'4b) Berechnungen zu real. Wert.'!S57,'4b) Berechnungen zu real. Wert.'!S57+'4b) Berechnungen zu real. Wert.'!T57))</f>
        <v>0</v>
      </c>
      <c r="T279" s="1437">
        <f>IF($E$134="Nein",T274,IF('4c) Berechnungen_MFS'!$E$114="Nein",0,'4b) Berechnungen zu real. Wert.'!U57))</f>
        <v>0</v>
      </c>
    </row>
    <row r="280" spans="1:20" x14ac:dyDescent="0.35">
      <c r="B280" s="1463" t="s">
        <v>329</v>
      </c>
      <c r="C280" s="1403"/>
      <c r="D280" s="1394" t="s">
        <v>161</v>
      </c>
      <c r="E280" s="1414">
        <f>IF($E$134="Nein",E275,'4b) Berechnungen zu real. Wert.'!E58)</f>
        <v>0</v>
      </c>
      <c r="F280" s="1415">
        <f>IF($E$134="Nein",F275,'4b) Berechnungen zu real. Wert.'!F58)</f>
        <v>0</v>
      </c>
      <c r="G280" s="1415">
        <f>IF($E$134="Nein",G275,'4b) Berechnungen zu real. Wert.'!G58)</f>
        <v>0</v>
      </c>
      <c r="H280" s="1415">
        <f>IF($E$134="Nein",H275,'4b) Berechnungen zu real. Wert.'!H58)</f>
        <v>0</v>
      </c>
      <c r="I280" s="1415">
        <f>IF($E$134="Nein",I275,'4b) Berechnungen zu real. Wert.'!I58)</f>
        <v>0</v>
      </c>
      <c r="J280" s="1415">
        <f>IF($E$134="Nein",J275,'4b) Berechnungen zu real. Wert.'!J58)</f>
        <v>0</v>
      </c>
      <c r="K280" s="1415">
        <f>IF($E$134="Nein",K275,'4b) Berechnungen zu real. Wert.'!K58)</f>
        <v>0</v>
      </c>
      <c r="L280" s="1415">
        <f>IF($E$134="Nein",L275,'4b) Berechnungen zu real. Wert.'!L58)</f>
        <v>0</v>
      </c>
      <c r="M280" s="1415">
        <f>IF($E$134="Nein",M275,'4b) Berechnungen zu real. Wert.'!M58)</f>
        <v>0</v>
      </c>
      <c r="N280" s="1415">
        <f>IF($E$134="Nein",N275,'4b) Berechnungen zu real. Wert.'!N58)</f>
        <v>0</v>
      </c>
      <c r="O280" s="1415">
        <f>IF($E$134="Nein",O275,'4b) Berechnungen zu real. Wert.'!O58)</f>
        <v>0</v>
      </c>
      <c r="P280" s="1415">
        <f>IF($E$134="Nein",P275,'4b) Berechnungen zu real. Wert.'!P58)</f>
        <v>0</v>
      </c>
      <c r="Q280" s="1415">
        <f>IF($E$134="Nein",Q275,'4b) Berechnungen zu real. Wert.'!Q58)</f>
        <v>0</v>
      </c>
      <c r="R280" s="1415">
        <f>IF($E$134="Nein",R275,'4b) Berechnungen zu real. Wert.'!R58)</f>
        <v>0</v>
      </c>
      <c r="S280" s="1415">
        <f>IF($E$134="Nein",S275,IF('4c) Berechnungen_MFS'!$E$114="Nein",'4b) Berechnungen zu real. Wert.'!S58,'4b) Berechnungen zu real. Wert.'!S58+'4b) Berechnungen zu real. Wert.'!T58))</f>
        <v>0</v>
      </c>
      <c r="T280" s="1421">
        <f>IF($E$134="Nein",T275,IF('4c) Berechnungen_MFS'!$E$114="Nein",0,'4b) Berechnungen zu real. Wert.'!U58))</f>
        <v>0</v>
      </c>
    </row>
    <row r="281" spans="1:20" ht="17" thickBot="1" x14ac:dyDescent="0.5">
      <c r="B281" s="105" t="s">
        <v>222</v>
      </c>
      <c r="C281" s="1433"/>
      <c r="D281" s="1434" t="s">
        <v>161</v>
      </c>
      <c r="E281" s="1412">
        <f>IF($E$134="Nein",E276,'4b) Berechnungen zu real. Wert.'!E25)</f>
        <v>0</v>
      </c>
      <c r="F281" s="1412">
        <f>IF($E$134="Nein",F276,'4b) Berechnungen zu real. Wert.'!F25)</f>
        <v>0</v>
      </c>
      <c r="G281" s="1412">
        <f>IF($E$134="Nein",G276,'4b) Berechnungen zu real. Wert.'!G25)</f>
        <v>0</v>
      </c>
      <c r="H281" s="1412">
        <f>IF($E$134="Nein",H276,'4b) Berechnungen zu real. Wert.'!H25)</f>
        <v>0</v>
      </c>
      <c r="I281" s="1412">
        <f>IF($E$134="Nein",I276,'4b) Berechnungen zu real. Wert.'!I25)</f>
        <v>0</v>
      </c>
      <c r="J281" s="1412">
        <f>IF($E$134="Nein",J276,'4b) Berechnungen zu real. Wert.'!J25)</f>
        <v>0</v>
      </c>
      <c r="K281" s="1412">
        <f>IF($E$134="Nein",K276,'4b) Berechnungen zu real. Wert.'!K25)</f>
        <v>0</v>
      </c>
      <c r="L281" s="1412">
        <f>IF($E$134="Nein",L276,'4b) Berechnungen zu real. Wert.'!L25)</f>
        <v>0</v>
      </c>
      <c r="M281" s="1430">
        <f>IF($E$134="Nein",M276,'4b) Berechnungen zu real. Wert.'!M25)</f>
        <v>0</v>
      </c>
      <c r="N281" s="1430">
        <f>IF($E$134="Nein",N276,'4b) Berechnungen zu real. Wert.'!N25)</f>
        <v>0</v>
      </c>
      <c r="O281" s="1412">
        <f>IF($E$134="Nein",O276,'4b) Berechnungen zu real. Wert.'!O25)</f>
        <v>0</v>
      </c>
      <c r="P281" s="1412">
        <f>IF($E$134="Nein",P276,'4b) Berechnungen zu real. Wert.'!P25)</f>
        <v>0</v>
      </c>
      <c r="Q281" s="1412">
        <f>IF($E$134="Nein",Q276,'4b) Berechnungen zu real. Wert.'!Q25)</f>
        <v>0</v>
      </c>
      <c r="R281" s="1430">
        <f>IF($E$134="Nein",R276,'4b) Berechnungen zu real. Wert.'!R25)</f>
        <v>0</v>
      </c>
      <c r="S281" s="1412">
        <f>IF($E$134="Nein",S276,IF('4c) Berechnungen_MFS'!$E$114="Nein",'4b) Berechnungen zu real. Wert.'!S25,'4b) Berechnungen zu real. Wert.'!S25+'4b) Berechnungen zu real. Wert.'!T25))</f>
        <v>0</v>
      </c>
      <c r="T281" s="1420">
        <f>IF($E$134="Nein",T276,IF('4c) Berechnungen_MFS'!$E$114="Nein",0,'4b) Berechnungen zu real. Wert.'!U25))</f>
        <v>0</v>
      </c>
    </row>
    <row r="282" spans="1:20" ht="15" thickBot="1" x14ac:dyDescent="0.4">
      <c r="B282" s="533"/>
      <c r="C282" s="520"/>
      <c r="D282" s="534"/>
    </row>
    <row r="283" spans="1:20" ht="26.5" customHeight="1" thickBot="1" x14ac:dyDescent="0.4">
      <c r="B283" s="537" t="s">
        <v>525</v>
      </c>
      <c r="C283" s="369"/>
      <c r="D283" s="313"/>
      <c r="E283" s="368">
        <f t="shared" ref="E283:T283" si="135">E6</f>
        <v>1900</v>
      </c>
      <c r="F283" s="312">
        <f t="shared" si="135"/>
        <v>1901</v>
      </c>
      <c r="G283" s="312">
        <f t="shared" si="135"/>
        <v>1902</v>
      </c>
      <c r="H283" s="312">
        <f t="shared" si="135"/>
        <v>1903</v>
      </c>
      <c r="I283" s="312">
        <f t="shared" si="135"/>
        <v>1904</v>
      </c>
      <c r="J283" s="312">
        <f t="shared" si="135"/>
        <v>1905</v>
      </c>
      <c r="K283" s="312">
        <f t="shared" si="135"/>
        <v>1906</v>
      </c>
      <c r="L283" s="312">
        <f t="shared" si="135"/>
        <v>1907</v>
      </c>
      <c r="M283" s="312">
        <f t="shared" si="135"/>
        <v>1908</v>
      </c>
      <c r="N283" s="312">
        <f t="shared" si="135"/>
        <v>1909</v>
      </c>
      <c r="O283" s="312">
        <f t="shared" si="135"/>
        <v>1910</v>
      </c>
      <c r="P283" s="312">
        <f t="shared" si="135"/>
        <v>1911</v>
      </c>
      <c r="Q283" s="312">
        <f t="shared" si="135"/>
        <v>1912</v>
      </c>
      <c r="R283" s="312">
        <f t="shared" si="135"/>
        <v>1913</v>
      </c>
      <c r="S283" s="312">
        <f t="shared" si="135"/>
        <v>1914</v>
      </c>
      <c r="T283" s="313">
        <f t="shared" si="135"/>
        <v>1915</v>
      </c>
    </row>
    <row r="284" spans="1:20" x14ac:dyDescent="0.35">
      <c r="B284" s="1462" t="s">
        <v>103</v>
      </c>
      <c r="C284" s="292"/>
      <c r="D284" s="525" t="s">
        <v>161</v>
      </c>
      <c r="E284" s="575">
        <f t="shared" ref="E284:T284" si="136">IF(E279+E281+E280=0,E274,E279/(E279+E280+E281)*(E274+E275+E276))</f>
        <v>0</v>
      </c>
      <c r="F284" s="528">
        <f t="shared" si="136"/>
        <v>0</v>
      </c>
      <c r="G284" s="528">
        <f t="shared" si="136"/>
        <v>0</v>
      </c>
      <c r="H284" s="528">
        <f t="shared" si="136"/>
        <v>0</v>
      </c>
      <c r="I284" s="528">
        <f t="shared" si="136"/>
        <v>0</v>
      </c>
      <c r="J284" s="528">
        <f t="shared" si="136"/>
        <v>0</v>
      </c>
      <c r="K284" s="528">
        <f t="shared" si="136"/>
        <v>0</v>
      </c>
      <c r="L284" s="528">
        <f t="shared" si="136"/>
        <v>0</v>
      </c>
      <c r="M284" s="528">
        <f t="shared" si="136"/>
        <v>0</v>
      </c>
      <c r="N284" s="528">
        <f t="shared" si="136"/>
        <v>0</v>
      </c>
      <c r="O284" s="528">
        <f t="shared" si="136"/>
        <v>0</v>
      </c>
      <c r="P284" s="528">
        <f t="shared" si="136"/>
        <v>0</v>
      </c>
      <c r="Q284" s="528">
        <f t="shared" si="136"/>
        <v>0</v>
      </c>
      <c r="R284" s="528">
        <f t="shared" si="136"/>
        <v>0</v>
      </c>
      <c r="S284" s="528">
        <f t="shared" si="136"/>
        <v>0</v>
      </c>
      <c r="T284" s="1435">
        <f t="shared" si="136"/>
        <v>0</v>
      </c>
    </row>
    <row r="285" spans="1:20" x14ac:dyDescent="0.35">
      <c r="B285" s="1463" t="s">
        <v>329</v>
      </c>
      <c r="C285" s="1403"/>
      <c r="D285" s="1394" t="s">
        <v>161</v>
      </c>
      <c r="E285" s="1414">
        <f t="shared" ref="E285:T285" si="137">IF(E279+E281+E280=0,E275,E280/(E279+E280+E281)*(E274+E275+E276))</f>
        <v>0</v>
      </c>
      <c r="F285" s="1415">
        <f t="shared" si="137"/>
        <v>0</v>
      </c>
      <c r="G285" s="1415">
        <f t="shared" si="137"/>
        <v>0</v>
      </c>
      <c r="H285" s="1415">
        <f t="shared" si="137"/>
        <v>0</v>
      </c>
      <c r="I285" s="1415">
        <f t="shared" si="137"/>
        <v>0</v>
      </c>
      <c r="J285" s="1415">
        <f t="shared" si="137"/>
        <v>0</v>
      </c>
      <c r="K285" s="1415">
        <f t="shared" si="137"/>
        <v>0</v>
      </c>
      <c r="L285" s="1415">
        <f t="shared" si="137"/>
        <v>0</v>
      </c>
      <c r="M285" s="1415">
        <f t="shared" si="137"/>
        <v>0</v>
      </c>
      <c r="N285" s="1415">
        <f t="shared" si="137"/>
        <v>0</v>
      </c>
      <c r="O285" s="1415">
        <f t="shared" si="137"/>
        <v>0</v>
      </c>
      <c r="P285" s="1415">
        <f t="shared" si="137"/>
        <v>0</v>
      </c>
      <c r="Q285" s="1415">
        <f t="shared" si="137"/>
        <v>0</v>
      </c>
      <c r="R285" s="1415">
        <f t="shared" si="137"/>
        <v>0</v>
      </c>
      <c r="S285" s="1415">
        <f t="shared" si="137"/>
        <v>0</v>
      </c>
      <c r="T285" s="1416">
        <f t="shared" si="137"/>
        <v>0</v>
      </c>
    </row>
    <row r="286" spans="1:20" ht="17" thickBot="1" x14ac:dyDescent="0.5">
      <c r="B286" s="105" t="s">
        <v>222</v>
      </c>
      <c r="C286" s="458"/>
      <c r="D286" s="1434" t="s">
        <v>161</v>
      </c>
      <c r="E286" s="1411">
        <f t="shared" ref="E286:T286" si="138">IF(E279+E280+E281=0,E276,E281/(E279+E280+E281)*(E274+E275+E276))</f>
        <v>0</v>
      </c>
      <c r="F286" s="1412">
        <f t="shared" si="138"/>
        <v>0</v>
      </c>
      <c r="G286" s="1412">
        <f t="shared" si="138"/>
        <v>0</v>
      </c>
      <c r="H286" s="1412">
        <f t="shared" si="138"/>
        <v>0</v>
      </c>
      <c r="I286" s="1412">
        <f t="shared" si="138"/>
        <v>0</v>
      </c>
      <c r="J286" s="1412">
        <f t="shared" si="138"/>
        <v>0</v>
      </c>
      <c r="K286" s="1412">
        <f t="shared" si="138"/>
        <v>0</v>
      </c>
      <c r="L286" s="1412">
        <f t="shared" si="138"/>
        <v>0</v>
      </c>
      <c r="M286" s="1430">
        <f t="shared" si="138"/>
        <v>0</v>
      </c>
      <c r="N286" s="1430">
        <f t="shared" si="138"/>
        <v>0</v>
      </c>
      <c r="O286" s="1412">
        <f t="shared" si="138"/>
        <v>0</v>
      </c>
      <c r="P286" s="1412">
        <f t="shared" si="138"/>
        <v>0</v>
      </c>
      <c r="Q286" s="1412">
        <f t="shared" si="138"/>
        <v>0</v>
      </c>
      <c r="R286" s="1430">
        <f t="shared" si="138"/>
        <v>0</v>
      </c>
      <c r="S286" s="1412">
        <f t="shared" si="138"/>
        <v>0</v>
      </c>
      <c r="T286" s="1413">
        <f t="shared" si="138"/>
        <v>0</v>
      </c>
    </row>
    <row r="287" spans="1:20" x14ac:dyDescent="0.35">
      <c r="A287" s="521"/>
    </row>
    <row r="288" spans="1:20" s="406" customFormat="1" ht="18.5" x14ac:dyDescent="0.35">
      <c r="B288" s="1510" t="s">
        <v>526</v>
      </c>
      <c r="C288" s="1514"/>
      <c r="D288" s="1511"/>
      <c r="E288" s="538"/>
      <c r="F288" s="538"/>
      <c r="G288" s="538"/>
      <c r="H288" s="538"/>
      <c r="I288" s="538"/>
      <c r="J288" s="538"/>
      <c r="K288" s="538"/>
      <c r="L288" s="538"/>
      <c r="M288" s="538"/>
      <c r="N288" s="538"/>
      <c r="O288" s="538"/>
      <c r="P288" s="538"/>
      <c r="Q288" s="538"/>
      <c r="R288" s="538"/>
      <c r="S288" s="538"/>
      <c r="T288" s="538"/>
    </row>
    <row r="289" spans="2:20" ht="44.15" customHeight="1" x14ac:dyDescent="0.35">
      <c r="B289" s="1515"/>
      <c r="C289" s="1516"/>
      <c r="D289" s="1517"/>
    </row>
    <row r="290" spans="2:20" ht="18" customHeight="1" x14ac:dyDescent="0.35">
      <c r="B290" s="213"/>
      <c r="D290" s="466"/>
      <c r="J290" s="57"/>
      <c r="K290" s="57"/>
      <c r="L290" s="57"/>
      <c r="M290" s="57"/>
      <c r="N290" s="57"/>
      <c r="O290" s="57"/>
      <c r="P290" s="57"/>
      <c r="Q290" s="57"/>
      <c r="R290" s="57"/>
      <c r="S290" s="57"/>
      <c r="T290" s="57"/>
    </row>
    <row r="291" spans="2:20" ht="18" customHeight="1" x14ac:dyDescent="0.35">
      <c r="B291" s="347" t="s">
        <v>527</v>
      </c>
      <c r="C291" s="58"/>
      <c r="D291" s="348"/>
      <c r="E291" s="368">
        <f t="shared" ref="E291:T291" si="139">E6</f>
        <v>1900</v>
      </c>
      <c r="F291" s="312">
        <f t="shared" si="139"/>
        <v>1901</v>
      </c>
      <c r="G291" s="312">
        <f t="shared" si="139"/>
        <v>1902</v>
      </c>
      <c r="H291" s="312">
        <f t="shared" si="139"/>
        <v>1903</v>
      </c>
      <c r="I291" s="312">
        <f t="shared" si="139"/>
        <v>1904</v>
      </c>
      <c r="J291" s="312">
        <f t="shared" si="139"/>
        <v>1905</v>
      </c>
      <c r="K291" s="312">
        <f t="shared" si="139"/>
        <v>1906</v>
      </c>
      <c r="L291" s="312">
        <f t="shared" si="139"/>
        <v>1907</v>
      </c>
      <c r="M291" s="312">
        <f t="shared" si="139"/>
        <v>1908</v>
      </c>
      <c r="N291" s="312">
        <f t="shared" si="139"/>
        <v>1909</v>
      </c>
      <c r="O291" s="312">
        <f t="shared" si="139"/>
        <v>1910</v>
      </c>
      <c r="P291" s="312">
        <f t="shared" si="139"/>
        <v>1911</v>
      </c>
      <c r="Q291" s="312">
        <f t="shared" si="139"/>
        <v>1912</v>
      </c>
      <c r="R291" s="312">
        <f t="shared" si="139"/>
        <v>1913</v>
      </c>
      <c r="S291" s="312">
        <f t="shared" si="139"/>
        <v>1914</v>
      </c>
      <c r="T291" s="313">
        <f t="shared" si="139"/>
        <v>1915</v>
      </c>
    </row>
    <row r="292" spans="2:20" ht="18" customHeight="1" x14ac:dyDescent="0.35">
      <c r="B292" s="275" t="s">
        <v>101</v>
      </c>
      <c r="C292" s="304"/>
      <c r="D292" s="293" t="s">
        <v>102</v>
      </c>
      <c r="E292" s="479">
        <f t="shared" ref="E292:T292" si="140">E55-E45</f>
        <v>-81</v>
      </c>
      <c r="F292" s="353">
        <f t="shared" si="140"/>
        <v>-81</v>
      </c>
      <c r="G292" s="353">
        <f t="shared" si="140"/>
        <v>-81</v>
      </c>
      <c r="H292" s="353">
        <f t="shared" si="140"/>
        <v>-81</v>
      </c>
      <c r="I292" s="353">
        <f t="shared" si="140"/>
        <v>-81</v>
      </c>
      <c r="J292" s="353">
        <f t="shared" si="140"/>
        <v>-81</v>
      </c>
      <c r="K292" s="353">
        <f t="shared" si="140"/>
        <v>-81</v>
      </c>
      <c r="L292" s="353">
        <f t="shared" si="140"/>
        <v>-81</v>
      </c>
      <c r="M292" s="353">
        <f t="shared" si="140"/>
        <v>-81</v>
      </c>
      <c r="N292" s="353">
        <f t="shared" si="140"/>
        <v>-81</v>
      </c>
      <c r="O292" s="353">
        <f t="shared" si="140"/>
        <v>-81</v>
      </c>
      <c r="P292" s="353">
        <f t="shared" si="140"/>
        <v>-81</v>
      </c>
      <c r="Q292" s="353">
        <f t="shared" si="140"/>
        <v>-81</v>
      </c>
      <c r="R292" s="353">
        <f t="shared" si="140"/>
        <v>-81</v>
      </c>
      <c r="S292" s="353">
        <f t="shared" si="140"/>
        <v>-81</v>
      </c>
      <c r="T292" s="354">
        <f t="shared" si="140"/>
        <v>-81</v>
      </c>
    </row>
    <row r="293" spans="2:20" ht="18" customHeight="1" x14ac:dyDescent="0.35">
      <c r="B293" s="100" t="s">
        <v>465</v>
      </c>
      <c r="C293" s="295"/>
      <c r="D293" s="296" t="s">
        <v>102</v>
      </c>
      <c r="E293" s="262">
        <f t="shared" ref="E293:T293" si="141">E56-E46</f>
        <v>-145.97</v>
      </c>
      <c r="F293" s="355">
        <f t="shared" si="141"/>
        <v>-145.97</v>
      </c>
      <c r="G293" s="355">
        <f t="shared" si="141"/>
        <v>-145.97</v>
      </c>
      <c r="H293" s="355">
        <f t="shared" si="141"/>
        <v>-145.97</v>
      </c>
      <c r="I293" s="355">
        <f t="shared" si="141"/>
        <v>-145.97</v>
      </c>
      <c r="J293" s="355">
        <f t="shared" si="141"/>
        <v>-145.97</v>
      </c>
      <c r="K293" s="355">
        <f t="shared" si="141"/>
        <v>-145.97</v>
      </c>
      <c r="L293" s="355">
        <f t="shared" si="141"/>
        <v>-145.97</v>
      </c>
      <c r="M293" s="355">
        <f t="shared" si="141"/>
        <v>-145.97</v>
      </c>
      <c r="N293" s="355">
        <f t="shared" si="141"/>
        <v>-145.97</v>
      </c>
      <c r="O293" s="355">
        <f t="shared" si="141"/>
        <v>-145.97</v>
      </c>
      <c r="P293" s="355">
        <f t="shared" si="141"/>
        <v>-145.97</v>
      </c>
      <c r="Q293" s="355">
        <f t="shared" si="141"/>
        <v>-145.97</v>
      </c>
      <c r="R293" s="355">
        <f t="shared" si="141"/>
        <v>-145.97</v>
      </c>
      <c r="S293" s="355">
        <f t="shared" si="141"/>
        <v>-145.97</v>
      </c>
      <c r="T293" s="820">
        <f t="shared" si="141"/>
        <v>-145.97</v>
      </c>
    </row>
    <row r="294" spans="2:20" ht="18" customHeight="1" x14ac:dyDescent="0.35">
      <c r="B294" s="101" t="s">
        <v>466</v>
      </c>
      <c r="C294" s="298"/>
      <c r="D294" s="299" t="s">
        <v>102</v>
      </c>
      <c r="E294" s="263">
        <f t="shared" ref="E294:T294" si="142">E57-E46</f>
        <v>-145.97</v>
      </c>
      <c r="F294" s="356">
        <f t="shared" si="142"/>
        <v>-145.97</v>
      </c>
      <c r="G294" s="356">
        <f t="shared" si="142"/>
        <v>-145.97</v>
      </c>
      <c r="H294" s="356">
        <f t="shared" si="142"/>
        <v>-145.97</v>
      </c>
      <c r="I294" s="356">
        <f t="shared" si="142"/>
        <v>-145.97</v>
      </c>
      <c r="J294" s="356">
        <f t="shared" si="142"/>
        <v>-145.97</v>
      </c>
      <c r="K294" s="356">
        <f t="shared" si="142"/>
        <v>-145.97</v>
      </c>
      <c r="L294" s="356">
        <f t="shared" si="142"/>
        <v>-145.97</v>
      </c>
      <c r="M294" s="356">
        <f t="shared" si="142"/>
        <v>-145.97</v>
      </c>
      <c r="N294" s="356">
        <f t="shared" si="142"/>
        <v>-145.97</v>
      </c>
      <c r="O294" s="356">
        <f t="shared" si="142"/>
        <v>-145.97</v>
      </c>
      <c r="P294" s="356">
        <f t="shared" si="142"/>
        <v>-145.97</v>
      </c>
      <c r="Q294" s="356">
        <f t="shared" si="142"/>
        <v>-145.97</v>
      </c>
      <c r="R294" s="356">
        <f t="shared" si="142"/>
        <v>-145.97</v>
      </c>
      <c r="S294" s="356">
        <f t="shared" si="142"/>
        <v>-145.97</v>
      </c>
      <c r="T294" s="821">
        <f t="shared" si="142"/>
        <v>-145.97</v>
      </c>
    </row>
    <row r="295" spans="2:20" ht="18" customHeight="1" x14ac:dyDescent="0.45">
      <c r="B295" s="1401" t="s">
        <v>222</v>
      </c>
      <c r="C295" s="1403"/>
      <c r="D295" s="1409" t="s">
        <v>102</v>
      </c>
      <c r="E295" s="1414">
        <f t="shared" ref="E295:T295" si="143">E58-E47</f>
        <v>-145.97</v>
      </c>
      <c r="F295" s="1415">
        <f t="shared" si="143"/>
        <v>-145.97</v>
      </c>
      <c r="G295" s="1415">
        <f t="shared" si="143"/>
        <v>-145.97</v>
      </c>
      <c r="H295" s="1415">
        <f t="shared" si="143"/>
        <v>-145.97</v>
      </c>
      <c r="I295" s="1415">
        <f t="shared" si="143"/>
        <v>-145.97</v>
      </c>
      <c r="J295" s="1415">
        <f t="shared" si="143"/>
        <v>-145.97</v>
      </c>
      <c r="K295" s="1415">
        <f t="shared" si="143"/>
        <v>-145.97</v>
      </c>
      <c r="L295" s="1415">
        <f t="shared" si="143"/>
        <v>-145.97</v>
      </c>
      <c r="M295" s="1415">
        <f t="shared" si="143"/>
        <v>-145.97</v>
      </c>
      <c r="N295" s="1415">
        <f t="shared" si="143"/>
        <v>-145.97</v>
      </c>
      <c r="O295" s="1415">
        <f t="shared" si="143"/>
        <v>-145.97</v>
      </c>
      <c r="P295" s="1415">
        <f t="shared" si="143"/>
        <v>-145.97</v>
      </c>
      <c r="Q295" s="1415">
        <f t="shared" si="143"/>
        <v>-145.97</v>
      </c>
      <c r="R295" s="1415">
        <f t="shared" si="143"/>
        <v>-145.97</v>
      </c>
      <c r="S295" s="1415">
        <f t="shared" si="143"/>
        <v>-145.97</v>
      </c>
      <c r="T295" s="1416">
        <f t="shared" si="143"/>
        <v>-145.97</v>
      </c>
    </row>
    <row r="296" spans="2:20" ht="18" customHeight="1" x14ac:dyDescent="0.35">
      <c r="B296" s="101" t="s">
        <v>105</v>
      </c>
      <c r="C296" s="298"/>
      <c r="D296" s="1406" t="s">
        <v>102</v>
      </c>
      <c r="E296" s="263">
        <f t="shared" ref="E296:T296" si="144">E59-E48</f>
        <v>-36.74</v>
      </c>
      <c r="F296" s="356">
        <f t="shared" si="144"/>
        <v>-36.74</v>
      </c>
      <c r="G296" s="356">
        <f t="shared" si="144"/>
        <v>-36.74</v>
      </c>
      <c r="H296" s="356">
        <f t="shared" si="144"/>
        <v>-36.74</v>
      </c>
      <c r="I296" s="356">
        <f t="shared" si="144"/>
        <v>-36.74</v>
      </c>
      <c r="J296" s="356">
        <f t="shared" si="144"/>
        <v>-36.74</v>
      </c>
      <c r="K296" s="356">
        <f t="shared" si="144"/>
        <v>-36.74</v>
      </c>
      <c r="L296" s="356">
        <f t="shared" si="144"/>
        <v>-36.74</v>
      </c>
      <c r="M296" s="356">
        <f t="shared" si="144"/>
        <v>-36.74</v>
      </c>
      <c r="N296" s="356">
        <f t="shared" si="144"/>
        <v>-36.74</v>
      </c>
      <c r="O296" s="356">
        <f t="shared" si="144"/>
        <v>-36.74</v>
      </c>
      <c r="P296" s="356">
        <f t="shared" si="144"/>
        <v>-36.74</v>
      </c>
      <c r="Q296" s="356">
        <f t="shared" si="144"/>
        <v>-36.74</v>
      </c>
      <c r="R296" s="356">
        <f t="shared" si="144"/>
        <v>-36.74</v>
      </c>
      <c r="S296" s="356">
        <f t="shared" si="144"/>
        <v>-36.74</v>
      </c>
      <c r="T296" s="821">
        <f t="shared" si="144"/>
        <v>-36.74</v>
      </c>
    </row>
    <row r="297" spans="2:20" ht="18" customHeight="1" x14ac:dyDescent="0.35">
      <c r="B297" s="1401" t="s">
        <v>106</v>
      </c>
      <c r="C297" s="1410"/>
      <c r="D297" s="1409" t="s">
        <v>102</v>
      </c>
      <c r="E297" s="1417">
        <f t="shared" ref="E297:T297" si="145">E60-E49</f>
        <v>-31.66</v>
      </c>
      <c r="F297" s="1418">
        <f t="shared" si="145"/>
        <v>-31.66</v>
      </c>
      <c r="G297" s="1418">
        <f t="shared" si="145"/>
        <v>-31.66</v>
      </c>
      <c r="H297" s="1418">
        <f t="shared" si="145"/>
        <v>-31.66</v>
      </c>
      <c r="I297" s="1418">
        <f t="shared" si="145"/>
        <v>-31.66</v>
      </c>
      <c r="J297" s="1418">
        <f t="shared" si="145"/>
        <v>-31.66</v>
      </c>
      <c r="K297" s="1418">
        <f t="shared" si="145"/>
        <v>-31.66</v>
      </c>
      <c r="L297" s="1418">
        <f t="shared" si="145"/>
        <v>-31.66</v>
      </c>
      <c r="M297" s="1418">
        <f t="shared" si="145"/>
        <v>-31.66</v>
      </c>
      <c r="N297" s="1418">
        <f t="shared" si="145"/>
        <v>-31.66</v>
      </c>
      <c r="O297" s="1418">
        <f t="shared" si="145"/>
        <v>-31.66</v>
      </c>
      <c r="P297" s="1418">
        <f t="shared" si="145"/>
        <v>-31.66</v>
      </c>
      <c r="Q297" s="1418">
        <f t="shared" si="145"/>
        <v>-31.66</v>
      </c>
      <c r="R297" s="1418">
        <f t="shared" si="145"/>
        <v>-31.66</v>
      </c>
      <c r="S297" s="1418">
        <f t="shared" si="145"/>
        <v>-31.66</v>
      </c>
      <c r="T297" s="1419">
        <f t="shared" si="145"/>
        <v>-31.66</v>
      </c>
    </row>
    <row r="298" spans="2:20" ht="18" customHeight="1" x14ac:dyDescent="0.35">
      <c r="B298" s="1407" t="s">
        <v>107</v>
      </c>
      <c r="C298" s="458"/>
      <c r="D298" s="1408" t="s">
        <v>102</v>
      </c>
      <c r="E298" s="1411">
        <f t="shared" ref="E298:T298" si="146">E61-E50</f>
        <v>-17.170000000000002</v>
      </c>
      <c r="F298" s="1412">
        <f t="shared" si="146"/>
        <v>-17.170000000000002</v>
      </c>
      <c r="G298" s="1412">
        <f t="shared" si="146"/>
        <v>-17.170000000000002</v>
      </c>
      <c r="H298" s="1412">
        <f t="shared" si="146"/>
        <v>-17.170000000000002</v>
      </c>
      <c r="I298" s="1412">
        <f t="shared" si="146"/>
        <v>-17.170000000000002</v>
      </c>
      <c r="J298" s="1412">
        <f t="shared" si="146"/>
        <v>-17.170000000000002</v>
      </c>
      <c r="K298" s="1412">
        <f t="shared" si="146"/>
        <v>-17.170000000000002</v>
      </c>
      <c r="L298" s="1412">
        <f t="shared" si="146"/>
        <v>-17.170000000000002</v>
      </c>
      <c r="M298" s="1412">
        <f t="shared" si="146"/>
        <v>-17.170000000000002</v>
      </c>
      <c r="N298" s="1412">
        <f t="shared" si="146"/>
        <v>-17.170000000000002</v>
      </c>
      <c r="O298" s="1412">
        <f t="shared" si="146"/>
        <v>-17.170000000000002</v>
      </c>
      <c r="P298" s="1412">
        <f t="shared" si="146"/>
        <v>-17.170000000000002</v>
      </c>
      <c r="Q298" s="1412">
        <f t="shared" si="146"/>
        <v>-17.170000000000002</v>
      </c>
      <c r="R298" s="1412">
        <f t="shared" si="146"/>
        <v>-17.170000000000002</v>
      </c>
      <c r="S298" s="1412">
        <f t="shared" si="146"/>
        <v>-17.170000000000002</v>
      </c>
      <c r="T298" s="1413">
        <f t="shared" si="146"/>
        <v>-17.170000000000002</v>
      </c>
    </row>
    <row r="299" spans="2:20" ht="18" customHeight="1" x14ac:dyDescent="0.35">
      <c r="B299" s="213"/>
      <c r="D299" s="466"/>
      <c r="J299" s="57"/>
      <c r="K299" s="57"/>
      <c r="L299" s="57"/>
      <c r="M299" s="57"/>
      <c r="N299" s="57"/>
      <c r="O299" s="57"/>
      <c r="P299" s="57"/>
      <c r="Q299" s="57"/>
      <c r="R299" s="57"/>
      <c r="S299" s="57"/>
      <c r="T299" s="57"/>
    </row>
    <row r="300" spans="2:20" ht="18" customHeight="1" x14ac:dyDescent="0.35">
      <c r="B300" s="347" t="s">
        <v>523</v>
      </c>
      <c r="C300" s="58"/>
      <c r="D300" s="348"/>
      <c r="E300" s="368">
        <f t="shared" ref="E300:T300" si="147">E6</f>
        <v>1900</v>
      </c>
      <c r="F300" s="312">
        <f t="shared" si="147"/>
        <v>1901</v>
      </c>
      <c r="G300" s="312">
        <f t="shared" si="147"/>
        <v>1902</v>
      </c>
      <c r="H300" s="312">
        <f t="shared" si="147"/>
        <v>1903</v>
      </c>
      <c r="I300" s="312">
        <f t="shared" si="147"/>
        <v>1904</v>
      </c>
      <c r="J300" s="312">
        <f t="shared" si="147"/>
        <v>1905</v>
      </c>
      <c r="K300" s="312">
        <f t="shared" si="147"/>
        <v>1906</v>
      </c>
      <c r="L300" s="312">
        <f t="shared" si="147"/>
        <v>1907</v>
      </c>
      <c r="M300" s="312">
        <f t="shared" si="147"/>
        <v>1908</v>
      </c>
      <c r="N300" s="312">
        <f t="shared" si="147"/>
        <v>1909</v>
      </c>
      <c r="O300" s="312">
        <f t="shared" si="147"/>
        <v>1910</v>
      </c>
      <c r="P300" s="312">
        <f t="shared" si="147"/>
        <v>1911</v>
      </c>
      <c r="Q300" s="312">
        <f t="shared" si="147"/>
        <v>1912</v>
      </c>
      <c r="R300" s="312">
        <f t="shared" si="147"/>
        <v>1913</v>
      </c>
      <c r="S300" s="312">
        <f t="shared" si="147"/>
        <v>1914</v>
      </c>
      <c r="T300" s="313">
        <f t="shared" si="147"/>
        <v>1915</v>
      </c>
    </row>
    <row r="301" spans="2:20" ht="18" customHeight="1" x14ac:dyDescent="0.35">
      <c r="B301" s="275" t="s">
        <v>101</v>
      </c>
      <c r="C301" s="304"/>
      <c r="D301" s="293" t="s">
        <v>161</v>
      </c>
      <c r="E301" s="479">
        <f t="shared" ref="E301:T301" si="148">E125*E13</f>
        <v>0</v>
      </c>
      <c r="F301" s="353">
        <f t="shared" si="148"/>
        <v>0</v>
      </c>
      <c r="G301" s="353">
        <f t="shared" si="148"/>
        <v>0</v>
      </c>
      <c r="H301" s="353">
        <f t="shared" si="148"/>
        <v>0</v>
      </c>
      <c r="I301" s="353">
        <f t="shared" si="148"/>
        <v>0</v>
      </c>
      <c r="J301" s="353">
        <f t="shared" si="148"/>
        <v>0</v>
      </c>
      <c r="K301" s="353">
        <f t="shared" si="148"/>
        <v>0</v>
      </c>
      <c r="L301" s="353">
        <f t="shared" si="148"/>
        <v>0</v>
      </c>
      <c r="M301" s="353">
        <f t="shared" si="148"/>
        <v>0</v>
      </c>
      <c r="N301" s="353">
        <f t="shared" si="148"/>
        <v>0</v>
      </c>
      <c r="O301" s="353">
        <f t="shared" si="148"/>
        <v>0</v>
      </c>
      <c r="P301" s="353">
        <f t="shared" si="148"/>
        <v>0</v>
      </c>
      <c r="Q301" s="353">
        <f t="shared" si="148"/>
        <v>0</v>
      </c>
      <c r="R301" s="353">
        <f t="shared" si="148"/>
        <v>0</v>
      </c>
      <c r="S301" s="353">
        <f t="shared" si="148"/>
        <v>0</v>
      </c>
      <c r="T301" s="354">
        <f t="shared" si="148"/>
        <v>0</v>
      </c>
    </row>
    <row r="302" spans="2:20" ht="18" customHeight="1" x14ac:dyDescent="0.35">
      <c r="B302" s="1459" t="s">
        <v>103</v>
      </c>
      <c r="C302" s="295"/>
      <c r="D302" s="296" t="s">
        <v>161</v>
      </c>
      <c r="E302" s="262">
        <f t="shared" ref="E302:T302" si="149">E284</f>
        <v>0</v>
      </c>
      <c r="F302" s="355">
        <f t="shared" si="149"/>
        <v>0</v>
      </c>
      <c r="G302" s="355">
        <f t="shared" si="149"/>
        <v>0</v>
      </c>
      <c r="H302" s="355">
        <f t="shared" si="149"/>
        <v>0</v>
      </c>
      <c r="I302" s="355">
        <f t="shared" si="149"/>
        <v>0</v>
      </c>
      <c r="J302" s="355">
        <f t="shared" si="149"/>
        <v>0</v>
      </c>
      <c r="K302" s="355">
        <f t="shared" si="149"/>
        <v>0</v>
      </c>
      <c r="L302" s="355">
        <f t="shared" si="149"/>
        <v>0</v>
      </c>
      <c r="M302" s="355">
        <f t="shared" si="149"/>
        <v>0</v>
      </c>
      <c r="N302" s="355">
        <f t="shared" si="149"/>
        <v>0</v>
      </c>
      <c r="O302" s="355">
        <f t="shared" si="149"/>
        <v>0</v>
      </c>
      <c r="P302" s="355">
        <f t="shared" si="149"/>
        <v>0</v>
      </c>
      <c r="Q302" s="355">
        <f t="shared" si="149"/>
        <v>0</v>
      </c>
      <c r="R302" s="355">
        <f t="shared" si="149"/>
        <v>0</v>
      </c>
      <c r="S302" s="355">
        <f t="shared" si="149"/>
        <v>0</v>
      </c>
      <c r="T302" s="820">
        <f t="shared" si="149"/>
        <v>0</v>
      </c>
    </row>
    <row r="303" spans="2:20" ht="18" customHeight="1" x14ac:dyDescent="0.35">
      <c r="B303" s="1460" t="s">
        <v>329</v>
      </c>
      <c r="C303" s="298"/>
      <c r="D303" s="299" t="s">
        <v>161</v>
      </c>
      <c r="E303" s="263">
        <f t="shared" ref="E303:T303" si="150">E285</f>
        <v>0</v>
      </c>
      <c r="F303" s="356">
        <f t="shared" si="150"/>
        <v>0</v>
      </c>
      <c r="G303" s="356">
        <f t="shared" si="150"/>
        <v>0</v>
      </c>
      <c r="H303" s="356">
        <f t="shared" si="150"/>
        <v>0</v>
      </c>
      <c r="I303" s="356">
        <f t="shared" si="150"/>
        <v>0</v>
      </c>
      <c r="J303" s="356">
        <f t="shared" si="150"/>
        <v>0</v>
      </c>
      <c r="K303" s="356">
        <f t="shared" si="150"/>
        <v>0</v>
      </c>
      <c r="L303" s="356">
        <f t="shared" si="150"/>
        <v>0</v>
      </c>
      <c r="M303" s="356">
        <f t="shared" si="150"/>
        <v>0</v>
      </c>
      <c r="N303" s="356">
        <f t="shared" si="150"/>
        <v>0</v>
      </c>
      <c r="O303" s="356">
        <f t="shared" si="150"/>
        <v>0</v>
      </c>
      <c r="P303" s="356">
        <f t="shared" si="150"/>
        <v>0</v>
      </c>
      <c r="Q303" s="356">
        <f t="shared" si="150"/>
        <v>0</v>
      </c>
      <c r="R303" s="356">
        <f t="shared" si="150"/>
        <v>0</v>
      </c>
      <c r="S303" s="356">
        <f t="shared" si="150"/>
        <v>0</v>
      </c>
      <c r="T303" s="821">
        <f t="shared" si="150"/>
        <v>0</v>
      </c>
    </row>
    <row r="304" spans="2:20" ht="18" customHeight="1" x14ac:dyDescent="0.45">
      <c r="B304" s="1401" t="s">
        <v>222</v>
      </c>
      <c r="C304" s="1403"/>
      <c r="D304" s="1409" t="s">
        <v>161</v>
      </c>
      <c r="E304" s="1414">
        <f t="shared" ref="E304:T304" si="151">E286</f>
        <v>0</v>
      </c>
      <c r="F304" s="1415">
        <f t="shared" si="151"/>
        <v>0</v>
      </c>
      <c r="G304" s="1415">
        <f t="shared" si="151"/>
        <v>0</v>
      </c>
      <c r="H304" s="1415">
        <f t="shared" si="151"/>
        <v>0</v>
      </c>
      <c r="I304" s="1415">
        <f t="shared" si="151"/>
        <v>0</v>
      </c>
      <c r="J304" s="1415">
        <f t="shared" si="151"/>
        <v>0</v>
      </c>
      <c r="K304" s="1415">
        <f t="shared" si="151"/>
        <v>0</v>
      </c>
      <c r="L304" s="1415">
        <f t="shared" si="151"/>
        <v>0</v>
      </c>
      <c r="M304" s="1415">
        <f t="shared" si="151"/>
        <v>0</v>
      </c>
      <c r="N304" s="1415">
        <f t="shared" si="151"/>
        <v>0</v>
      </c>
      <c r="O304" s="1415">
        <f t="shared" si="151"/>
        <v>0</v>
      </c>
      <c r="P304" s="1415">
        <f t="shared" si="151"/>
        <v>0</v>
      </c>
      <c r="Q304" s="1415">
        <f t="shared" si="151"/>
        <v>0</v>
      </c>
      <c r="R304" s="1415">
        <f t="shared" si="151"/>
        <v>0</v>
      </c>
      <c r="S304" s="1415">
        <f t="shared" si="151"/>
        <v>0</v>
      </c>
      <c r="T304" s="1416">
        <f t="shared" si="151"/>
        <v>0</v>
      </c>
    </row>
    <row r="305" spans="1:20" ht="18" customHeight="1" x14ac:dyDescent="0.35">
      <c r="B305" s="101" t="s">
        <v>105</v>
      </c>
      <c r="C305" s="298"/>
      <c r="D305" s="1406" t="s">
        <v>161</v>
      </c>
      <c r="E305" s="263">
        <f t="shared" ref="E305:T305" si="152">E129*E16</f>
        <v>0</v>
      </c>
      <c r="F305" s="356">
        <f t="shared" si="152"/>
        <v>0</v>
      </c>
      <c r="G305" s="356">
        <f t="shared" si="152"/>
        <v>0</v>
      </c>
      <c r="H305" s="356">
        <f t="shared" si="152"/>
        <v>0</v>
      </c>
      <c r="I305" s="356">
        <f t="shared" si="152"/>
        <v>0</v>
      </c>
      <c r="J305" s="356">
        <f t="shared" si="152"/>
        <v>0</v>
      </c>
      <c r="K305" s="356">
        <f t="shared" si="152"/>
        <v>0</v>
      </c>
      <c r="L305" s="356">
        <f t="shared" si="152"/>
        <v>0</v>
      </c>
      <c r="M305" s="356">
        <f t="shared" si="152"/>
        <v>0</v>
      </c>
      <c r="N305" s="356">
        <f t="shared" si="152"/>
        <v>0</v>
      </c>
      <c r="O305" s="356">
        <f t="shared" si="152"/>
        <v>0</v>
      </c>
      <c r="P305" s="356">
        <f t="shared" si="152"/>
        <v>0</v>
      </c>
      <c r="Q305" s="356">
        <f t="shared" si="152"/>
        <v>0</v>
      </c>
      <c r="R305" s="356">
        <f t="shared" si="152"/>
        <v>0</v>
      </c>
      <c r="S305" s="356">
        <f t="shared" si="152"/>
        <v>0</v>
      </c>
      <c r="T305" s="821">
        <f t="shared" si="152"/>
        <v>0</v>
      </c>
    </row>
    <row r="306" spans="1:20" ht="18" customHeight="1" x14ac:dyDescent="0.35">
      <c r="B306" s="1401" t="s">
        <v>106</v>
      </c>
      <c r="C306" s="1410"/>
      <c r="D306" s="1409" t="s">
        <v>161</v>
      </c>
      <c r="E306" s="1417">
        <f t="shared" ref="E306:T306" si="153">E130*E17</f>
        <v>0</v>
      </c>
      <c r="F306" s="1418">
        <f t="shared" si="153"/>
        <v>0</v>
      </c>
      <c r="G306" s="1418">
        <f t="shared" si="153"/>
        <v>0</v>
      </c>
      <c r="H306" s="1418">
        <f t="shared" si="153"/>
        <v>0</v>
      </c>
      <c r="I306" s="1418">
        <f t="shared" si="153"/>
        <v>0</v>
      </c>
      <c r="J306" s="1418">
        <f t="shared" si="153"/>
        <v>0</v>
      </c>
      <c r="K306" s="1418">
        <f t="shared" si="153"/>
        <v>0</v>
      </c>
      <c r="L306" s="1418">
        <f t="shared" si="153"/>
        <v>0</v>
      </c>
      <c r="M306" s="1418">
        <f t="shared" si="153"/>
        <v>0</v>
      </c>
      <c r="N306" s="1418">
        <f t="shared" si="153"/>
        <v>0</v>
      </c>
      <c r="O306" s="1418">
        <f t="shared" si="153"/>
        <v>0</v>
      </c>
      <c r="P306" s="1418">
        <f t="shared" si="153"/>
        <v>0</v>
      </c>
      <c r="Q306" s="1418">
        <f t="shared" si="153"/>
        <v>0</v>
      </c>
      <c r="R306" s="1418">
        <f t="shared" si="153"/>
        <v>0</v>
      </c>
      <c r="S306" s="1418">
        <f t="shared" si="153"/>
        <v>0</v>
      </c>
      <c r="T306" s="1419">
        <f t="shared" si="153"/>
        <v>0</v>
      </c>
    </row>
    <row r="307" spans="1:20" ht="18" customHeight="1" x14ac:dyDescent="0.35">
      <c r="B307" s="1407" t="s">
        <v>107</v>
      </c>
      <c r="C307" s="458"/>
      <c r="D307" s="1408" t="s">
        <v>161</v>
      </c>
      <c r="E307" s="1411">
        <f t="shared" ref="E307:T307" si="154">E131*E18</f>
        <v>0</v>
      </c>
      <c r="F307" s="1412">
        <f t="shared" si="154"/>
        <v>0</v>
      </c>
      <c r="G307" s="1412">
        <f t="shared" si="154"/>
        <v>0</v>
      </c>
      <c r="H307" s="1412">
        <f t="shared" si="154"/>
        <v>0</v>
      </c>
      <c r="I307" s="1412">
        <f t="shared" si="154"/>
        <v>0</v>
      </c>
      <c r="J307" s="1412">
        <f t="shared" si="154"/>
        <v>0</v>
      </c>
      <c r="K307" s="1412">
        <f t="shared" si="154"/>
        <v>0</v>
      </c>
      <c r="L307" s="1412">
        <f t="shared" si="154"/>
        <v>0</v>
      </c>
      <c r="M307" s="1412">
        <f t="shared" si="154"/>
        <v>0</v>
      </c>
      <c r="N307" s="1412">
        <f t="shared" si="154"/>
        <v>0</v>
      </c>
      <c r="O307" s="1412">
        <f t="shared" si="154"/>
        <v>0</v>
      </c>
      <c r="P307" s="1412">
        <f t="shared" si="154"/>
        <v>0</v>
      </c>
      <c r="Q307" s="1412">
        <f t="shared" si="154"/>
        <v>0</v>
      </c>
      <c r="R307" s="1412">
        <f t="shared" si="154"/>
        <v>0</v>
      </c>
      <c r="S307" s="1412">
        <f t="shared" si="154"/>
        <v>0</v>
      </c>
      <c r="T307" s="1413">
        <f t="shared" si="154"/>
        <v>0</v>
      </c>
    </row>
    <row r="308" spans="1:20" ht="18" customHeight="1" x14ac:dyDescent="0.35">
      <c r="B308" s="213"/>
      <c r="D308" s="466"/>
      <c r="G308" s="39"/>
      <c r="J308" s="539"/>
      <c r="K308" s="539"/>
      <c r="L308" s="539"/>
      <c r="M308" s="539"/>
      <c r="N308" s="539"/>
      <c r="O308" s="539"/>
      <c r="P308" s="539"/>
      <c r="Q308" s="539"/>
      <c r="R308" s="539"/>
      <c r="S308" s="539"/>
      <c r="T308" s="539"/>
    </row>
    <row r="309" spans="1:20" ht="18" customHeight="1" x14ac:dyDescent="0.35">
      <c r="B309" s="347" t="s">
        <v>528</v>
      </c>
      <c r="C309" s="58"/>
      <c r="D309" s="348"/>
      <c r="E309" s="368">
        <f t="shared" ref="E309:T309" si="155">E6</f>
        <v>1900</v>
      </c>
      <c r="F309" s="312">
        <f t="shared" si="155"/>
        <v>1901</v>
      </c>
      <c r="G309" s="312">
        <f t="shared" si="155"/>
        <v>1902</v>
      </c>
      <c r="H309" s="312">
        <f t="shared" si="155"/>
        <v>1903</v>
      </c>
      <c r="I309" s="312">
        <f t="shared" si="155"/>
        <v>1904</v>
      </c>
      <c r="J309" s="312">
        <f t="shared" si="155"/>
        <v>1905</v>
      </c>
      <c r="K309" s="312">
        <f t="shared" si="155"/>
        <v>1906</v>
      </c>
      <c r="L309" s="312">
        <f t="shared" si="155"/>
        <v>1907</v>
      </c>
      <c r="M309" s="312">
        <f t="shared" si="155"/>
        <v>1908</v>
      </c>
      <c r="N309" s="312">
        <f t="shared" si="155"/>
        <v>1909</v>
      </c>
      <c r="O309" s="312">
        <f t="shared" si="155"/>
        <v>1910</v>
      </c>
      <c r="P309" s="312">
        <f t="shared" si="155"/>
        <v>1911</v>
      </c>
      <c r="Q309" s="312">
        <f t="shared" si="155"/>
        <v>1912</v>
      </c>
      <c r="R309" s="312">
        <f t="shared" si="155"/>
        <v>1913</v>
      </c>
      <c r="S309" s="312">
        <f t="shared" si="155"/>
        <v>1914</v>
      </c>
      <c r="T309" s="313">
        <f t="shared" si="155"/>
        <v>1915</v>
      </c>
    </row>
    <row r="310" spans="1:20" ht="18" customHeight="1" x14ac:dyDescent="0.35">
      <c r="B310" s="275" t="s">
        <v>101</v>
      </c>
      <c r="C310" s="304"/>
      <c r="D310" s="293" t="s">
        <v>161</v>
      </c>
      <c r="E310" s="479">
        <f>E262</f>
        <v>0</v>
      </c>
      <c r="F310" s="353">
        <f t="shared" ref="F310:T310" si="156">F262</f>
        <v>0</v>
      </c>
      <c r="G310" s="353">
        <f t="shared" si="156"/>
        <v>0</v>
      </c>
      <c r="H310" s="353">
        <f t="shared" si="156"/>
        <v>0</v>
      </c>
      <c r="I310" s="353">
        <f t="shared" si="156"/>
        <v>0</v>
      </c>
      <c r="J310" s="353">
        <f t="shared" si="156"/>
        <v>0</v>
      </c>
      <c r="K310" s="353">
        <f t="shared" si="156"/>
        <v>0</v>
      </c>
      <c r="L310" s="353">
        <f t="shared" si="156"/>
        <v>0</v>
      </c>
      <c r="M310" s="353">
        <f t="shared" si="156"/>
        <v>0</v>
      </c>
      <c r="N310" s="353">
        <f t="shared" si="156"/>
        <v>0</v>
      </c>
      <c r="O310" s="353">
        <f t="shared" si="156"/>
        <v>0</v>
      </c>
      <c r="P310" s="353">
        <f t="shared" si="156"/>
        <v>0</v>
      </c>
      <c r="Q310" s="353">
        <f t="shared" si="156"/>
        <v>0</v>
      </c>
      <c r="R310" s="353">
        <f t="shared" si="156"/>
        <v>0</v>
      </c>
      <c r="S310" s="353">
        <f t="shared" si="156"/>
        <v>0</v>
      </c>
      <c r="T310" s="354">
        <f t="shared" si="156"/>
        <v>0</v>
      </c>
    </row>
    <row r="311" spans="1:20" ht="18" customHeight="1" x14ac:dyDescent="0.35">
      <c r="A311" s="1449"/>
      <c r="B311" s="1459" t="s">
        <v>103</v>
      </c>
      <c r="C311" s="295"/>
      <c r="D311" s="296" t="s">
        <v>161</v>
      </c>
      <c r="E311" s="262">
        <f>E263</f>
        <v>0</v>
      </c>
      <c r="F311" s="355">
        <f t="shared" ref="F311:T311" si="157">F263</f>
        <v>0</v>
      </c>
      <c r="G311" s="355">
        <f t="shared" si="157"/>
        <v>0</v>
      </c>
      <c r="H311" s="355">
        <f t="shared" si="157"/>
        <v>0</v>
      </c>
      <c r="I311" s="355">
        <f t="shared" si="157"/>
        <v>0</v>
      </c>
      <c r="J311" s="355">
        <f t="shared" si="157"/>
        <v>0</v>
      </c>
      <c r="K311" s="355">
        <f t="shared" si="157"/>
        <v>0</v>
      </c>
      <c r="L311" s="355">
        <f t="shared" si="157"/>
        <v>0</v>
      </c>
      <c r="M311" s="355">
        <f t="shared" si="157"/>
        <v>0</v>
      </c>
      <c r="N311" s="355">
        <f t="shared" si="157"/>
        <v>0</v>
      </c>
      <c r="O311" s="355">
        <f t="shared" si="157"/>
        <v>0</v>
      </c>
      <c r="P311" s="355">
        <f t="shared" si="157"/>
        <v>0</v>
      </c>
      <c r="Q311" s="355">
        <f t="shared" si="157"/>
        <v>0</v>
      </c>
      <c r="R311" s="355">
        <f t="shared" si="157"/>
        <v>0</v>
      </c>
      <c r="S311" s="355">
        <f t="shared" si="157"/>
        <v>0</v>
      </c>
      <c r="T311" s="820">
        <f t="shared" si="157"/>
        <v>0</v>
      </c>
    </row>
    <row r="312" spans="1:20" ht="18" customHeight="1" x14ac:dyDescent="0.35">
      <c r="A312" s="1449"/>
      <c r="B312" s="1460" t="s">
        <v>329</v>
      </c>
      <c r="C312" s="1438"/>
      <c r="D312" s="299" t="s">
        <v>161</v>
      </c>
      <c r="E312" s="263">
        <f>E264</f>
        <v>0</v>
      </c>
      <c r="F312" s="356">
        <f t="shared" ref="F312:T312" si="158">F264</f>
        <v>0</v>
      </c>
      <c r="G312" s="356">
        <f t="shared" si="158"/>
        <v>0</v>
      </c>
      <c r="H312" s="356">
        <f t="shared" si="158"/>
        <v>0</v>
      </c>
      <c r="I312" s="356">
        <f t="shared" si="158"/>
        <v>0</v>
      </c>
      <c r="J312" s="356">
        <f t="shared" si="158"/>
        <v>0</v>
      </c>
      <c r="K312" s="356">
        <f t="shared" si="158"/>
        <v>0</v>
      </c>
      <c r="L312" s="356">
        <f t="shared" si="158"/>
        <v>0</v>
      </c>
      <c r="M312" s="356">
        <f t="shared" si="158"/>
        <v>0</v>
      </c>
      <c r="N312" s="356">
        <f t="shared" si="158"/>
        <v>0</v>
      </c>
      <c r="O312" s="356">
        <f t="shared" si="158"/>
        <v>0</v>
      </c>
      <c r="P312" s="356">
        <f t="shared" si="158"/>
        <v>0</v>
      </c>
      <c r="Q312" s="356">
        <f t="shared" si="158"/>
        <v>0</v>
      </c>
      <c r="R312" s="356">
        <f t="shared" si="158"/>
        <v>0</v>
      </c>
      <c r="S312" s="356">
        <f t="shared" si="158"/>
        <v>0</v>
      </c>
      <c r="T312" s="821">
        <f t="shared" si="158"/>
        <v>0</v>
      </c>
    </row>
    <row r="313" spans="1:20" ht="18" customHeight="1" x14ac:dyDescent="0.45">
      <c r="B313" s="1401" t="s">
        <v>222</v>
      </c>
      <c r="C313" s="1403"/>
      <c r="D313" s="1409" t="s">
        <v>161</v>
      </c>
      <c r="E313" s="1414">
        <f t="shared" ref="E313:T313" si="159">E265</f>
        <v>0</v>
      </c>
      <c r="F313" s="1415">
        <f t="shared" si="159"/>
        <v>0</v>
      </c>
      <c r="G313" s="1415">
        <f t="shared" si="159"/>
        <v>0</v>
      </c>
      <c r="H313" s="1415">
        <f t="shared" si="159"/>
        <v>0</v>
      </c>
      <c r="I313" s="1415">
        <f t="shared" si="159"/>
        <v>0</v>
      </c>
      <c r="J313" s="1415">
        <f t="shared" si="159"/>
        <v>0</v>
      </c>
      <c r="K313" s="1415">
        <f t="shared" si="159"/>
        <v>0</v>
      </c>
      <c r="L313" s="1415">
        <f t="shared" si="159"/>
        <v>0</v>
      </c>
      <c r="M313" s="1415">
        <f t="shared" si="159"/>
        <v>0</v>
      </c>
      <c r="N313" s="1415">
        <f t="shared" si="159"/>
        <v>0</v>
      </c>
      <c r="O313" s="1415">
        <f t="shared" si="159"/>
        <v>0</v>
      </c>
      <c r="P313" s="1415">
        <f t="shared" si="159"/>
        <v>0</v>
      </c>
      <c r="Q313" s="1415">
        <f t="shared" si="159"/>
        <v>0</v>
      </c>
      <c r="R313" s="1415">
        <f t="shared" si="159"/>
        <v>0</v>
      </c>
      <c r="S313" s="1415">
        <f t="shared" si="159"/>
        <v>0</v>
      </c>
      <c r="T313" s="1416">
        <f t="shared" si="159"/>
        <v>0</v>
      </c>
    </row>
    <row r="314" spans="1:20" ht="18" customHeight="1" x14ac:dyDescent="0.35">
      <c r="B314" s="101" t="s">
        <v>105</v>
      </c>
      <c r="C314" s="298"/>
      <c r="D314" s="1406" t="s">
        <v>161</v>
      </c>
      <c r="E314" s="263">
        <f t="shared" ref="E314:T314" si="160">E266</f>
        <v>0</v>
      </c>
      <c r="F314" s="356">
        <f t="shared" si="160"/>
        <v>0</v>
      </c>
      <c r="G314" s="356">
        <f t="shared" si="160"/>
        <v>0</v>
      </c>
      <c r="H314" s="356">
        <f t="shared" si="160"/>
        <v>0</v>
      </c>
      <c r="I314" s="356">
        <f t="shared" si="160"/>
        <v>0</v>
      </c>
      <c r="J314" s="356">
        <f t="shared" si="160"/>
        <v>0</v>
      </c>
      <c r="K314" s="356">
        <f t="shared" si="160"/>
        <v>0</v>
      </c>
      <c r="L314" s="356">
        <f t="shared" si="160"/>
        <v>0</v>
      </c>
      <c r="M314" s="356">
        <f t="shared" si="160"/>
        <v>0</v>
      </c>
      <c r="N314" s="356">
        <f t="shared" si="160"/>
        <v>0</v>
      </c>
      <c r="O314" s="356">
        <f t="shared" si="160"/>
        <v>0</v>
      </c>
      <c r="P314" s="356">
        <f t="shared" si="160"/>
        <v>0</v>
      </c>
      <c r="Q314" s="356">
        <f t="shared" si="160"/>
        <v>0</v>
      </c>
      <c r="R314" s="356">
        <f t="shared" si="160"/>
        <v>0</v>
      </c>
      <c r="S314" s="356">
        <f t="shared" si="160"/>
        <v>0</v>
      </c>
      <c r="T314" s="821">
        <f t="shared" si="160"/>
        <v>0</v>
      </c>
    </row>
    <row r="315" spans="1:20" ht="18" customHeight="1" x14ac:dyDescent="0.35">
      <c r="B315" s="1401" t="s">
        <v>106</v>
      </c>
      <c r="C315" s="1410"/>
      <c r="D315" s="1409" t="s">
        <v>161</v>
      </c>
      <c r="E315" s="1417">
        <f t="shared" ref="E315:T315" si="161">E267</f>
        <v>0</v>
      </c>
      <c r="F315" s="1418">
        <f t="shared" si="161"/>
        <v>0</v>
      </c>
      <c r="G315" s="1418">
        <f t="shared" si="161"/>
        <v>0</v>
      </c>
      <c r="H315" s="1418">
        <f t="shared" si="161"/>
        <v>0</v>
      </c>
      <c r="I315" s="1418">
        <f t="shared" si="161"/>
        <v>0</v>
      </c>
      <c r="J315" s="1418">
        <f t="shared" si="161"/>
        <v>0</v>
      </c>
      <c r="K315" s="1418">
        <f t="shared" si="161"/>
        <v>0</v>
      </c>
      <c r="L315" s="1418">
        <f t="shared" si="161"/>
        <v>0</v>
      </c>
      <c r="M315" s="1418">
        <f t="shared" si="161"/>
        <v>0</v>
      </c>
      <c r="N315" s="1418">
        <f t="shared" si="161"/>
        <v>0</v>
      </c>
      <c r="O315" s="1418">
        <f t="shared" si="161"/>
        <v>0</v>
      </c>
      <c r="P315" s="1418">
        <f t="shared" si="161"/>
        <v>0</v>
      </c>
      <c r="Q315" s="1418">
        <f t="shared" si="161"/>
        <v>0</v>
      </c>
      <c r="R315" s="1418">
        <f t="shared" si="161"/>
        <v>0</v>
      </c>
      <c r="S315" s="1418">
        <f t="shared" si="161"/>
        <v>0</v>
      </c>
      <c r="T315" s="1419">
        <f t="shared" si="161"/>
        <v>0</v>
      </c>
    </row>
    <row r="316" spans="1:20" ht="18" customHeight="1" x14ac:dyDescent="0.35">
      <c r="B316" s="1407" t="s">
        <v>107</v>
      </c>
      <c r="C316" s="458"/>
      <c r="D316" s="1408" t="s">
        <v>161</v>
      </c>
      <c r="E316" s="1411">
        <f t="shared" ref="E316:T316" si="162">E268</f>
        <v>0</v>
      </c>
      <c r="F316" s="1412">
        <f t="shared" si="162"/>
        <v>0</v>
      </c>
      <c r="G316" s="1412">
        <f t="shared" si="162"/>
        <v>0</v>
      </c>
      <c r="H316" s="1412">
        <f t="shared" si="162"/>
        <v>0</v>
      </c>
      <c r="I316" s="1412">
        <f t="shared" si="162"/>
        <v>0</v>
      </c>
      <c r="J316" s="1412">
        <f t="shared" si="162"/>
        <v>0</v>
      </c>
      <c r="K316" s="1412">
        <f t="shared" si="162"/>
        <v>0</v>
      </c>
      <c r="L316" s="1412">
        <f t="shared" si="162"/>
        <v>0</v>
      </c>
      <c r="M316" s="1412">
        <f t="shared" si="162"/>
        <v>0</v>
      </c>
      <c r="N316" s="1412">
        <f t="shared" si="162"/>
        <v>0</v>
      </c>
      <c r="O316" s="1412">
        <f t="shared" si="162"/>
        <v>0</v>
      </c>
      <c r="P316" s="1412">
        <f t="shared" si="162"/>
        <v>0</v>
      </c>
      <c r="Q316" s="1412">
        <f t="shared" si="162"/>
        <v>0</v>
      </c>
      <c r="R316" s="1412">
        <f t="shared" si="162"/>
        <v>0</v>
      </c>
      <c r="S316" s="1412">
        <f t="shared" si="162"/>
        <v>0</v>
      </c>
      <c r="T316" s="1413">
        <f t="shared" si="162"/>
        <v>0</v>
      </c>
    </row>
    <row r="317" spans="1:20" ht="18" customHeight="1" x14ac:dyDescent="0.35">
      <c r="B317" s="213"/>
      <c r="D317" s="466"/>
      <c r="G317" s="39"/>
      <c r="J317" s="539"/>
      <c r="K317" s="539"/>
      <c r="L317" s="539"/>
      <c r="M317" s="539"/>
      <c r="N317" s="539"/>
      <c r="O317" s="539"/>
      <c r="P317" s="539"/>
      <c r="Q317" s="539"/>
      <c r="R317" s="539"/>
      <c r="S317" s="539"/>
      <c r="T317" s="539"/>
    </row>
    <row r="318" spans="1:20" ht="18" customHeight="1" x14ac:dyDescent="0.35">
      <c r="B318" s="347" t="s">
        <v>529</v>
      </c>
      <c r="C318" s="58"/>
      <c r="D318" s="348"/>
      <c r="E318" s="368">
        <f t="shared" ref="E318:T318" si="163">E6</f>
        <v>1900</v>
      </c>
      <c r="F318" s="312">
        <f t="shared" si="163"/>
        <v>1901</v>
      </c>
      <c r="G318" s="312">
        <f t="shared" si="163"/>
        <v>1902</v>
      </c>
      <c r="H318" s="312">
        <f t="shared" si="163"/>
        <v>1903</v>
      </c>
      <c r="I318" s="312">
        <f t="shared" si="163"/>
        <v>1904</v>
      </c>
      <c r="J318" s="312">
        <f t="shared" si="163"/>
        <v>1905</v>
      </c>
      <c r="K318" s="312">
        <f t="shared" si="163"/>
        <v>1906</v>
      </c>
      <c r="L318" s="312">
        <f t="shared" si="163"/>
        <v>1907</v>
      </c>
      <c r="M318" s="312">
        <f t="shared" si="163"/>
        <v>1908</v>
      </c>
      <c r="N318" s="312">
        <f t="shared" si="163"/>
        <v>1909</v>
      </c>
      <c r="O318" s="312">
        <f t="shared" si="163"/>
        <v>1910</v>
      </c>
      <c r="P318" s="312">
        <f t="shared" si="163"/>
        <v>1911</v>
      </c>
      <c r="Q318" s="312">
        <f t="shared" si="163"/>
        <v>1912</v>
      </c>
      <c r="R318" s="312">
        <f t="shared" si="163"/>
        <v>1913</v>
      </c>
      <c r="S318" s="312">
        <f t="shared" si="163"/>
        <v>1914</v>
      </c>
      <c r="T318" s="313">
        <f t="shared" si="163"/>
        <v>1915</v>
      </c>
    </row>
    <row r="319" spans="1:20" ht="18" customHeight="1" x14ac:dyDescent="0.45">
      <c r="B319" s="275" t="s">
        <v>530</v>
      </c>
      <c r="C319" s="304"/>
      <c r="D319" s="364" t="s">
        <v>318</v>
      </c>
      <c r="E319" s="479" t="e">
        <f t="shared" ref="E319:T319" si="164">E147</f>
        <v>#DIV/0!</v>
      </c>
      <c r="F319" s="353" t="e">
        <f t="shared" si="164"/>
        <v>#DIV/0!</v>
      </c>
      <c r="G319" s="353" t="e">
        <f t="shared" si="164"/>
        <v>#DIV/0!</v>
      </c>
      <c r="H319" s="353" t="e">
        <f t="shared" si="164"/>
        <v>#DIV/0!</v>
      </c>
      <c r="I319" s="353" t="e">
        <f t="shared" si="164"/>
        <v>#DIV/0!</v>
      </c>
      <c r="J319" s="353" t="e">
        <f t="shared" si="164"/>
        <v>#DIV/0!</v>
      </c>
      <c r="K319" s="353" t="e">
        <f t="shared" si="164"/>
        <v>#DIV/0!</v>
      </c>
      <c r="L319" s="353" t="e">
        <f t="shared" si="164"/>
        <v>#DIV/0!</v>
      </c>
      <c r="M319" s="353" t="e">
        <f t="shared" si="164"/>
        <v>#DIV/0!</v>
      </c>
      <c r="N319" s="353" t="e">
        <f t="shared" si="164"/>
        <v>#DIV/0!</v>
      </c>
      <c r="O319" s="353" t="e">
        <f t="shared" si="164"/>
        <v>#DIV/0!</v>
      </c>
      <c r="P319" s="353" t="e">
        <f t="shared" si="164"/>
        <v>#DIV/0!</v>
      </c>
      <c r="Q319" s="353" t="e">
        <f t="shared" si="164"/>
        <v>#DIV/0!</v>
      </c>
      <c r="R319" s="353" t="e">
        <f t="shared" si="164"/>
        <v>#DIV/0!</v>
      </c>
      <c r="S319" s="353" t="e">
        <f t="shared" si="164"/>
        <v>#DIV/0!</v>
      </c>
      <c r="T319" s="354">
        <f t="shared" si="164"/>
        <v>0</v>
      </c>
    </row>
    <row r="320" spans="1:20" ht="18" customHeight="1" x14ac:dyDescent="0.45">
      <c r="B320" s="253" t="s">
        <v>506</v>
      </c>
      <c r="C320" s="306"/>
      <c r="D320" s="536" t="s">
        <v>318</v>
      </c>
      <c r="E320" s="360">
        <f t="shared" ref="E320:T320" si="165">E96</f>
        <v>0</v>
      </c>
      <c r="F320" s="361">
        <f t="shared" si="165"/>
        <v>0</v>
      </c>
      <c r="G320" s="361">
        <f t="shared" si="165"/>
        <v>0</v>
      </c>
      <c r="H320" s="361">
        <f t="shared" si="165"/>
        <v>0</v>
      </c>
      <c r="I320" s="361">
        <f t="shared" si="165"/>
        <v>0</v>
      </c>
      <c r="J320" s="361">
        <f t="shared" si="165"/>
        <v>0</v>
      </c>
      <c r="K320" s="361">
        <f t="shared" si="165"/>
        <v>0</v>
      </c>
      <c r="L320" s="361">
        <f t="shared" si="165"/>
        <v>0</v>
      </c>
      <c r="M320" s="361">
        <f t="shared" si="165"/>
        <v>0</v>
      </c>
      <c r="N320" s="361">
        <f t="shared" si="165"/>
        <v>0</v>
      </c>
      <c r="O320" s="361">
        <f t="shared" si="165"/>
        <v>0</v>
      </c>
      <c r="P320" s="361">
        <f t="shared" si="165"/>
        <v>0</v>
      </c>
      <c r="Q320" s="361">
        <f t="shared" si="165"/>
        <v>0</v>
      </c>
      <c r="R320" s="361">
        <f t="shared" si="165"/>
        <v>0</v>
      </c>
      <c r="S320" s="361">
        <f t="shared" si="165"/>
        <v>0</v>
      </c>
      <c r="T320" s="362">
        <f t="shared" si="165"/>
        <v>0</v>
      </c>
    </row>
    <row r="321" spans="1:20" ht="18" customHeight="1" thickBot="1" x14ac:dyDescent="0.4"/>
    <row r="322" spans="1:20" s="403" customFormat="1" ht="22.5" customHeight="1" thickBot="1" x14ac:dyDescent="0.4">
      <c r="B322" s="1510" t="s">
        <v>460</v>
      </c>
      <c r="C322" s="1510"/>
      <c r="D322" s="1523"/>
      <c r="E322" s="423"/>
      <c r="F322" s="423"/>
      <c r="G322" s="423"/>
      <c r="H322" s="423"/>
      <c r="I322" s="423"/>
      <c r="J322" s="423"/>
      <c r="K322" s="423"/>
      <c r="L322" s="423"/>
      <c r="M322" s="423"/>
      <c r="N322" s="423"/>
      <c r="O322" s="423"/>
      <c r="P322" s="423"/>
      <c r="Q322" s="423"/>
      <c r="R322" s="423"/>
      <c r="S322" s="423"/>
      <c r="T322" s="423"/>
    </row>
    <row r="323" spans="1:20" s="403" customFormat="1" ht="29.5" customHeight="1" thickBot="1" x14ac:dyDescent="0.4">
      <c r="A323" s="403" t="s">
        <v>531</v>
      </c>
      <c r="B323" s="1530" t="s">
        <v>532</v>
      </c>
      <c r="C323" s="1515"/>
      <c r="D323" s="1531"/>
      <c r="E323" s="423"/>
      <c r="F323" s="423"/>
      <c r="G323" s="423"/>
      <c r="H323" s="423"/>
      <c r="I323" s="423"/>
      <c r="J323" s="423"/>
      <c r="K323" s="423"/>
      <c r="L323" s="423"/>
      <c r="M323" s="423"/>
      <c r="N323" s="423"/>
      <c r="O323" s="423"/>
      <c r="P323" s="423"/>
      <c r="Q323" s="423"/>
      <c r="R323" s="423"/>
      <c r="S323" s="423"/>
      <c r="T323" s="423"/>
    </row>
    <row r="324" spans="1:20" ht="15" customHeight="1" thickBot="1" x14ac:dyDescent="0.4">
      <c r="B324" s="424" t="s">
        <v>37</v>
      </c>
      <c r="C324" s="273" t="s">
        <v>389</v>
      </c>
      <c r="D324" s="310" t="s">
        <v>397</v>
      </c>
      <c r="E324" s="368">
        <f t="shared" ref="E324:T324" si="166">E318</f>
        <v>1900</v>
      </c>
      <c r="F324" s="312">
        <f t="shared" si="166"/>
        <v>1901</v>
      </c>
      <c r="G324" s="312">
        <f t="shared" si="166"/>
        <v>1902</v>
      </c>
      <c r="H324" s="312">
        <f t="shared" si="166"/>
        <v>1903</v>
      </c>
      <c r="I324" s="312">
        <f t="shared" si="166"/>
        <v>1904</v>
      </c>
      <c r="J324" s="312">
        <f t="shared" si="166"/>
        <v>1905</v>
      </c>
      <c r="K324" s="312">
        <f t="shared" si="166"/>
        <v>1906</v>
      </c>
      <c r="L324" s="312">
        <f t="shared" si="166"/>
        <v>1907</v>
      </c>
      <c r="M324" s="312">
        <f t="shared" si="166"/>
        <v>1908</v>
      </c>
      <c r="N324" s="312">
        <f t="shared" si="166"/>
        <v>1909</v>
      </c>
      <c r="O324" s="312">
        <f t="shared" si="166"/>
        <v>1910</v>
      </c>
      <c r="P324" s="312">
        <f t="shared" si="166"/>
        <v>1911</v>
      </c>
      <c r="Q324" s="312">
        <f t="shared" si="166"/>
        <v>1912</v>
      </c>
      <c r="R324" s="312">
        <f t="shared" si="166"/>
        <v>1913</v>
      </c>
      <c r="S324" s="312">
        <f t="shared" si="166"/>
        <v>1914</v>
      </c>
      <c r="T324" s="313">
        <f t="shared" si="166"/>
        <v>1915</v>
      </c>
    </row>
    <row r="325" spans="1:20" ht="22.5" customHeight="1" x14ac:dyDescent="0.35">
      <c r="B325" s="275" t="s">
        <v>101</v>
      </c>
      <c r="C325" s="292"/>
      <c r="D325" s="251" t="s">
        <v>55</v>
      </c>
      <c r="E325" s="425">
        <f t="shared" ref="E325:T325" si="167">E28</f>
        <v>0.9</v>
      </c>
      <c r="F325" s="426">
        <f t="shared" si="167"/>
        <v>0.9</v>
      </c>
      <c r="G325" s="426">
        <f t="shared" si="167"/>
        <v>0.9</v>
      </c>
      <c r="H325" s="426">
        <f t="shared" si="167"/>
        <v>0.9</v>
      </c>
      <c r="I325" s="426">
        <f t="shared" si="167"/>
        <v>0.9</v>
      </c>
      <c r="J325" s="426">
        <f t="shared" si="167"/>
        <v>0.9</v>
      </c>
      <c r="K325" s="426">
        <f t="shared" si="167"/>
        <v>0.9</v>
      </c>
      <c r="L325" s="426">
        <f t="shared" si="167"/>
        <v>0.9</v>
      </c>
      <c r="M325" s="426">
        <f t="shared" si="167"/>
        <v>0.9</v>
      </c>
      <c r="N325" s="426">
        <f t="shared" si="167"/>
        <v>0.9</v>
      </c>
      <c r="O325" s="426">
        <f t="shared" si="167"/>
        <v>0.9</v>
      </c>
      <c r="P325" s="426">
        <f t="shared" si="167"/>
        <v>0.9</v>
      </c>
      <c r="Q325" s="426">
        <f t="shared" si="167"/>
        <v>0.9</v>
      </c>
      <c r="R325" s="426">
        <f t="shared" si="167"/>
        <v>0.9</v>
      </c>
      <c r="S325" s="426">
        <f t="shared" si="167"/>
        <v>0.9</v>
      </c>
      <c r="T325" s="427">
        <f t="shared" si="167"/>
        <v>0.9</v>
      </c>
    </row>
    <row r="326" spans="1:20" ht="22.5" customHeight="1" x14ac:dyDescent="0.35">
      <c r="B326" s="1459" t="s">
        <v>103</v>
      </c>
      <c r="C326" s="295"/>
      <c r="D326" s="172" t="s">
        <v>55</v>
      </c>
      <c r="E326" s="428">
        <f t="shared" ref="E326:T326" si="168">E29</f>
        <v>0.9</v>
      </c>
      <c r="F326" s="429">
        <f t="shared" si="168"/>
        <v>0.9</v>
      </c>
      <c r="G326" s="429">
        <f t="shared" si="168"/>
        <v>0.9</v>
      </c>
      <c r="H326" s="429">
        <f t="shared" si="168"/>
        <v>0.9</v>
      </c>
      <c r="I326" s="429">
        <f t="shared" si="168"/>
        <v>0.9</v>
      </c>
      <c r="J326" s="429">
        <f t="shared" si="168"/>
        <v>0.9</v>
      </c>
      <c r="K326" s="429">
        <f t="shared" si="168"/>
        <v>0.9</v>
      </c>
      <c r="L326" s="429">
        <f t="shared" si="168"/>
        <v>0.9</v>
      </c>
      <c r="M326" s="429">
        <f t="shared" si="168"/>
        <v>0.9</v>
      </c>
      <c r="N326" s="429">
        <f t="shared" si="168"/>
        <v>0.9</v>
      </c>
      <c r="O326" s="429">
        <f t="shared" si="168"/>
        <v>0.9</v>
      </c>
      <c r="P326" s="429">
        <f t="shared" si="168"/>
        <v>0.9</v>
      </c>
      <c r="Q326" s="429">
        <f t="shared" si="168"/>
        <v>0.9</v>
      </c>
      <c r="R326" s="429">
        <f t="shared" si="168"/>
        <v>0.9</v>
      </c>
      <c r="S326" s="429">
        <f t="shared" si="168"/>
        <v>0.9</v>
      </c>
      <c r="T326" s="430">
        <f t="shared" si="168"/>
        <v>0.9</v>
      </c>
    </row>
    <row r="327" spans="1:20" ht="22.5" customHeight="1" x14ac:dyDescent="0.35">
      <c r="B327" s="1460" t="s">
        <v>329</v>
      </c>
      <c r="C327" s="298"/>
      <c r="D327" s="252" t="s">
        <v>55</v>
      </c>
      <c r="E327" s="1439">
        <f t="shared" ref="E327:E333" si="169">E29</f>
        <v>0.9</v>
      </c>
      <c r="F327" s="1440">
        <f t="shared" ref="F327:T327" si="170">F29</f>
        <v>0.9</v>
      </c>
      <c r="G327" s="1440">
        <f t="shared" si="170"/>
        <v>0.9</v>
      </c>
      <c r="H327" s="1440">
        <f t="shared" si="170"/>
        <v>0.9</v>
      </c>
      <c r="I327" s="1440">
        <f t="shared" si="170"/>
        <v>0.9</v>
      </c>
      <c r="J327" s="1440">
        <f t="shared" si="170"/>
        <v>0.9</v>
      </c>
      <c r="K327" s="1440">
        <f t="shared" si="170"/>
        <v>0.9</v>
      </c>
      <c r="L327" s="1440">
        <f t="shared" si="170"/>
        <v>0.9</v>
      </c>
      <c r="M327" s="1440">
        <f t="shared" si="170"/>
        <v>0.9</v>
      </c>
      <c r="N327" s="1440">
        <f t="shared" si="170"/>
        <v>0.9</v>
      </c>
      <c r="O327" s="1440">
        <f t="shared" si="170"/>
        <v>0.9</v>
      </c>
      <c r="P327" s="1440">
        <f t="shared" si="170"/>
        <v>0.9</v>
      </c>
      <c r="Q327" s="1440">
        <f t="shared" si="170"/>
        <v>0.9</v>
      </c>
      <c r="R327" s="1440">
        <f t="shared" si="170"/>
        <v>0.9</v>
      </c>
      <c r="S327" s="1440">
        <f t="shared" si="170"/>
        <v>0.9</v>
      </c>
      <c r="T327" s="1441">
        <f t="shared" si="170"/>
        <v>0.9</v>
      </c>
    </row>
    <row r="328" spans="1:20" ht="22.5" customHeight="1" x14ac:dyDescent="0.45">
      <c r="B328" s="1401" t="s">
        <v>222</v>
      </c>
      <c r="C328" s="1403"/>
      <c r="D328" s="1394" t="s">
        <v>55</v>
      </c>
      <c r="E328" s="1439">
        <f t="shared" si="169"/>
        <v>0.9</v>
      </c>
      <c r="F328" s="1440">
        <f t="shared" ref="F328:T328" si="171">F30</f>
        <v>0.9</v>
      </c>
      <c r="G328" s="1440">
        <f t="shared" si="171"/>
        <v>0.9</v>
      </c>
      <c r="H328" s="1440">
        <f t="shared" si="171"/>
        <v>0.9</v>
      </c>
      <c r="I328" s="1440">
        <f t="shared" si="171"/>
        <v>0.9</v>
      </c>
      <c r="J328" s="1440">
        <f t="shared" si="171"/>
        <v>0.9</v>
      </c>
      <c r="K328" s="1440">
        <f t="shared" si="171"/>
        <v>0.9</v>
      </c>
      <c r="L328" s="1440">
        <f t="shared" si="171"/>
        <v>0.9</v>
      </c>
      <c r="M328" s="1440">
        <f t="shared" si="171"/>
        <v>0.9</v>
      </c>
      <c r="N328" s="1440">
        <f t="shared" si="171"/>
        <v>0.9</v>
      </c>
      <c r="O328" s="1440">
        <f t="shared" si="171"/>
        <v>0.9</v>
      </c>
      <c r="P328" s="1440">
        <f t="shared" si="171"/>
        <v>0.9</v>
      </c>
      <c r="Q328" s="1440">
        <f t="shared" si="171"/>
        <v>0.9</v>
      </c>
      <c r="R328" s="1440">
        <f t="shared" si="171"/>
        <v>0.9</v>
      </c>
      <c r="S328" s="1440">
        <f t="shared" si="171"/>
        <v>0.9</v>
      </c>
      <c r="T328" s="1441">
        <f t="shared" si="171"/>
        <v>0.9</v>
      </c>
    </row>
    <row r="329" spans="1:20" ht="22.5" customHeight="1" x14ac:dyDescent="0.35">
      <c r="B329" s="101" t="s">
        <v>105</v>
      </c>
      <c r="C329" s="298"/>
      <c r="D329" s="252" t="s">
        <v>55</v>
      </c>
      <c r="E329" s="1439">
        <f t="shared" si="169"/>
        <v>0.9</v>
      </c>
      <c r="F329" s="1440">
        <f t="shared" ref="F329:T329" si="172">F31</f>
        <v>0.9</v>
      </c>
      <c r="G329" s="1440">
        <f t="shared" si="172"/>
        <v>0.9</v>
      </c>
      <c r="H329" s="1440">
        <f t="shared" si="172"/>
        <v>0.9</v>
      </c>
      <c r="I329" s="1440">
        <f t="shared" si="172"/>
        <v>0.9</v>
      </c>
      <c r="J329" s="1440">
        <f t="shared" si="172"/>
        <v>0.9</v>
      </c>
      <c r="K329" s="1440">
        <f t="shared" si="172"/>
        <v>0.9</v>
      </c>
      <c r="L329" s="1440">
        <f t="shared" si="172"/>
        <v>0.9</v>
      </c>
      <c r="M329" s="1440">
        <f t="shared" si="172"/>
        <v>0.9</v>
      </c>
      <c r="N329" s="1440">
        <f t="shared" si="172"/>
        <v>0.9</v>
      </c>
      <c r="O329" s="1440">
        <f t="shared" si="172"/>
        <v>0.9</v>
      </c>
      <c r="P329" s="1440">
        <f t="shared" si="172"/>
        <v>0.9</v>
      </c>
      <c r="Q329" s="1440">
        <f t="shared" si="172"/>
        <v>0.9</v>
      </c>
      <c r="R329" s="1440">
        <f t="shared" si="172"/>
        <v>0.9</v>
      </c>
      <c r="S329" s="1440">
        <f t="shared" si="172"/>
        <v>0.9</v>
      </c>
      <c r="T329" s="1441">
        <f t="shared" si="172"/>
        <v>0.9</v>
      </c>
    </row>
    <row r="330" spans="1:20" ht="22.5" customHeight="1" x14ac:dyDescent="0.35">
      <c r="B330" s="1404" t="s">
        <v>106</v>
      </c>
      <c r="C330" s="1403"/>
      <c r="D330" s="1405" t="s">
        <v>55</v>
      </c>
      <c r="E330" s="1439">
        <f t="shared" si="169"/>
        <v>0.9</v>
      </c>
      <c r="F330" s="1440">
        <f t="shared" ref="F330:T330" si="173">F32</f>
        <v>0.9</v>
      </c>
      <c r="G330" s="1440">
        <f t="shared" si="173"/>
        <v>0.9</v>
      </c>
      <c r="H330" s="1440">
        <f t="shared" si="173"/>
        <v>0.9</v>
      </c>
      <c r="I330" s="1440">
        <f t="shared" si="173"/>
        <v>0.9</v>
      </c>
      <c r="J330" s="1440">
        <f t="shared" si="173"/>
        <v>0.9</v>
      </c>
      <c r="K330" s="1440">
        <f t="shared" si="173"/>
        <v>0.9</v>
      </c>
      <c r="L330" s="1440">
        <f t="shared" si="173"/>
        <v>0.9</v>
      </c>
      <c r="M330" s="1440">
        <f t="shared" si="173"/>
        <v>0.9</v>
      </c>
      <c r="N330" s="1440">
        <f t="shared" si="173"/>
        <v>0.9</v>
      </c>
      <c r="O330" s="1440">
        <f t="shared" si="173"/>
        <v>0.9</v>
      </c>
      <c r="P330" s="1440">
        <f t="shared" si="173"/>
        <v>0.9</v>
      </c>
      <c r="Q330" s="1440">
        <f t="shared" si="173"/>
        <v>0.9</v>
      </c>
      <c r="R330" s="1440">
        <f t="shared" si="173"/>
        <v>0.9</v>
      </c>
      <c r="S330" s="1440">
        <f t="shared" si="173"/>
        <v>0.9</v>
      </c>
      <c r="T330" s="1441">
        <f t="shared" si="173"/>
        <v>0.9</v>
      </c>
    </row>
    <row r="331" spans="1:20" ht="22.5" customHeight="1" thickBot="1" x14ac:dyDescent="0.4">
      <c r="B331" s="105" t="s">
        <v>107</v>
      </c>
      <c r="C331" s="1402"/>
      <c r="D331" s="386" t="s">
        <v>55</v>
      </c>
      <c r="E331" s="1442">
        <f t="shared" si="169"/>
        <v>0.9</v>
      </c>
      <c r="F331" s="1443">
        <f t="shared" ref="F331:T331" si="174">F33</f>
        <v>0.9</v>
      </c>
      <c r="G331" s="1443">
        <f t="shared" si="174"/>
        <v>0.9</v>
      </c>
      <c r="H331" s="1443">
        <f t="shared" si="174"/>
        <v>0.9</v>
      </c>
      <c r="I331" s="1443">
        <f t="shared" si="174"/>
        <v>0.9</v>
      </c>
      <c r="J331" s="1443">
        <f t="shared" si="174"/>
        <v>0.9</v>
      </c>
      <c r="K331" s="1443">
        <f t="shared" si="174"/>
        <v>0.9</v>
      </c>
      <c r="L331" s="1443">
        <f t="shared" si="174"/>
        <v>0.9</v>
      </c>
      <c r="M331" s="1443">
        <f t="shared" si="174"/>
        <v>0.9</v>
      </c>
      <c r="N331" s="1443">
        <f t="shared" si="174"/>
        <v>0.9</v>
      </c>
      <c r="O331" s="1443">
        <f t="shared" si="174"/>
        <v>0.9</v>
      </c>
      <c r="P331" s="1443">
        <f t="shared" si="174"/>
        <v>0.9</v>
      </c>
      <c r="Q331" s="1443">
        <f t="shared" si="174"/>
        <v>0.9</v>
      </c>
      <c r="R331" s="1443">
        <f t="shared" si="174"/>
        <v>0.9</v>
      </c>
      <c r="S331" s="1443">
        <f t="shared" si="174"/>
        <v>0.9</v>
      </c>
      <c r="T331" s="1444">
        <f t="shared" si="174"/>
        <v>0.9</v>
      </c>
    </row>
    <row r="332" spans="1:20" ht="22.5" customHeight="1" x14ac:dyDescent="0.35">
      <c r="B332" s="275" t="s">
        <v>101</v>
      </c>
      <c r="C332" s="304"/>
      <c r="D332" s="293" t="s">
        <v>55</v>
      </c>
      <c r="E332" s="425">
        <f t="shared" si="169"/>
        <v>0.9</v>
      </c>
      <c r="F332" s="426">
        <f t="shared" ref="F332:T332" si="175">F34</f>
        <v>0.9</v>
      </c>
      <c r="G332" s="426">
        <f t="shared" si="175"/>
        <v>0.9</v>
      </c>
      <c r="H332" s="426">
        <f t="shared" si="175"/>
        <v>0.9</v>
      </c>
      <c r="I332" s="426">
        <f t="shared" si="175"/>
        <v>0.9</v>
      </c>
      <c r="J332" s="426">
        <f t="shared" si="175"/>
        <v>0.9</v>
      </c>
      <c r="K332" s="426">
        <f t="shared" si="175"/>
        <v>0.9</v>
      </c>
      <c r="L332" s="426">
        <f t="shared" si="175"/>
        <v>0.9</v>
      </c>
      <c r="M332" s="426">
        <f t="shared" si="175"/>
        <v>0.9</v>
      </c>
      <c r="N332" s="426">
        <f t="shared" si="175"/>
        <v>0.9</v>
      </c>
      <c r="O332" s="426">
        <f t="shared" si="175"/>
        <v>0.9</v>
      </c>
      <c r="P332" s="426">
        <f t="shared" si="175"/>
        <v>0.9</v>
      </c>
      <c r="Q332" s="426">
        <f t="shared" si="175"/>
        <v>0.9</v>
      </c>
      <c r="R332" s="426">
        <f t="shared" si="175"/>
        <v>0.9</v>
      </c>
      <c r="S332" s="426">
        <f t="shared" si="175"/>
        <v>0.9</v>
      </c>
      <c r="T332" s="427">
        <f t="shared" si="175"/>
        <v>0.9</v>
      </c>
    </row>
    <row r="333" spans="1:20" ht="22.5" customHeight="1" x14ac:dyDescent="0.35">
      <c r="B333" s="1459" t="s">
        <v>533</v>
      </c>
      <c r="C333" s="295"/>
      <c r="D333" s="296" t="s">
        <v>55</v>
      </c>
      <c r="E333" s="428">
        <f t="shared" si="169"/>
        <v>0.9</v>
      </c>
      <c r="F333" s="429">
        <f t="shared" ref="F333:T333" si="176">F35</f>
        <v>0.9</v>
      </c>
      <c r="G333" s="429">
        <f t="shared" si="176"/>
        <v>0.9</v>
      </c>
      <c r="H333" s="429">
        <f t="shared" si="176"/>
        <v>0.9</v>
      </c>
      <c r="I333" s="429">
        <f t="shared" si="176"/>
        <v>0.9</v>
      </c>
      <c r="J333" s="429">
        <f t="shared" si="176"/>
        <v>0.9</v>
      </c>
      <c r="K333" s="429">
        <f t="shared" si="176"/>
        <v>0.9</v>
      </c>
      <c r="L333" s="429">
        <f t="shared" si="176"/>
        <v>0.9</v>
      </c>
      <c r="M333" s="429">
        <f t="shared" si="176"/>
        <v>0.9</v>
      </c>
      <c r="N333" s="429">
        <f t="shared" si="176"/>
        <v>0.9</v>
      </c>
      <c r="O333" s="429">
        <f t="shared" si="176"/>
        <v>0.9</v>
      </c>
      <c r="P333" s="429">
        <f t="shared" si="176"/>
        <v>0.9</v>
      </c>
      <c r="Q333" s="429">
        <f t="shared" si="176"/>
        <v>0.9</v>
      </c>
      <c r="R333" s="429">
        <f t="shared" si="176"/>
        <v>0.9</v>
      </c>
      <c r="S333" s="429">
        <f t="shared" si="176"/>
        <v>0.9</v>
      </c>
      <c r="T333" s="430">
        <f t="shared" si="176"/>
        <v>0.9</v>
      </c>
    </row>
    <row r="334" spans="1:20" ht="22.5" customHeight="1" x14ac:dyDescent="0.35">
      <c r="B334" s="1460" t="s">
        <v>329</v>
      </c>
      <c r="C334" s="298"/>
      <c r="D334" s="252" t="s">
        <v>55</v>
      </c>
      <c r="E334" s="1439">
        <f>E35</f>
        <v>0.9</v>
      </c>
      <c r="F334" s="1440">
        <f t="shared" ref="F334:T334" si="177">F35</f>
        <v>0.9</v>
      </c>
      <c r="G334" s="1440">
        <f t="shared" si="177"/>
        <v>0.9</v>
      </c>
      <c r="H334" s="1440">
        <f t="shared" si="177"/>
        <v>0.9</v>
      </c>
      <c r="I334" s="1440">
        <f t="shared" si="177"/>
        <v>0.9</v>
      </c>
      <c r="J334" s="1440">
        <f t="shared" si="177"/>
        <v>0.9</v>
      </c>
      <c r="K334" s="1440">
        <f t="shared" si="177"/>
        <v>0.9</v>
      </c>
      <c r="L334" s="1440">
        <f t="shared" si="177"/>
        <v>0.9</v>
      </c>
      <c r="M334" s="1440">
        <f t="shared" si="177"/>
        <v>0.9</v>
      </c>
      <c r="N334" s="1440">
        <f t="shared" si="177"/>
        <v>0.9</v>
      </c>
      <c r="O334" s="1440">
        <f t="shared" si="177"/>
        <v>0.9</v>
      </c>
      <c r="P334" s="1440">
        <f t="shared" si="177"/>
        <v>0.9</v>
      </c>
      <c r="Q334" s="1440">
        <f t="shared" si="177"/>
        <v>0.9</v>
      </c>
      <c r="R334" s="1440">
        <f t="shared" si="177"/>
        <v>0.9</v>
      </c>
      <c r="S334" s="1440">
        <f t="shared" si="177"/>
        <v>0.9</v>
      </c>
      <c r="T334" s="1441">
        <f t="shared" si="177"/>
        <v>0.9</v>
      </c>
    </row>
    <row r="335" spans="1:20" ht="22.5" customHeight="1" x14ac:dyDescent="0.45">
      <c r="B335" s="1401" t="s">
        <v>222</v>
      </c>
      <c r="C335" s="1403"/>
      <c r="D335" s="1409" t="s">
        <v>55</v>
      </c>
      <c r="E335" s="1439">
        <f>E36</f>
        <v>0.9</v>
      </c>
      <c r="F335" s="1440">
        <f t="shared" ref="F335:T335" si="178">F36</f>
        <v>0.9</v>
      </c>
      <c r="G335" s="1440">
        <f t="shared" si="178"/>
        <v>0.9</v>
      </c>
      <c r="H335" s="1440">
        <f t="shared" si="178"/>
        <v>0.9</v>
      </c>
      <c r="I335" s="1440">
        <f t="shared" si="178"/>
        <v>0.9</v>
      </c>
      <c r="J335" s="1440">
        <f t="shared" si="178"/>
        <v>0.9</v>
      </c>
      <c r="K335" s="1440">
        <f t="shared" si="178"/>
        <v>0.9</v>
      </c>
      <c r="L335" s="1440">
        <f t="shared" si="178"/>
        <v>0.9</v>
      </c>
      <c r="M335" s="1440">
        <f t="shared" si="178"/>
        <v>0.9</v>
      </c>
      <c r="N335" s="1440">
        <f t="shared" si="178"/>
        <v>0.9</v>
      </c>
      <c r="O335" s="1440">
        <f t="shared" si="178"/>
        <v>0.9</v>
      </c>
      <c r="P335" s="1440">
        <f t="shared" si="178"/>
        <v>0.9</v>
      </c>
      <c r="Q335" s="1440">
        <f t="shared" si="178"/>
        <v>0.9</v>
      </c>
      <c r="R335" s="1440">
        <f t="shared" si="178"/>
        <v>0.9</v>
      </c>
      <c r="S335" s="1440">
        <f t="shared" si="178"/>
        <v>0.9</v>
      </c>
      <c r="T335" s="1441">
        <f t="shared" si="178"/>
        <v>0.9</v>
      </c>
    </row>
    <row r="336" spans="1:20" ht="22.5" customHeight="1" x14ac:dyDescent="0.35">
      <c r="B336" s="101" t="s">
        <v>105</v>
      </c>
      <c r="C336" s="298"/>
      <c r="D336" s="1406" t="s">
        <v>55</v>
      </c>
      <c r="E336" s="1439">
        <f>E37</f>
        <v>0.9</v>
      </c>
      <c r="F336" s="1440">
        <f t="shared" ref="F336:T336" si="179">F37</f>
        <v>0.9</v>
      </c>
      <c r="G336" s="1440">
        <f t="shared" si="179"/>
        <v>0.9</v>
      </c>
      <c r="H336" s="1440">
        <f t="shared" si="179"/>
        <v>0.9</v>
      </c>
      <c r="I336" s="1440">
        <f t="shared" si="179"/>
        <v>0.9</v>
      </c>
      <c r="J336" s="1440">
        <f t="shared" si="179"/>
        <v>0.9</v>
      </c>
      <c r="K336" s="1440">
        <f t="shared" si="179"/>
        <v>0.9</v>
      </c>
      <c r="L336" s="1440">
        <f t="shared" si="179"/>
        <v>0.9</v>
      </c>
      <c r="M336" s="1440">
        <f t="shared" si="179"/>
        <v>0.9</v>
      </c>
      <c r="N336" s="1440">
        <f t="shared" si="179"/>
        <v>0.9</v>
      </c>
      <c r="O336" s="1440">
        <f t="shared" si="179"/>
        <v>0.9</v>
      </c>
      <c r="P336" s="1440">
        <f t="shared" si="179"/>
        <v>0.9</v>
      </c>
      <c r="Q336" s="1440">
        <f t="shared" si="179"/>
        <v>0.9</v>
      </c>
      <c r="R336" s="1440">
        <f t="shared" si="179"/>
        <v>0.9</v>
      </c>
      <c r="S336" s="1440">
        <f t="shared" si="179"/>
        <v>0.9</v>
      </c>
      <c r="T336" s="1441">
        <f t="shared" si="179"/>
        <v>0.9</v>
      </c>
    </row>
    <row r="337" spans="2:21" ht="22.5" customHeight="1" x14ac:dyDescent="0.35">
      <c r="B337" s="1401" t="s">
        <v>106</v>
      </c>
      <c r="C337" s="1410"/>
      <c r="D337" s="1409" t="s">
        <v>55</v>
      </c>
      <c r="E337" s="1439">
        <f>E38</f>
        <v>0.9</v>
      </c>
      <c r="F337" s="1440">
        <f t="shared" ref="F337:T337" si="180">F38</f>
        <v>0.9</v>
      </c>
      <c r="G337" s="1440">
        <f t="shared" si="180"/>
        <v>0.9</v>
      </c>
      <c r="H337" s="1440">
        <f t="shared" si="180"/>
        <v>0.9</v>
      </c>
      <c r="I337" s="1440">
        <f t="shared" si="180"/>
        <v>0.9</v>
      </c>
      <c r="J337" s="1440">
        <f t="shared" si="180"/>
        <v>0.9</v>
      </c>
      <c r="K337" s="1440">
        <f t="shared" si="180"/>
        <v>0.9</v>
      </c>
      <c r="L337" s="1440">
        <f t="shared" si="180"/>
        <v>0.9</v>
      </c>
      <c r="M337" s="1440">
        <f t="shared" si="180"/>
        <v>0.9</v>
      </c>
      <c r="N337" s="1440">
        <f t="shared" si="180"/>
        <v>0.9</v>
      </c>
      <c r="O337" s="1440">
        <f t="shared" si="180"/>
        <v>0.9</v>
      </c>
      <c r="P337" s="1440">
        <f t="shared" si="180"/>
        <v>0.9</v>
      </c>
      <c r="Q337" s="1440">
        <f t="shared" si="180"/>
        <v>0.9</v>
      </c>
      <c r="R337" s="1440">
        <f t="shared" si="180"/>
        <v>0.9</v>
      </c>
      <c r="S337" s="1440">
        <f t="shared" si="180"/>
        <v>0.9</v>
      </c>
      <c r="T337" s="1441">
        <f t="shared" si="180"/>
        <v>0.9</v>
      </c>
    </row>
    <row r="338" spans="2:21" ht="22.5" customHeight="1" thickBot="1" x14ac:dyDescent="0.4">
      <c r="B338" s="1407" t="s">
        <v>107</v>
      </c>
      <c r="C338" s="458"/>
      <c r="D338" s="1408" t="s">
        <v>55</v>
      </c>
      <c r="E338" s="1442">
        <f>E39</f>
        <v>0.9</v>
      </c>
      <c r="F338" s="1443">
        <f t="shared" ref="F338:T338" si="181">F39</f>
        <v>0.9</v>
      </c>
      <c r="G338" s="1443">
        <f t="shared" si="181"/>
        <v>0.9</v>
      </c>
      <c r="H338" s="1443">
        <f t="shared" si="181"/>
        <v>0.9</v>
      </c>
      <c r="I338" s="1443">
        <f t="shared" si="181"/>
        <v>0.9</v>
      </c>
      <c r="J338" s="1443">
        <f t="shared" si="181"/>
        <v>0.9</v>
      </c>
      <c r="K338" s="1443">
        <f t="shared" si="181"/>
        <v>0.9</v>
      </c>
      <c r="L338" s="1443">
        <f t="shared" si="181"/>
        <v>0.9</v>
      </c>
      <c r="M338" s="1443">
        <f t="shared" si="181"/>
        <v>0.9</v>
      </c>
      <c r="N338" s="1443">
        <f t="shared" si="181"/>
        <v>0.9</v>
      </c>
      <c r="O338" s="1443">
        <f t="shared" si="181"/>
        <v>0.9</v>
      </c>
      <c r="P338" s="1443">
        <f t="shared" si="181"/>
        <v>0.9</v>
      </c>
      <c r="Q338" s="1443">
        <f t="shared" si="181"/>
        <v>0.9</v>
      </c>
      <c r="R338" s="1443">
        <f t="shared" si="181"/>
        <v>0.9</v>
      </c>
      <c r="S338" s="1443">
        <f t="shared" si="181"/>
        <v>0.9</v>
      </c>
      <c r="T338" s="1444">
        <f t="shared" si="181"/>
        <v>0.9</v>
      </c>
    </row>
    <row r="339" spans="2:21" x14ac:dyDescent="0.35"/>
    <row r="340" spans="2:21" ht="15" thickBot="1" x14ac:dyDescent="0.4"/>
    <row r="341" spans="2:21" ht="18" customHeight="1" thickBot="1" x14ac:dyDescent="0.4">
      <c r="B341" s="1532" t="s">
        <v>526</v>
      </c>
      <c r="C341" s="1534"/>
      <c r="D341" s="1535"/>
    </row>
    <row r="342" spans="2:21" ht="43" customHeight="1" x14ac:dyDescent="0.35">
      <c r="B342" s="368"/>
      <c r="C342" s="312"/>
      <c r="D342" s="313"/>
      <c r="E342" s="368">
        <f t="shared" ref="E342:T342" si="182">E6</f>
        <v>1900</v>
      </c>
      <c r="F342" s="312">
        <f t="shared" si="182"/>
        <v>1901</v>
      </c>
      <c r="G342" s="312">
        <f t="shared" si="182"/>
        <v>1902</v>
      </c>
      <c r="H342" s="312">
        <f t="shared" si="182"/>
        <v>1903</v>
      </c>
      <c r="I342" s="312">
        <f t="shared" si="182"/>
        <v>1904</v>
      </c>
      <c r="J342" s="312">
        <f t="shared" si="182"/>
        <v>1905</v>
      </c>
      <c r="K342" s="312">
        <f t="shared" si="182"/>
        <v>1906</v>
      </c>
      <c r="L342" s="312">
        <f t="shared" si="182"/>
        <v>1907</v>
      </c>
      <c r="M342" s="312">
        <f t="shared" si="182"/>
        <v>1908</v>
      </c>
      <c r="N342" s="312">
        <f t="shared" si="182"/>
        <v>1909</v>
      </c>
      <c r="O342" s="312">
        <f t="shared" si="182"/>
        <v>1910</v>
      </c>
      <c r="P342" s="312">
        <f t="shared" si="182"/>
        <v>1911</v>
      </c>
      <c r="Q342" s="312">
        <f t="shared" si="182"/>
        <v>1912</v>
      </c>
      <c r="R342" s="312">
        <f t="shared" si="182"/>
        <v>1913</v>
      </c>
      <c r="S342" s="312">
        <f t="shared" si="182"/>
        <v>1914</v>
      </c>
      <c r="T342" s="312">
        <f t="shared" si="182"/>
        <v>1915</v>
      </c>
      <c r="U342" s="43"/>
    </row>
    <row r="343" spans="2:21" ht="18" customHeight="1" x14ac:dyDescent="0.35">
      <c r="B343" s="463" t="s">
        <v>534</v>
      </c>
      <c r="C343" s="464"/>
      <c r="D343" s="540" t="s">
        <v>57</v>
      </c>
      <c r="E343" s="541">
        <f t="shared" ref="E343:T343" si="183">IFERROR((SUMPRODUCT(E325:E331,E301:E307,E292:E298)-SUMPRODUCT(E332:E338,E310:E316,E292:E298))*(E319/E320),0)</f>
        <v>0</v>
      </c>
      <c r="F343" s="542">
        <f t="shared" si="183"/>
        <v>0</v>
      </c>
      <c r="G343" s="542">
        <f t="shared" si="183"/>
        <v>0</v>
      </c>
      <c r="H343" s="543">
        <f t="shared" si="183"/>
        <v>0</v>
      </c>
      <c r="I343" s="542">
        <f t="shared" si="183"/>
        <v>0</v>
      </c>
      <c r="J343" s="542">
        <f t="shared" si="183"/>
        <v>0</v>
      </c>
      <c r="K343" s="542">
        <f t="shared" si="183"/>
        <v>0</v>
      </c>
      <c r="L343" s="542">
        <f t="shared" si="183"/>
        <v>0</v>
      </c>
      <c r="M343" s="542">
        <f t="shared" si="183"/>
        <v>0</v>
      </c>
      <c r="N343" s="542">
        <f t="shared" si="183"/>
        <v>0</v>
      </c>
      <c r="O343" s="542">
        <f t="shared" si="183"/>
        <v>0</v>
      </c>
      <c r="P343" s="542">
        <f t="shared" si="183"/>
        <v>0</v>
      </c>
      <c r="Q343" s="542">
        <f t="shared" si="183"/>
        <v>0</v>
      </c>
      <c r="R343" s="542">
        <f t="shared" si="183"/>
        <v>0</v>
      </c>
      <c r="S343" s="542">
        <f t="shared" si="183"/>
        <v>0</v>
      </c>
      <c r="T343" s="542">
        <f t="shared" si="183"/>
        <v>0</v>
      </c>
      <c r="U343" s="43"/>
    </row>
    <row r="344" spans="2:21" ht="18" customHeight="1" x14ac:dyDescent="0.35">
      <c r="J344" s="57"/>
      <c r="K344" s="57"/>
      <c r="L344" s="57"/>
      <c r="M344" s="57"/>
      <c r="N344" s="57"/>
      <c r="O344" s="57"/>
      <c r="P344" s="57"/>
      <c r="Q344" s="57"/>
      <c r="R344" s="57"/>
      <c r="S344" s="57"/>
      <c r="T344" s="57"/>
    </row>
    <row r="345" spans="2:21" x14ac:dyDescent="0.35"/>
    <row r="346" spans="2:21" s="521" customFormat="1" ht="20.5" x14ac:dyDescent="0.35">
      <c r="B346" s="1510" t="s">
        <v>535</v>
      </c>
      <c r="C346" s="1514"/>
      <c r="D346" s="1511"/>
      <c r="E346" s="544"/>
      <c r="F346" s="402"/>
      <c r="G346" s="544"/>
      <c r="H346" s="544"/>
      <c r="I346" s="544"/>
      <c r="J346" s="544"/>
      <c r="K346" s="544"/>
      <c r="L346" s="544"/>
      <c r="M346" s="544"/>
      <c r="N346" s="544"/>
      <c r="O346" s="544"/>
      <c r="P346" s="544"/>
      <c r="Q346" s="544"/>
      <c r="R346" s="544"/>
      <c r="S346" s="544"/>
      <c r="T346" s="544"/>
    </row>
    <row r="347" spans="2:21" ht="36.65" customHeight="1" x14ac:dyDescent="0.35">
      <c r="B347" s="1515"/>
      <c r="C347" s="1516"/>
      <c r="D347" s="1517"/>
    </row>
    <row r="348" spans="2:21" x14ac:dyDescent="0.35">
      <c r="B348" s="213"/>
      <c r="D348" s="466"/>
      <c r="E348" s="545"/>
      <c r="F348" s="545"/>
      <c r="G348" s="545"/>
      <c r="H348" s="545"/>
      <c r="I348" s="545"/>
      <c r="J348" s="545"/>
      <c r="K348" s="545"/>
      <c r="L348" s="545"/>
      <c r="M348" s="545"/>
      <c r="N348" s="545"/>
      <c r="O348" s="545"/>
      <c r="P348" s="545"/>
      <c r="Q348" s="545"/>
      <c r="R348" s="545"/>
      <c r="S348" s="545"/>
      <c r="T348" s="545"/>
    </row>
    <row r="349" spans="2:21" x14ac:dyDescent="0.35">
      <c r="B349" s="347" t="s">
        <v>536</v>
      </c>
      <c r="C349" s="58"/>
      <c r="D349" s="348"/>
      <c r="E349" s="368">
        <f t="shared" ref="E349:T349" si="184">E6</f>
        <v>1900</v>
      </c>
      <c r="F349" s="312">
        <f t="shared" si="184"/>
        <v>1901</v>
      </c>
      <c r="G349" s="312">
        <f t="shared" si="184"/>
        <v>1902</v>
      </c>
      <c r="H349" s="312">
        <f t="shared" si="184"/>
        <v>1903</v>
      </c>
      <c r="I349" s="312">
        <f t="shared" si="184"/>
        <v>1904</v>
      </c>
      <c r="J349" s="312">
        <f t="shared" si="184"/>
        <v>1905</v>
      </c>
      <c r="K349" s="312">
        <f t="shared" si="184"/>
        <v>1906</v>
      </c>
      <c r="L349" s="312">
        <f t="shared" si="184"/>
        <v>1907</v>
      </c>
      <c r="M349" s="312">
        <f t="shared" si="184"/>
        <v>1908</v>
      </c>
      <c r="N349" s="312">
        <f t="shared" si="184"/>
        <v>1909</v>
      </c>
      <c r="O349" s="312">
        <f t="shared" si="184"/>
        <v>1910</v>
      </c>
      <c r="P349" s="312">
        <f t="shared" si="184"/>
        <v>1911</v>
      </c>
      <c r="Q349" s="312">
        <f t="shared" si="184"/>
        <v>1912</v>
      </c>
      <c r="R349" s="312">
        <f t="shared" si="184"/>
        <v>1913</v>
      </c>
      <c r="S349" s="312">
        <f t="shared" si="184"/>
        <v>1914</v>
      </c>
      <c r="T349" s="313">
        <f t="shared" si="184"/>
        <v>1915</v>
      </c>
    </row>
    <row r="350" spans="2:21" x14ac:dyDescent="0.35">
      <c r="B350" s="275" t="s">
        <v>537</v>
      </c>
      <c r="C350" s="304"/>
      <c r="D350" s="293" t="s">
        <v>57</v>
      </c>
      <c r="E350" s="823">
        <f t="shared" ref="E350:T350" si="185">E85*E136</f>
        <v>0</v>
      </c>
      <c r="F350" s="353">
        <f t="shared" si="185"/>
        <v>0</v>
      </c>
      <c r="G350" s="353">
        <f t="shared" si="185"/>
        <v>0</v>
      </c>
      <c r="H350" s="353">
        <f t="shared" si="185"/>
        <v>0</v>
      </c>
      <c r="I350" s="353">
        <f t="shared" si="185"/>
        <v>0</v>
      </c>
      <c r="J350" s="353">
        <f t="shared" si="185"/>
        <v>0</v>
      </c>
      <c r="K350" s="353">
        <f t="shared" si="185"/>
        <v>0</v>
      </c>
      <c r="L350" s="353">
        <f t="shared" si="185"/>
        <v>0</v>
      </c>
      <c r="M350" s="353">
        <f t="shared" si="185"/>
        <v>0</v>
      </c>
      <c r="N350" s="353">
        <f t="shared" si="185"/>
        <v>0</v>
      </c>
      <c r="O350" s="353">
        <f t="shared" si="185"/>
        <v>0</v>
      </c>
      <c r="P350" s="353">
        <f t="shared" si="185"/>
        <v>0</v>
      </c>
      <c r="Q350" s="353">
        <f t="shared" si="185"/>
        <v>0</v>
      </c>
      <c r="R350" s="353">
        <f t="shared" si="185"/>
        <v>0</v>
      </c>
      <c r="S350" s="353">
        <f t="shared" si="185"/>
        <v>0</v>
      </c>
      <c r="T350" s="354">
        <f t="shared" si="185"/>
        <v>0</v>
      </c>
    </row>
    <row r="351" spans="2:21" x14ac:dyDescent="0.35">
      <c r="B351" s="253" t="s">
        <v>538</v>
      </c>
      <c r="C351" s="306"/>
      <c r="D351" s="536" t="s">
        <v>57</v>
      </c>
      <c r="E351" s="360">
        <f t="shared" ref="E351:T351" si="186">E152*E136</f>
        <v>0</v>
      </c>
      <c r="F351" s="361">
        <f t="shared" si="186"/>
        <v>0</v>
      </c>
      <c r="G351" s="361">
        <f t="shared" si="186"/>
        <v>0</v>
      </c>
      <c r="H351" s="361">
        <f t="shared" si="186"/>
        <v>0</v>
      </c>
      <c r="I351" s="361">
        <f t="shared" si="186"/>
        <v>0</v>
      </c>
      <c r="J351" s="361">
        <f t="shared" si="186"/>
        <v>0</v>
      </c>
      <c r="K351" s="361">
        <f t="shared" si="186"/>
        <v>0</v>
      </c>
      <c r="L351" s="361">
        <f t="shared" si="186"/>
        <v>0</v>
      </c>
      <c r="M351" s="361">
        <f t="shared" si="186"/>
        <v>0</v>
      </c>
      <c r="N351" s="361">
        <f t="shared" si="186"/>
        <v>0</v>
      </c>
      <c r="O351" s="361">
        <f t="shared" si="186"/>
        <v>0</v>
      </c>
      <c r="P351" s="361">
        <f t="shared" si="186"/>
        <v>0</v>
      </c>
      <c r="Q351" s="361">
        <f t="shared" si="186"/>
        <v>0</v>
      </c>
      <c r="R351" s="361">
        <f t="shared" si="186"/>
        <v>0</v>
      </c>
      <c r="S351" s="361">
        <f t="shared" si="186"/>
        <v>0</v>
      </c>
      <c r="T351" s="362">
        <f t="shared" si="186"/>
        <v>0</v>
      </c>
    </row>
    <row r="352" spans="2:21" x14ac:dyDescent="0.35">
      <c r="B352" s="213"/>
      <c r="D352" s="466"/>
      <c r="E352" s="546"/>
      <c r="F352" s="545"/>
      <c r="G352" s="545"/>
      <c r="H352" s="545"/>
      <c r="I352" s="545"/>
      <c r="J352" s="545"/>
      <c r="K352" s="545"/>
      <c r="L352" s="545"/>
      <c r="M352" s="545"/>
      <c r="N352" s="545"/>
      <c r="O352" s="545"/>
      <c r="P352" s="545"/>
      <c r="Q352" s="545"/>
      <c r="R352" s="545"/>
      <c r="S352" s="545"/>
      <c r="T352" s="545"/>
      <c r="U352" s="805"/>
    </row>
    <row r="353" spans="2:21" ht="16.5" x14ac:dyDescent="0.45">
      <c r="B353" s="347" t="s">
        <v>539</v>
      </c>
      <c r="C353" s="58"/>
      <c r="D353" s="348"/>
      <c r="E353" s="368">
        <f t="shared" ref="E353:T353" si="187">E6</f>
        <v>1900</v>
      </c>
      <c r="F353" s="312">
        <f t="shared" si="187"/>
        <v>1901</v>
      </c>
      <c r="G353" s="312">
        <f t="shared" si="187"/>
        <v>1902</v>
      </c>
      <c r="H353" s="312">
        <f t="shared" si="187"/>
        <v>1903</v>
      </c>
      <c r="I353" s="312">
        <f t="shared" si="187"/>
        <v>1904</v>
      </c>
      <c r="J353" s="312">
        <f t="shared" si="187"/>
        <v>1905</v>
      </c>
      <c r="K353" s="312">
        <f t="shared" si="187"/>
        <v>1906</v>
      </c>
      <c r="L353" s="312">
        <f t="shared" si="187"/>
        <v>1907</v>
      </c>
      <c r="M353" s="312">
        <f t="shared" si="187"/>
        <v>1908</v>
      </c>
      <c r="N353" s="312">
        <f t="shared" si="187"/>
        <v>1909</v>
      </c>
      <c r="O353" s="312">
        <f t="shared" si="187"/>
        <v>1910</v>
      </c>
      <c r="P353" s="312">
        <f t="shared" si="187"/>
        <v>1911</v>
      </c>
      <c r="Q353" s="312">
        <f t="shared" si="187"/>
        <v>1912</v>
      </c>
      <c r="R353" s="312">
        <f t="shared" si="187"/>
        <v>1913</v>
      </c>
      <c r="S353" s="312">
        <f t="shared" si="187"/>
        <v>1914</v>
      </c>
      <c r="T353" s="313">
        <f t="shared" si="187"/>
        <v>1915</v>
      </c>
      <c r="U353" s="805"/>
    </row>
    <row r="354" spans="2:21" ht="16.5" x14ac:dyDescent="0.45">
      <c r="B354" s="463" t="s">
        <v>540</v>
      </c>
      <c r="C354" s="464"/>
      <c r="D354" s="547" t="s">
        <v>53</v>
      </c>
      <c r="E354" s="493">
        <f>SUMIF('2b) Allg. Inputs'!$E27:$AE27,'4d) Berechnungen_Auszahlung'!E6,'2b) Allg. Inputs'!$E35:$AE35)</f>
        <v>0</v>
      </c>
      <c r="F354" s="548">
        <f>SUMIF('2b) Allg. Inputs'!$E27:$AE27,'4d) Berechnungen_Auszahlung'!F6,'2b) Allg. Inputs'!$E35:$AE35)</f>
        <v>0</v>
      </c>
      <c r="G354" s="494">
        <f>SUMIF('2b) Allg. Inputs'!$E27:$AE27,'4d) Berechnungen_Auszahlung'!G6,'2b) Allg. Inputs'!$E35:$AE35)</f>
        <v>0</v>
      </c>
      <c r="H354" s="494">
        <f>SUMIF('2b) Allg. Inputs'!$E27:$AE27,'4d) Berechnungen_Auszahlung'!H6,'2b) Allg. Inputs'!$E35:$AE35)</f>
        <v>0</v>
      </c>
      <c r="I354" s="548">
        <f>SUMIF('2b) Allg. Inputs'!$E27:$AE27,'4d) Berechnungen_Auszahlung'!I6,'2b) Allg. Inputs'!$E35:$AE35)</f>
        <v>0</v>
      </c>
      <c r="J354" s="549">
        <f>SUMIF('2b) Allg. Inputs'!$E27:$AE27,'4d) Berechnungen_Auszahlung'!J6,'2b) Allg. Inputs'!$E35:$AE35)</f>
        <v>0</v>
      </c>
      <c r="K354" s="549">
        <f>SUMIF('2b) Allg. Inputs'!$E27:$AE27,'4d) Berechnungen_Auszahlung'!K6,'2b) Allg. Inputs'!$E35:$AE35)</f>
        <v>0</v>
      </c>
      <c r="L354" s="549">
        <f>SUMIF('2b) Allg. Inputs'!$E27:$AE27,'4d) Berechnungen_Auszahlung'!L6,'2b) Allg. Inputs'!$E35:$AE35)</f>
        <v>0</v>
      </c>
      <c r="M354" s="549">
        <f>SUMIF('2b) Allg. Inputs'!$E27:$AE27,'4d) Berechnungen_Auszahlung'!M6,'2b) Allg. Inputs'!$E35:$AE35)</f>
        <v>0</v>
      </c>
      <c r="N354" s="549">
        <f>SUMIF('2b) Allg. Inputs'!$E27:$AE27,'4d) Berechnungen_Auszahlung'!N6,'2b) Allg. Inputs'!$E35:$AE35)</f>
        <v>0</v>
      </c>
      <c r="O354" s="494">
        <f>SUMIF('2b) Allg. Inputs'!$E27:$AE27,'4d) Berechnungen_Auszahlung'!O6,'2b) Allg. Inputs'!$E35:$AE35)</f>
        <v>0</v>
      </c>
      <c r="P354" s="494">
        <f>SUMIF('2b) Allg. Inputs'!$E27:$AE27,'4d) Berechnungen_Auszahlung'!P6,'2b) Allg. Inputs'!$E35:$AE35)</f>
        <v>0</v>
      </c>
      <c r="Q354" s="548">
        <f>SUMIF('2b) Allg. Inputs'!$E27:$AE27,'4d) Berechnungen_Auszahlung'!Q6,'2b) Allg. Inputs'!$E35:$AE35)</f>
        <v>0</v>
      </c>
      <c r="R354" s="549">
        <f>SUMIF('2b) Allg. Inputs'!$E27:$AE27,'4d) Berechnungen_Auszahlung'!R6,'2b) Allg. Inputs'!$E35:$AE35)</f>
        <v>0</v>
      </c>
      <c r="S354" s="549">
        <f>SUMIF('2b) Allg. Inputs'!$E27:$AE27,'4d) Berechnungen_Auszahlung'!S6,'2b) Allg. Inputs'!$E35:$AE35)</f>
        <v>0</v>
      </c>
      <c r="T354" s="824">
        <f>SUMIF('2b) Allg. Inputs'!$E27:$AE27,'4d) Berechnungen_Auszahlung'!T6,'2b) Allg. Inputs'!$E35:$AE35)</f>
        <v>0</v>
      </c>
      <c r="U354" s="805"/>
    </row>
    <row r="355" spans="2:21" x14ac:dyDescent="0.35">
      <c r="B355" s="213"/>
      <c r="D355" s="466"/>
      <c r="E355" s="546"/>
      <c r="F355" s="545"/>
      <c r="G355" s="545"/>
      <c r="H355" s="545"/>
      <c r="I355" s="545"/>
      <c r="J355" s="545"/>
      <c r="K355" s="545"/>
      <c r="L355" s="545"/>
      <c r="M355" s="545"/>
      <c r="N355" s="545"/>
      <c r="O355" s="545"/>
      <c r="P355" s="545"/>
      <c r="Q355" s="545"/>
      <c r="R355" s="545"/>
      <c r="S355" s="545"/>
      <c r="T355" s="545"/>
      <c r="U355" s="805"/>
    </row>
    <row r="356" spans="2:21" x14ac:dyDescent="0.35">
      <c r="B356" s="347" t="s">
        <v>541</v>
      </c>
      <c r="C356" s="58"/>
      <c r="D356" s="348"/>
      <c r="E356" s="368">
        <f t="shared" ref="E356:T356" si="188">E6</f>
        <v>1900</v>
      </c>
      <c r="F356" s="312">
        <f t="shared" si="188"/>
        <v>1901</v>
      </c>
      <c r="G356" s="312">
        <f t="shared" si="188"/>
        <v>1902</v>
      </c>
      <c r="H356" s="312">
        <f t="shared" si="188"/>
        <v>1903</v>
      </c>
      <c r="I356" s="312">
        <f t="shared" si="188"/>
        <v>1904</v>
      </c>
      <c r="J356" s="312">
        <f t="shared" si="188"/>
        <v>1905</v>
      </c>
      <c r="K356" s="312">
        <f t="shared" si="188"/>
        <v>1906</v>
      </c>
      <c r="L356" s="312">
        <f t="shared" si="188"/>
        <v>1907</v>
      </c>
      <c r="M356" s="312">
        <f t="shared" si="188"/>
        <v>1908</v>
      </c>
      <c r="N356" s="312">
        <f t="shared" si="188"/>
        <v>1909</v>
      </c>
      <c r="O356" s="312">
        <f t="shared" si="188"/>
        <v>1910</v>
      </c>
      <c r="P356" s="312">
        <f t="shared" si="188"/>
        <v>1911</v>
      </c>
      <c r="Q356" s="312">
        <f t="shared" si="188"/>
        <v>1912</v>
      </c>
      <c r="R356" s="312">
        <f t="shared" si="188"/>
        <v>1913</v>
      </c>
      <c r="S356" s="312">
        <f t="shared" si="188"/>
        <v>1914</v>
      </c>
      <c r="T356" s="312">
        <f t="shared" si="188"/>
        <v>1915</v>
      </c>
      <c r="U356" s="867"/>
    </row>
    <row r="357" spans="2:21" ht="16.5" x14ac:dyDescent="0.45">
      <c r="B357" s="463" t="s">
        <v>542</v>
      </c>
      <c r="C357" s="464"/>
      <c r="D357" s="547" t="s">
        <v>53</v>
      </c>
      <c r="E357" s="550">
        <f t="shared" ref="E357:T357" si="189">IFERROR(((E143-E350)-(E139-E351))/(E143-E139)*E354,0)</f>
        <v>0</v>
      </c>
      <c r="F357" s="551">
        <f t="shared" si="189"/>
        <v>0</v>
      </c>
      <c r="G357" s="551">
        <f t="shared" si="189"/>
        <v>0</v>
      </c>
      <c r="H357" s="551">
        <f t="shared" si="189"/>
        <v>0</v>
      </c>
      <c r="I357" s="551">
        <f t="shared" si="189"/>
        <v>0</v>
      </c>
      <c r="J357" s="551">
        <f t="shared" si="189"/>
        <v>0</v>
      </c>
      <c r="K357" s="551">
        <f t="shared" si="189"/>
        <v>0</v>
      </c>
      <c r="L357" s="551">
        <f t="shared" si="189"/>
        <v>0</v>
      </c>
      <c r="M357" s="551">
        <f t="shared" si="189"/>
        <v>0</v>
      </c>
      <c r="N357" s="551">
        <f t="shared" si="189"/>
        <v>0</v>
      </c>
      <c r="O357" s="551">
        <f t="shared" si="189"/>
        <v>0</v>
      </c>
      <c r="P357" s="551">
        <f t="shared" si="189"/>
        <v>0</v>
      </c>
      <c r="Q357" s="551">
        <f t="shared" si="189"/>
        <v>0</v>
      </c>
      <c r="R357" s="551">
        <f t="shared" si="189"/>
        <v>0</v>
      </c>
      <c r="S357" s="551">
        <f t="shared" si="189"/>
        <v>0</v>
      </c>
      <c r="T357" s="551">
        <f t="shared" si="189"/>
        <v>0</v>
      </c>
      <c r="U357" s="867"/>
    </row>
    <row r="358" spans="2:21" x14ac:dyDescent="0.35">
      <c r="U358" s="805"/>
    </row>
    <row r="359" spans="2:21" x14ac:dyDescent="0.35">
      <c r="U359" s="805"/>
    </row>
    <row r="360" spans="2:21" ht="15" thickBot="1" x14ac:dyDescent="0.4">
      <c r="B360" s="347" t="s">
        <v>543</v>
      </c>
      <c r="C360" s="58"/>
      <c r="D360" s="348"/>
      <c r="E360" s="368">
        <f t="shared" ref="E360:T360" si="190">E6</f>
        <v>1900</v>
      </c>
      <c r="F360" s="312">
        <f t="shared" si="190"/>
        <v>1901</v>
      </c>
      <c r="G360" s="312">
        <f t="shared" si="190"/>
        <v>1902</v>
      </c>
      <c r="H360" s="312">
        <f t="shared" si="190"/>
        <v>1903</v>
      </c>
      <c r="I360" s="312">
        <f t="shared" si="190"/>
        <v>1904</v>
      </c>
      <c r="J360" s="312">
        <f t="shared" si="190"/>
        <v>1905</v>
      </c>
      <c r="K360" s="312">
        <f t="shared" si="190"/>
        <v>1906</v>
      </c>
      <c r="L360" s="312">
        <f t="shared" si="190"/>
        <v>1907</v>
      </c>
      <c r="M360" s="312">
        <f t="shared" si="190"/>
        <v>1908</v>
      </c>
      <c r="N360" s="312">
        <f t="shared" si="190"/>
        <v>1909</v>
      </c>
      <c r="O360" s="312">
        <f t="shared" si="190"/>
        <v>1910</v>
      </c>
      <c r="P360" s="312">
        <f t="shared" si="190"/>
        <v>1911</v>
      </c>
      <c r="Q360" s="312">
        <f t="shared" si="190"/>
        <v>1912</v>
      </c>
      <c r="R360" s="312">
        <f t="shared" si="190"/>
        <v>1913</v>
      </c>
      <c r="S360" s="312">
        <f t="shared" si="190"/>
        <v>1914</v>
      </c>
      <c r="T360" s="313">
        <f t="shared" si="190"/>
        <v>1915</v>
      </c>
      <c r="U360" s="805"/>
    </row>
    <row r="361" spans="2:21" ht="15" thickBot="1" x14ac:dyDescent="0.4">
      <c r="B361" s="552" t="s">
        <v>544</v>
      </c>
      <c r="C361" s="553"/>
      <c r="D361" s="554" t="s">
        <v>57</v>
      </c>
      <c r="E361" s="555">
        <f>IF(E7,IF('2b) Allg. Inputs'!$C$17="Ja",'2c) Elektrolyseurförderung'!E23,0),0)</f>
        <v>0</v>
      </c>
      <c r="F361" s="556">
        <f>IF(F7,IF('2b) Allg. Inputs'!$C$17="Ja",'2c) Elektrolyseurförderung'!F23,0),0)</f>
        <v>0</v>
      </c>
      <c r="G361" s="557">
        <f>IF(G7,IF('2b) Allg. Inputs'!$C$17="Ja",'2c) Elektrolyseurförderung'!G23,0),0)</f>
        <v>0</v>
      </c>
      <c r="H361" s="557">
        <f>IF(H7,IF('2b) Allg. Inputs'!$C$17="Ja",'2c) Elektrolyseurförderung'!H23,0),0)</f>
        <v>0</v>
      </c>
      <c r="I361" s="557">
        <f>IF(I7,IF('2b) Allg. Inputs'!$C$17="Ja",'2c) Elektrolyseurförderung'!I23,0),0)</f>
        <v>0</v>
      </c>
      <c r="J361" s="557">
        <f>IF(J7,IF('2b) Allg. Inputs'!$C$17="Ja",'2c) Elektrolyseurförderung'!J23,0),0)</f>
        <v>0</v>
      </c>
      <c r="K361" s="557">
        <f>IF(K7,IF('2b) Allg. Inputs'!$C$17="Ja",'2c) Elektrolyseurförderung'!K23,0),0)</f>
        <v>0</v>
      </c>
      <c r="L361" s="557">
        <f>IF(L7,IF('2b) Allg. Inputs'!$C$17="Ja",'2c) Elektrolyseurförderung'!L23,0),0)</f>
        <v>0</v>
      </c>
      <c r="M361" s="557">
        <f>IF(M7,IF('2b) Allg. Inputs'!$C$17="Ja",'2c) Elektrolyseurförderung'!M23,0),0)</f>
        <v>0</v>
      </c>
      <c r="N361" s="557">
        <f>IF(N7,IF('2b) Allg. Inputs'!$C$17="Ja",'2c) Elektrolyseurförderung'!N23,0),0)</f>
        <v>0</v>
      </c>
      <c r="O361" s="557">
        <f>IF(O7,IF('2b) Allg. Inputs'!$C$17="Ja",'2c) Elektrolyseurförderung'!O23,0),0)</f>
        <v>0</v>
      </c>
      <c r="P361" s="557">
        <f>IF(P7,IF('2b) Allg. Inputs'!$C$17="Ja",'2c) Elektrolyseurförderung'!P23,0),0)</f>
        <v>0</v>
      </c>
      <c r="Q361" s="557">
        <f>IF(Q7,IF('2b) Allg. Inputs'!$C$17="Ja",'2c) Elektrolyseurförderung'!Q23,0),0)</f>
        <v>0</v>
      </c>
      <c r="R361" s="558">
        <f>IF(R7,IF('2b) Allg. Inputs'!$C$17="Ja",'2c) Elektrolyseurförderung'!R23,0),0)</f>
        <v>0</v>
      </c>
      <c r="S361" s="558">
        <f>IF(S7,IF('2b) Allg. Inputs'!$C$17="Ja",'2c) Elektrolyseurförderung'!S23,0),0)</f>
        <v>0</v>
      </c>
      <c r="T361" s="825">
        <f>IF(T7,IF('2b) Allg. Inputs'!$C$17="Ja",'2c) Elektrolyseurförderung'!T23,0),0)</f>
        <v>0</v>
      </c>
      <c r="U361" s="805"/>
    </row>
    <row r="362" spans="2:21" ht="15" thickBot="1" x14ac:dyDescent="0.4">
      <c r="B362" s="559" t="s">
        <v>545</v>
      </c>
      <c r="C362" s="560"/>
      <c r="D362" s="561" t="s">
        <v>57</v>
      </c>
      <c r="E362" s="562">
        <f>SUMIF('2b) Allg. Inputs'!$E$13:$AE$13,"&lt;"&amp;'4d) Berechnungen_Auszahlung'!E6,'2b) Allg. Inputs'!$E$14:$AE$14)</f>
        <v>0</v>
      </c>
      <c r="F362" s="563"/>
      <c r="G362" s="563"/>
      <c r="H362" s="563"/>
      <c r="I362" s="563"/>
      <c r="J362" s="563"/>
      <c r="K362" s="563"/>
      <c r="L362" s="563"/>
      <c r="M362" s="563"/>
      <c r="N362" s="563"/>
      <c r="O362" s="563"/>
      <c r="P362" s="563"/>
      <c r="Q362" s="563"/>
      <c r="R362" s="563"/>
      <c r="S362" s="491"/>
      <c r="T362" s="563"/>
      <c r="U362" s="805"/>
    </row>
    <row r="363" spans="2:21" x14ac:dyDescent="0.35">
      <c r="B363" s="564" t="s">
        <v>543</v>
      </c>
      <c r="C363" s="565"/>
      <c r="D363" s="566" t="s">
        <v>57</v>
      </c>
      <c r="E363" s="266" t="e">
        <f>IF(E7,HLOOKUP(E6,'2b) Allg. Inputs'!$E$13:$AE$14,2,FALSE)+E361+E362,0)</f>
        <v>#N/A</v>
      </c>
      <c r="F363" s="567" t="e">
        <f>IF(F7,HLOOKUP(F6,'2b) Allg. Inputs'!$E$13:$AE$14,2,FALSE)+F361,0)</f>
        <v>#N/A</v>
      </c>
      <c r="G363" s="568" t="e">
        <f>IF(G7,HLOOKUP(G6,'2b) Allg. Inputs'!$E$13:$AE$14,2,FALSE)+G361,0)</f>
        <v>#N/A</v>
      </c>
      <c r="H363" s="568" t="e">
        <f>IF(H7,HLOOKUP(H6,'2b) Allg. Inputs'!$E$13:$AE$14,2,FALSE)+H361,0)</f>
        <v>#N/A</v>
      </c>
      <c r="I363" s="568" t="e">
        <f>IF(I7,HLOOKUP(I6,'2b) Allg. Inputs'!$E$13:$AE$14,2,FALSE)+I361,0)</f>
        <v>#N/A</v>
      </c>
      <c r="J363" s="568" t="e">
        <f>IF(J7,HLOOKUP(J6,'2b) Allg. Inputs'!$E$13:$AE$14,2,FALSE)+J361,0)</f>
        <v>#N/A</v>
      </c>
      <c r="K363" s="568" t="e">
        <f>IF(K7,HLOOKUP(K6,'2b) Allg. Inputs'!$E$13:$AE$14,2,FALSE)+K361,0)</f>
        <v>#N/A</v>
      </c>
      <c r="L363" s="568" t="e">
        <f>IF(L7,HLOOKUP(L6,'2b) Allg. Inputs'!$E$13:$AE$14,2,FALSE)+L361,0)</f>
        <v>#N/A</v>
      </c>
      <c r="M363" s="568" t="e">
        <f>IF(M7,HLOOKUP(M6,'2b) Allg. Inputs'!$E$13:$AE$14,2,FALSE)+M361,0)</f>
        <v>#N/A</v>
      </c>
      <c r="N363" s="568" t="e">
        <f>IF(N7,HLOOKUP(N6,'2b) Allg. Inputs'!$E$13:$AE$14,2,FALSE)+N361,0)</f>
        <v>#N/A</v>
      </c>
      <c r="O363" s="568" t="e">
        <f>IF(O7,HLOOKUP(O6,'2b) Allg. Inputs'!$E$13:$AE$14,2,FALSE)+O361,0)</f>
        <v>#N/A</v>
      </c>
      <c r="P363" s="568" t="e">
        <f>IF(P7,HLOOKUP(P6,'2b) Allg. Inputs'!$E$13:$AE$14,2,FALSE)+P361,0)</f>
        <v>#N/A</v>
      </c>
      <c r="Q363" s="568" t="e">
        <f>IF(Q7,HLOOKUP(Q6,'2b) Allg. Inputs'!$E$13:$AE$14,2,FALSE)+Q361,0)</f>
        <v>#N/A</v>
      </c>
      <c r="R363" s="568" t="e">
        <f>IF(R7,HLOOKUP(R6,'2b) Allg. Inputs'!$E$13:$AE$14,2,FALSE)+R361,0)</f>
        <v>#N/A</v>
      </c>
      <c r="S363" s="568" t="e">
        <f>IF(S7,HLOOKUP(S6,'2b) Allg. Inputs'!$E$13:$AE$14,2,FALSE)+S361,0)</f>
        <v>#N/A</v>
      </c>
      <c r="T363" s="868">
        <f>IF(T7,HLOOKUP(T6,'2b) Allg. Inputs'!$E$13:$AE$14,2,FALSE)+T361,0)</f>
        <v>0</v>
      </c>
      <c r="U363" s="805"/>
    </row>
    <row r="364" spans="2:21" x14ac:dyDescent="0.35">
      <c r="B364" s="372"/>
      <c r="C364" s="11"/>
      <c r="D364" s="11"/>
      <c r="E364" s="11"/>
      <c r="F364" s="569"/>
      <c r="G364" s="372"/>
      <c r="H364" s="11"/>
      <c r="I364" s="11"/>
      <c r="J364" s="570"/>
      <c r="K364" s="570"/>
      <c r="L364" s="570"/>
      <c r="M364" s="570"/>
      <c r="N364" s="570"/>
      <c r="O364" s="570"/>
      <c r="P364" s="570"/>
      <c r="Q364" s="570"/>
      <c r="R364" s="570"/>
      <c r="S364" s="70"/>
      <c r="T364" s="506"/>
      <c r="U364" s="805"/>
    </row>
    <row r="365" spans="2:21" x14ac:dyDescent="0.35">
      <c r="B365" s="372"/>
      <c r="C365" s="11"/>
      <c r="D365" s="11"/>
      <c r="E365" s="569"/>
      <c r="F365" s="569"/>
      <c r="G365" s="569"/>
      <c r="H365" s="569"/>
      <c r="I365" s="569"/>
      <c r="J365" s="569"/>
      <c r="K365" s="569"/>
      <c r="L365" s="569"/>
      <c r="M365" s="569"/>
      <c r="N365" s="569"/>
      <c r="O365" s="569"/>
      <c r="P365" s="569"/>
      <c r="Q365" s="569"/>
      <c r="R365" s="569"/>
      <c r="S365" s="569"/>
      <c r="T365" s="569"/>
      <c r="U365" s="805"/>
    </row>
    <row r="366" spans="2:21" ht="28.5" x14ac:dyDescent="0.65">
      <c r="B366" s="1537" t="s">
        <v>65</v>
      </c>
      <c r="C366" s="1537"/>
      <c r="D366" s="1537"/>
      <c r="E366" s="569"/>
      <c r="F366" s="569"/>
      <c r="G366" s="569"/>
      <c r="H366" s="569"/>
      <c r="I366" s="569"/>
      <c r="J366" s="569"/>
      <c r="K366" s="569"/>
      <c r="L366" s="569"/>
      <c r="M366" s="569"/>
      <c r="N366" s="569"/>
      <c r="O366" s="569"/>
      <c r="P366" s="569"/>
      <c r="Q366" s="569"/>
      <c r="R366" s="569"/>
      <c r="S366" s="569"/>
      <c r="T366" s="569"/>
      <c r="U366" s="805"/>
    </row>
    <row r="367" spans="2:21" x14ac:dyDescent="0.35">
      <c r="B367" s="571"/>
      <c r="C367" s="11"/>
      <c r="D367" s="11"/>
      <c r="U367" s="805"/>
    </row>
    <row r="368" spans="2:21" x14ac:dyDescent="0.35">
      <c r="B368" s="572"/>
      <c r="E368" s="368">
        <f>YEAR('2b) Allg. Inputs'!C7)</f>
        <v>1900</v>
      </c>
      <c r="F368" s="312">
        <f t="shared" ref="F368:T368" si="191">E368+1</f>
        <v>1901</v>
      </c>
      <c r="G368" s="312">
        <f t="shared" si="191"/>
        <v>1902</v>
      </c>
      <c r="H368" s="312">
        <f t="shared" si="191"/>
        <v>1903</v>
      </c>
      <c r="I368" s="312">
        <f t="shared" si="191"/>
        <v>1904</v>
      </c>
      <c r="J368" s="312">
        <f t="shared" si="191"/>
        <v>1905</v>
      </c>
      <c r="K368" s="312">
        <f t="shared" si="191"/>
        <v>1906</v>
      </c>
      <c r="L368" s="312">
        <f t="shared" si="191"/>
        <v>1907</v>
      </c>
      <c r="M368" s="312">
        <f t="shared" si="191"/>
        <v>1908</v>
      </c>
      <c r="N368" s="312">
        <f t="shared" si="191"/>
        <v>1909</v>
      </c>
      <c r="O368" s="312">
        <f t="shared" si="191"/>
        <v>1910</v>
      </c>
      <c r="P368" s="312">
        <f t="shared" si="191"/>
        <v>1911</v>
      </c>
      <c r="Q368" s="312">
        <f t="shared" si="191"/>
        <v>1912</v>
      </c>
      <c r="R368" s="312">
        <f t="shared" si="191"/>
        <v>1913</v>
      </c>
      <c r="S368" s="312">
        <f t="shared" si="191"/>
        <v>1914</v>
      </c>
      <c r="T368" s="313">
        <f t="shared" si="191"/>
        <v>1915</v>
      </c>
    </row>
    <row r="369" spans="1:21 16384:16384" ht="29.5" customHeight="1" x14ac:dyDescent="0.35">
      <c r="B369" s="1538" t="s">
        <v>67</v>
      </c>
      <c r="C369" s="1539"/>
      <c r="D369" s="1540"/>
      <c r="E369" s="408" t="b">
        <f>IF(E368+0.1&gt;'4c) Berechnungen_MFS'!$E$10,E368&lt;'4c) Berechnungen_MFS'!$E$10+IF('4c) Berechnungen_MFS'!$E$115&lt;365,16,15)-0.1)</f>
        <v>1</v>
      </c>
      <c r="F369" s="409" t="b">
        <f>IF(F368+0.1&gt;'4c) Berechnungen_MFS'!$E$10,F368&lt;'4c) Berechnungen_MFS'!$E$10+IF('4c) Berechnungen_MFS'!$E$115&lt;365,16,15)-0.1)</f>
        <v>1</v>
      </c>
      <c r="G369" s="409" t="b">
        <f>IF(G368+0.1&gt;'4c) Berechnungen_MFS'!$E$10,G368&lt;'4c) Berechnungen_MFS'!$E$10+IF('4c) Berechnungen_MFS'!$E$115&lt;365,16,15)-0.1)</f>
        <v>1</v>
      </c>
      <c r="H369" s="409" t="b">
        <f>IF(H368+0.1&gt;'4c) Berechnungen_MFS'!$E$10,H368&lt;'4c) Berechnungen_MFS'!$E$10+IF('4c) Berechnungen_MFS'!$E$115&lt;365,16,15)-0.1)</f>
        <v>1</v>
      </c>
      <c r="I369" s="409" t="b">
        <f>IF(I368+0.1&gt;'4c) Berechnungen_MFS'!$E$10,I368&lt;'4c) Berechnungen_MFS'!$E$10+IF('4c) Berechnungen_MFS'!$E$115&lt;365,16,15)-0.1)</f>
        <v>1</v>
      </c>
      <c r="J369" s="409" t="b">
        <f>IF(J368+0.1&gt;'4c) Berechnungen_MFS'!$E$10,J368&lt;'4c) Berechnungen_MFS'!$E$10+IF('4c) Berechnungen_MFS'!$E$115&lt;365,16,15)-0.1)</f>
        <v>1</v>
      </c>
      <c r="K369" s="409" t="b">
        <f>IF(K368+0.1&gt;'4c) Berechnungen_MFS'!$E$10,K368&lt;'4c) Berechnungen_MFS'!$E$10+IF('4c) Berechnungen_MFS'!$E$115&lt;365,16,15)-0.1)</f>
        <v>1</v>
      </c>
      <c r="L369" s="409" t="b">
        <f>IF(L368+0.1&gt;'4c) Berechnungen_MFS'!$E$10,L368&lt;'4c) Berechnungen_MFS'!$E$10+IF('4c) Berechnungen_MFS'!$E$115&lt;365,16,15)-0.1)</f>
        <v>1</v>
      </c>
      <c r="M369" s="409" t="b">
        <f>IF(M368+0.1&gt;'4c) Berechnungen_MFS'!$E$10,M368&lt;'4c) Berechnungen_MFS'!$E$10+IF('4c) Berechnungen_MFS'!$E$115&lt;365,16,15)-0.1)</f>
        <v>1</v>
      </c>
      <c r="N369" s="409" t="b">
        <f>IF(N368+0.1&gt;'4c) Berechnungen_MFS'!$E$10,N368&lt;'4c) Berechnungen_MFS'!$E$10+IF('4c) Berechnungen_MFS'!$E$115&lt;365,16,15)-0.1)</f>
        <v>1</v>
      </c>
      <c r="O369" s="409" t="b">
        <f>IF(O368+0.1&gt;'4c) Berechnungen_MFS'!$E$10,O368&lt;'4c) Berechnungen_MFS'!$E$10+IF('4c) Berechnungen_MFS'!$E$115&lt;365,16,15)-0.1)</f>
        <v>1</v>
      </c>
      <c r="P369" s="409" t="b">
        <f>IF(P368+0.1&gt;'4c) Berechnungen_MFS'!$E$10,P368&lt;'4c) Berechnungen_MFS'!$E$10+IF('4c) Berechnungen_MFS'!$E$115&lt;365,16,15)-0.1)</f>
        <v>1</v>
      </c>
      <c r="Q369" s="409" t="b">
        <f>IF(Q368+0.1&gt;'4c) Berechnungen_MFS'!$E$10,Q368&lt;'4c) Berechnungen_MFS'!$E$10+IF('4c) Berechnungen_MFS'!$E$115&lt;365,16,15)-0.1)</f>
        <v>1</v>
      </c>
      <c r="R369" s="409" t="b">
        <f>IF(R368+0.1&gt;'4c) Berechnungen_MFS'!$E$10,R368&lt;'4c) Berechnungen_MFS'!$E$10+IF('4c) Berechnungen_MFS'!$E$115&lt;365,16,15)-0.1)</f>
        <v>1</v>
      </c>
      <c r="S369" s="409" t="b">
        <f>IF(S368+0.1&gt;'4c) Berechnungen_MFS'!$E$10,S368&lt;'4c) Berechnungen_MFS'!$E$10+IF('4c) Berechnungen_MFS'!$E$115&lt;365,16,15)-0.1)</f>
        <v>1</v>
      </c>
      <c r="T369" s="573" t="b">
        <f>IF(T368+0.1&gt;'4c) Berechnungen_MFS'!$E$10,T368&lt;'4c) Berechnungen_MFS'!$E$10+IF('4c) Berechnungen_MFS'!$E$115&lt;365,16,15)-0.1)</f>
        <v>0</v>
      </c>
      <c r="U369" s="805"/>
    </row>
    <row r="370" spans="1:21 16384:16384" ht="16.5" x14ac:dyDescent="0.45">
      <c r="B370" s="468" t="s">
        <v>546</v>
      </c>
      <c r="C370" s="292"/>
      <c r="D370" s="574" t="s">
        <v>318</v>
      </c>
      <c r="E370" s="575">
        <f t="shared" ref="E370:T370" si="192">E96</f>
        <v>0</v>
      </c>
      <c r="F370" s="528">
        <f t="shared" si="192"/>
        <v>0</v>
      </c>
      <c r="G370" s="528">
        <f t="shared" si="192"/>
        <v>0</v>
      </c>
      <c r="H370" s="528">
        <f t="shared" si="192"/>
        <v>0</v>
      </c>
      <c r="I370" s="528">
        <f t="shared" si="192"/>
        <v>0</v>
      </c>
      <c r="J370" s="528">
        <f t="shared" si="192"/>
        <v>0</v>
      </c>
      <c r="K370" s="528">
        <f t="shared" si="192"/>
        <v>0</v>
      </c>
      <c r="L370" s="528">
        <f t="shared" si="192"/>
        <v>0</v>
      </c>
      <c r="M370" s="528">
        <f t="shared" si="192"/>
        <v>0</v>
      </c>
      <c r="N370" s="528">
        <f t="shared" si="192"/>
        <v>0</v>
      </c>
      <c r="O370" s="528">
        <f t="shared" si="192"/>
        <v>0</v>
      </c>
      <c r="P370" s="528">
        <f t="shared" si="192"/>
        <v>0</v>
      </c>
      <c r="Q370" s="528">
        <f t="shared" si="192"/>
        <v>0</v>
      </c>
      <c r="R370" s="576">
        <f t="shared" si="192"/>
        <v>0</v>
      </c>
      <c r="S370" s="528">
        <f t="shared" si="192"/>
        <v>0</v>
      </c>
      <c r="T370" s="879">
        <f t="shared" si="192"/>
        <v>0</v>
      </c>
      <c r="U370" s="867"/>
    </row>
    <row r="371" spans="1:21 16384:16384" ht="16.5" x14ac:dyDescent="0.45">
      <c r="B371" s="100" t="s">
        <v>547</v>
      </c>
      <c r="C371" s="295"/>
      <c r="D371" s="317" t="s">
        <v>318</v>
      </c>
      <c r="E371" s="262" t="e">
        <f t="shared" ref="E371:T371" si="193">E147</f>
        <v>#DIV/0!</v>
      </c>
      <c r="F371" s="355" t="e">
        <f t="shared" si="193"/>
        <v>#DIV/0!</v>
      </c>
      <c r="G371" s="355" t="e">
        <f t="shared" si="193"/>
        <v>#DIV/0!</v>
      </c>
      <c r="H371" s="355" t="e">
        <f t="shared" si="193"/>
        <v>#DIV/0!</v>
      </c>
      <c r="I371" s="355" t="e">
        <f t="shared" si="193"/>
        <v>#DIV/0!</v>
      </c>
      <c r="J371" s="355" t="e">
        <f t="shared" si="193"/>
        <v>#DIV/0!</v>
      </c>
      <c r="K371" s="355" t="e">
        <f t="shared" si="193"/>
        <v>#DIV/0!</v>
      </c>
      <c r="L371" s="355" t="e">
        <f t="shared" si="193"/>
        <v>#DIV/0!</v>
      </c>
      <c r="M371" s="355" t="e">
        <f t="shared" si="193"/>
        <v>#DIV/0!</v>
      </c>
      <c r="N371" s="355" t="e">
        <f t="shared" si="193"/>
        <v>#DIV/0!</v>
      </c>
      <c r="O371" s="355" t="e">
        <f t="shared" si="193"/>
        <v>#DIV/0!</v>
      </c>
      <c r="P371" s="355" t="e">
        <f t="shared" si="193"/>
        <v>#DIV/0!</v>
      </c>
      <c r="Q371" s="355" t="e">
        <f t="shared" si="193"/>
        <v>#DIV/0!</v>
      </c>
      <c r="R371" s="355" t="e">
        <f t="shared" si="193"/>
        <v>#DIV/0!</v>
      </c>
      <c r="S371" s="355" t="e">
        <f t="shared" si="193"/>
        <v>#DIV/0!</v>
      </c>
      <c r="T371" s="880">
        <f t="shared" si="193"/>
        <v>0</v>
      </c>
      <c r="U371" s="867"/>
    </row>
    <row r="372" spans="1:21 16384:16384" ht="15" thickBot="1" x14ac:dyDescent="0.4">
      <c r="B372" s="105" t="s">
        <v>548</v>
      </c>
      <c r="C372" s="458"/>
      <c r="D372" s="578"/>
      <c r="E372" s="564" t="e">
        <f t="shared" ref="E372:S372" si="194">IF(E369=TRUE,IF(E370&lt;0,IF(E371&gt;=1.1*E370,"Erfüllt","Nicht erfüllt"),IF(E371&gt;=0.9*E370,"Erfüllt","Nicht erfüllt")),"")</f>
        <v>#DIV/0!</v>
      </c>
      <c r="F372" s="579" t="e">
        <f t="shared" si="194"/>
        <v>#DIV/0!</v>
      </c>
      <c r="G372" s="579" t="e">
        <f t="shared" si="194"/>
        <v>#DIV/0!</v>
      </c>
      <c r="H372" s="579" t="e">
        <f t="shared" si="194"/>
        <v>#DIV/0!</v>
      </c>
      <c r="I372" s="579" t="e">
        <f t="shared" si="194"/>
        <v>#DIV/0!</v>
      </c>
      <c r="J372" s="579" t="e">
        <f t="shared" si="194"/>
        <v>#DIV/0!</v>
      </c>
      <c r="K372" s="579" t="e">
        <f t="shared" si="194"/>
        <v>#DIV/0!</v>
      </c>
      <c r="L372" s="579" t="e">
        <f t="shared" si="194"/>
        <v>#DIV/0!</v>
      </c>
      <c r="M372" s="579" t="e">
        <f t="shared" si="194"/>
        <v>#DIV/0!</v>
      </c>
      <c r="N372" s="579" t="e">
        <f t="shared" si="194"/>
        <v>#DIV/0!</v>
      </c>
      <c r="O372" s="579" t="e">
        <f t="shared" si="194"/>
        <v>#DIV/0!</v>
      </c>
      <c r="P372" s="579" t="e">
        <f t="shared" si="194"/>
        <v>#DIV/0!</v>
      </c>
      <c r="Q372" s="579" t="e">
        <f t="shared" si="194"/>
        <v>#DIV/0!</v>
      </c>
      <c r="R372" s="579" t="e">
        <f t="shared" si="194"/>
        <v>#DIV/0!</v>
      </c>
      <c r="S372" s="579" t="e">
        <f t="shared" si="194"/>
        <v>#DIV/0!</v>
      </c>
      <c r="T372" s="826" t="str">
        <f>IF(T369=TRUE,IF(T370&lt;0,IF(T371&gt;=1.1*T370,"Erfüllt","Nicht erfüllt"),IF(T371&gt;=0.9*T370,"Erfüllt","Nicht erfüllt")),"")</f>
        <v/>
      </c>
      <c r="U372" s="805"/>
    </row>
    <row r="373" spans="1:21 16384:16384" ht="15" thickBot="1" x14ac:dyDescent="0.4">
      <c r="B373" s="581"/>
      <c r="C373" s="582"/>
      <c r="D373" s="583"/>
      <c r="E373" s="569"/>
      <c r="F373" s="569"/>
      <c r="G373" s="569"/>
      <c r="H373" s="569"/>
      <c r="I373" s="569"/>
      <c r="J373" s="569"/>
      <c r="K373" s="569"/>
      <c r="L373" s="569"/>
      <c r="M373" s="569"/>
      <c r="N373" s="569"/>
      <c r="O373" s="569"/>
      <c r="P373" s="569"/>
      <c r="Q373" s="569"/>
      <c r="R373" s="569"/>
      <c r="S373" s="569"/>
      <c r="T373" s="569"/>
      <c r="U373" s="569"/>
    </row>
    <row r="374" spans="1:21 16384:16384" ht="15" thickBot="1" x14ac:dyDescent="0.4">
      <c r="B374" s="1543" t="s">
        <v>549</v>
      </c>
      <c r="C374" s="1544"/>
      <c r="D374" s="1545"/>
      <c r="E374" s="368">
        <f>E368</f>
        <v>1900</v>
      </c>
      <c r="F374" s="312">
        <f t="shared" ref="F374:T374" si="195">F368</f>
        <v>1901</v>
      </c>
      <c r="G374" s="312">
        <f t="shared" si="195"/>
        <v>1902</v>
      </c>
      <c r="H374" s="312">
        <f t="shared" si="195"/>
        <v>1903</v>
      </c>
      <c r="I374" s="312">
        <f t="shared" si="195"/>
        <v>1904</v>
      </c>
      <c r="J374" s="312">
        <f t="shared" si="195"/>
        <v>1905</v>
      </c>
      <c r="K374" s="312">
        <f t="shared" si="195"/>
        <v>1906</v>
      </c>
      <c r="L374" s="312">
        <f t="shared" si="195"/>
        <v>1907</v>
      </c>
      <c r="M374" s="312">
        <f t="shared" si="195"/>
        <v>1908</v>
      </c>
      <c r="N374" s="312">
        <f t="shared" si="195"/>
        <v>1909</v>
      </c>
      <c r="O374" s="312">
        <f t="shared" si="195"/>
        <v>1910</v>
      </c>
      <c r="P374" s="312">
        <f t="shared" si="195"/>
        <v>1911</v>
      </c>
      <c r="Q374" s="312">
        <f t="shared" si="195"/>
        <v>1912</v>
      </c>
      <c r="R374" s="312">
        <f t="shared" si="195"/>
        <v>1913</v>
      </c>
      <c r="S374" s="312">
        <f t="shared" si="195"/>
        <v>1914</v>
      </c>
      <c r="T374" s="313">
        <f t="shared" si="195"/>
        <v>1915</v>
      </c>
    </row>
    <row r="375" spans="1:21 16384:16384" ht="15" customHeight="1" x14ac:dyDescent="0.35">
      <c r="B375" s="495" t="s">
        <v>550</v>
      </c>
      <c r="C375" s="304"/>
      <c r="D375" s="293" t="s">
        <v>55</v>
      </c>
      <c r="E375" s="584">
        <f>IF(E369=TRUE,IF($E$134="Nein",'4a) Berechnungen zu Planwerten'!E22,'4b) Berechnungen zu real. Wert.'!E12),"")</f>
        <v>0</v>
      </c>
      <c r="F375" s="585">
        <f>IF(F369=TRUE,IF($E$134="Nein",'4a) Berechnungen zu Planwerten'!F22,'4b) Berechnungen zu real. Wert.'!F12),"")</f>
        <v>0</v>
      </c>
      <c r="G375" s="585">
        <f>IF(G369=TRUE,IF($E$134="Nein",'4a) Berechnungen zu Planwerten'!G22,'4b) Berechnungen zu real. Wert.'!G12),"")</f>
        <v>0</v>
      </c>
      <c r="H375" s="585">
        <f>IF(H369=TRUE,IF($E$134="Nein",'4a) Berechnungen zu Planwerten'!H22,'4b) Berechnungen zu real. Wert.'!H12),"")</f>
        <v>0</v>
      </c>
      <c r="I375" s="585">
        <f>IF(I369=TRUE,IF($E$134="Nein",'4a) Berechnungen zu Planwerten'!I22,'4b) Berechnungen zu real. Wert.'!I12),"")</f>
        <v>0</v>
      </c>
      <c r="J375" s="585">
        <f>IF(J369=TRUE,IF($E$134="Nein",'4a) Berechnungen zu Planwerten'!J22,'4b) Berechnungen zu real. Wert.'!J12),"")</f>
        <v>0</v>
      </c>
      <c r="K375" s="585">
        <f>IF(K369=TRUE,IF($E$134="Nein",'4a) Berechnungen zu Planwerten'!K22,'4b) Berechnungen zu real. Wert.'!K12),"")</f>
        <v>0</v>
      </c>
      <c r="L375" s="585">
        <f>IF(L369=TRUE,IF($E$134="Nein",'4a) Berechnungen zu Planwerten'!L22,'4b) Berechnungen zu real. Wert.'!L12),"")</f>
        <v>0</v>
      </c>
      <c r="M375" s="585">
        <f>IF(M369=TRUE,IF($E$134="Nein",'4a) Berechnungen zu Planwerten'!M22,'4b) Berechnungen zu real. Wert.'!M12),"")</f>
        <v>0</v>
      </c>
      <c r="N375" s="585">
        <f>IF(N369=TRUE,IF($E$134="Nein",'4a) Berechnungen zu Planwerten'!N22,'4b) Berechnungen zu real. Wert.'!N12),"")</f>
        <v>0</v>
      </c>
      <c r="O375" s="585">
        <f>IF(O369=TRUE,IF($E$134="Nein",'4a) Berechnungen zu Planwerten'!O22,'4b) Berechnungen zu real. Wert.'!O12),"")</f>
        <v>0</v>
      </c>
      <c r="P375" s="585">
        <f>IF(P369=TRUE,IF($E$134="Nein",'4a) Berechnungen zu Planwerten'!P22,'4b) Berechnungen zu real. Wert.'!P12),"")</f>
        <v>0</v>
      </c>
      <c r="Q375" s="585">
        <f>IF(Q369=TRUE,IF($E$134="Nein",'4a) Berechnungen zu Planwerten'!Q22,'4b) Berechnungen zu real. Wert.'!Q12),"")</f>
        <v>0</v>
      </c>
      <c r="R375" s="585">
        <f>IF(R369=TRUE,IF($E$134="Nein",'4a) Berechnungen zu Planwerten'!R22,'4b) Berechnungen zu real. Wert.'!R12),"")</f>
        <v>0</v>
      </c>
      <c r="S375" s="585">
        <f>IF(S369=TRUE,IF($E$134="Nein",IF('4c) Berechnungen_MFS'!$E$114="Nein",'4a) Berechnungen zu Planwerten'!S22,IF('2d) Planwerte (Anlage)'!S119="",0,IFERROR(('4a) Berechnungen zu Planwerten'!S21+'4a) Berechnungen zu Planwerten'!T21)/('4a) Berechnungen zu Planwerten'!S93+'4a) Berechnungen zu Planwerten'!T93),0))),IF('4c) Berechnungen_MFS'!$E$114="Nein",'4b) Berechnungen zu real. Wert.'!S12,IF('2e) Realisierte Werte (Anlage)'!S119="",0,IFERROR(('4b) Berechnungen zu real. Wert.'!S11+'4b) Berechnungen zu real. Wert.'!T11)/('4b) Berechnungen zu real. Wert.'!S63+'4b) Berechnungen zu real. Wert.'!T63),0)))),"")</f>
        <v>0</v>
      </c>
      <c r="T375" s="827" t="str">
        <f>IF(T369=TRUE,IF($E$134="Nein",'4a) Berechnungen zu Planwerten'!U22,'4b) Berechnungen zu real. Wert.'!U12),"")</f>
        <v/>
      </c>
      <c r="U375" s="805"/>
    </row>
    <row r="376" spans="1:21 16384:16384" ht="15" thickBot="1" x14ac:dyDescent="0.4">
      <c r="B376" s="253" t="s">
        <v>548</v>
      </c>
      <c r="C376" s="306"/>
      <c r="D376" s="536"/>
      <c r="E376" s="253" t="str">
        <f>IF(E369=TRUE,IF('2b) Allg. Inputs'!$C$8="Nein",IF('4c) Berechnungen_MFS'!$E$114="Nein",IF(E368&gt;=$E$368+2,IF(E375&gt;=60%,"Erfüllt","Nicht erfüllt"),"-"),IF(E368&gt;=$E$368+3,IF(E375&gt;=60%,"Erfüllt","Nicht erfüllt"),"-")),IF('4c) Berechnungen_MFS'!$E$114="Nein",IF(E368&gt;=$E$368+3,IF(E375&gt;=60%,"Erfüllt","Nicht erfüllt"),"-"),IF(E368&gt;=$E$368+4,IF(E375&gt;=60%,"Erfüllt","Nicht erfüllt"),"-"))),"")</f>
        <v>-</v>
      </c>
      <c r="F376" s="586" t="str">
        <f>IF(F369=TRUE,IF('2b) Allg. Inputs'!$C$8="Nein",IF('4c) Berechnungen_MFS'!$E$114="Nein",IF(F368&gt;=$E$368+2,IF(F375&gt;=60%,"Erfüllt","Nicht erfüllt"),"-"),IF(F368&gt;=$E$368+3,IF(F375&gt;=60%,"Erfüllt","Nicht erfüllt"),"-")),IF('4c) Berechnungen_MFS'!$E$114="Nein",IF(F368&gt;=$E$368+3,IF(F375&gt;=60%,"Erfüllt","Nicht erfüllt"),"-"),IF(F368&gt;=$E$368+4,IF(F375&gt;=60%,"Erfüllt","Nicht erfüllt"),"-"))),"")</f>
        <v>-</v>
      </c>
      <c r="G376" s="586" t="str">
        <f>IF(G369=TRUE,IF('2b) Allg. Inputs'!$C$8="Nein",IF('4c) Berechnungen_MFS'!$E$114="Nein",IF(G368&gt;=$E$368+2,IF(G375&gt;=60%,"Erfüllt","Nicht erfüllt"),"-"),IF(G368&gt;=$E$368+3,IF(G375&gt;=60%,"Erfüllt","Nicht erfüllt"),"-")),IF('4c) Berechnungen_MFS'!$E$114="Nein",IF(G368&gt;=$E$368+3,IF(G375&gt;=60%,"Erfüllt","Nicht erfüllt"),"-"),IF(G368&gt;=$E$368+4,IF(G375&gt;=60%,"Erfüllt","Nicht erfüllt"),"-"))),"")</f>
        <v>Nicht erfüllt</v>
      </c>
      <c r="H376" s="586" t="str">
        <f>IF(H369=TRUE,IF('2b) Allg. Inputs'!$C$8="Nein",IF('4c) Berechnungen_MFS'!$E$114="Nein",IF(H368&gt;=$E$368+2,IF(H375&gt;=60%,"Erfüllt","Nicht erfüllt"),"-"),IF(H368&gt;=$E$368+3,IF(H375&gt;=60%,"Erfüllt","Nicht erfüllt"),"-")),IF('4c) Berechnungen_MFS'!$E$114="Nein",IF(H368&gt;=$E$368+3,IF(H375&gt;=60%,"Erfüllt","Nicht erfüllt"),"-"),IF(H368&gt;=$E$368+4,IF(H375&gt;=60%,"Erfüllt","Nicht erfüllt"),"-"))),"")</f>
        <v>Nicht erfüllt</v>
      </c>
      <c r="I376" s="586" t="str">
        <f>IF(I369=TRUE,IF('2b) Allg. Inputs'!$C$8="Nein",IF('4c) Berechnungen_MFS'!$E$114="Nein",IF(I368&gt;=$E$368+2,IF(I375&gt;=60%,"Erfüllt","Nicht erfüllt"),"-"),IF(I368&gt;=$E$368+3,IF(I375&gt;=60%,"Erfüllt","Nicht erfüllt"),"-")),IF('4c) Berechnungen_MFS'!$E$114="Nein",IF(I368&gt;=$E$368+3,IF(I375&gt;=60%,"Erfüllt","Nicht erfüllt"),"-"),IF(I368&gt;=$E$368+4,IF(I375&gt;=60%,"Erfüllt","Nicht erfüllt"),"-"))),"")</f>
        <v>Nicht erfüllt</v>
      </c>
      <c r="J376" s="586" t="str">
        <f>IF(J369=TRUE,IF('2b) Allg. Inputs'!$C$8="Nein",IF('4c) Berechnungen_MFS'!$E$114="Nein",IF(J368&gt;=$E$368+2,IF(J375&gt;=60%,"Erfüllt","Nicht erfüllt"),"-"),IF(J368&gt;=$E$368+3,IF(J375&gt;=60%,"Erfüllt","Nicht erfüllt"),"-")),IF('4c) Berechnungen_MFS'!$E$114="Nein",IF(J368&gt;=$E$368+3,IF(J375&gt;=60%,"Erfüllt","Nicht erfüllt"),"-"),IF(J368&gt;=$E$368+4,IF(J375&gt;=60%,"Erfüllt","Nicht erfüllt"),"-"))),"")</f>
        <v>Nicht erfüllt</v>
      </c>
      <c r="K376" s="586" t="str">
        <f>IF(K369=TRUE,IF('2b) Allg. Inputs'!$C$8="Nein",IF('4c) Berechnungen_MFS'!$E$114="Nein",IF(K368&gt;=$E$368+2,IF(K375&gt;=60%,"Erfüllt","Nicht erfüllt"),"-"),IF(K368&gt;=$E$368+3,IF(K375&gt;=60%,"Erfüllt","Nicht erfüllt"),"-")),IF('4c) Berechnungen_MFS'!$E$114="Nein",IF(K368&gt;=$E$368+3,IF(K375&gt;=60%,"Erfüllt","Nicht erfüllt"),"-"),IF(K368&gt;=$E$368+4,IF(K375&gt;=60%,"Erfüllt","Nicht erfüllt"),"-"))),"")</f>
        <v>Nicht erfüllt</v>
      </c>
      <c r="L376" s="586" t="str">
        <f>IF(L369=TRUE,IF('2b) Allg. Inputs'!$C$8="Nein",IF('4c) Berechnungen_MFS'!$E$114="Nein",IF(L368&gt;=$E$368+2,IF(L375&gt;=60%,"Erfüllt","Nicht erfüllt"),"-"),IF(L368&gt;=$E$368+3,IF(L375&gt;=60%,"Erfüllt","Nicht erfüllt"),"-")),IF('4c) Berechnungen_MFS'!$E$114="Nein",IF(L368&gt;=$E$368+3,IF(L375&gt;=60%,"Erfüllt","Nicht erfüllt"),"-"),IF(L368&gt;=$E$368+4,IF(L375&gt;=60%,"Erfüllt","Nicht erfüllt"),"-"))),"")</f>
        <v>Nicht erfüllt</v>
      </c>
      <c r="M376" s="586" t="str">
        <f>IF(M369=TRUE,IF('2b) Allg. Inputs'!$C$8="Nein",IF('4c) Berechnungen_MFS'!$E$114="Nein",IF(M368&gt;=$E$368+2,IF(M375&gt;=60%,"Erfüllt","Nicht erfüllt"),"-"),IF(M368&gt;=$E$368+3,IF(M375&gt;=60%,"Erfüllt","Nicht erfüllt"),"-")),IF('4c) Berechnungen_MFS'!$E$114="Nein",IF(M368&gt;=$E$368+3,IF(M375&gt;=60%,"Erfüllt","Nicht erfüllt"),"-"),IF(M368&gt;=$E$368+4,IF(M375&gt;=60%,"Erfüllt","Nicht erfüllt"),"-"))),"")</f>
        <v>Nicht erfüllt</v>
      </c>
      <c r="N376" s="586" t="str">
        <f>IF(N369=TRUE,IF('2b) Allg. Inputs'!$C$8="Nein",IF('4c) Berechnungen_MFS'!$E$114="Nein",IF(N368&gt;=$E$368+2,IF(N375&gt;=60%,"Erfüllt","Nicht erfüllt"),"-"),IF(N368&gt;=$E$368+3,IF(N375&gt;=60%,"Erfüllt","Nicht erfüllt"),"-")),IF('4c) Berechnungen_MFS'!$E$114="Nein",IF(N368&gt;=$E$368+3,IF(N375&gt;=60%,"Erfüllt","Nicht erfüllt"),"-"),IF(N368&gt;=$E$368+4,IF(N375&gt;=60%,"Erfüllt","Nicht erfüllt"),"-"))),"")</f>
        <v>Nicht erfüllt</v>
      </c>
      <c r="O376" s="586" t="str">
        <f>IF(O369=TRUE,IF('2b) Allg. Inputs'!$C$8="Nein",IF('4c) Berechnungen_MFS'!$E$114="Nein",IF(O368&gt;=$E$368+2,IF(O375&gt;=60%,"Erfüllt","Nicht erfüllt"),"-"),IF(O368&gt;=$E$368+3,IF(O375&gt;=60%,"Erfüllt","Nicht erfüllt"),"-")),IF('4c) Berechnungen_MFS'!$E$114="Nein",IF(O368&gt;=$E$368+3,IF(O375&gt;=60%,"Erfüllt","Nicht erfüllt"),"-"),IF(O368&gt;=$E$368+4,IF(O375&gt;=60%,"Erfüllt","Nicht erfüllt"),"-"))),"")</f>
        <v>Nicht erfüllt</v>
      </c>
      <c r="P376" s="586" t="str">
        <f>IF(P369=TRUE,IF('2b) Allg. Inputs'!$C$8="Nein",IF('4c) Berechnungen_MFS'!$E$114="Nein",IF(P368&gt;=$E$368+2,IF(P375&gt;=60%,"Erfüllt","Nicht erfüllt"),"-"),IF(P368&gt;=$E$368+3,IF(P375&gt;=60%,"Erfüllt","Nicht erfüllt"),"-")),IF('4c) Berechnungen_MFS'!$E$114="Nein",IF(P368&gt;=$E$368+3,IF(P375&gt;=60%,"Erfüllt","Nicht erfüllt"),"-"),IF(P368&gt;=$E$368+4,IF(P375&gt;=60%,"Erfüllt","Nicht erfüllt"),"-"))),"")</f>
        <v>Nicht erfüllt</v>
      </c>
      <c r="Q376" s="586" t="str">
        <f>IF(Q369=TRUE,IF('2b) Allg. Inputs'!$C$8="Nein",IF('4c) Berechnungen_MFS'!$E$114="Nein",IF(Q368&gt;=$E$368+2,IF(Q375&gt;=60%,"Erfüllt","Nicht erfüllt"),"-"),IF(Q368&gt;=$E$368+3,IF(Q375&gt;=60%,"Erfüllt","Nicht erfüllt"),"-")),IF('4c) Berechnungen_MFS'!$E$114="Nein",IF(Q368&gt;=$E$368+3,IF(Q375&gt;=60%,"Erfüllt","Nicht erfüllt"),"-"),IF(Q368&gt;=$E$368+4,IF(Q375&gt;=60%,"Erfüllt","Nicht erfüllt"),"-"))),"")</f>
        <v>Nicht erfüllt</v>
      </c>
      <c r="R376" s="586" t="str">
        <f>IF(R369=TRUE,IF('2b) Allg. Inputs'!$C$8="Nein",IF('4c) Berechnungen_MFS'!$E$114="Nein",IF(R368&gt;=$E$368+2,IF(R375&gt;=60%,"Erfüllt","Nicht erfüllt"),"-"),IF(R368&gt;=$E$368+3,IF(R375&gt;=60%,"Erfüllt","Nicht erfüllt"),"-")),IF('4c) Berechnungen_MFS'!$E$114="Nein",IF(R368&gt;=$E$368+3,IF(R375&gt;=60%,"Erfüllt","Nicht erfüllt"),"-"),IF(R368&gt;=$E$368+4,IF(R375&gt;=60%,"Erfüllt","Nicht erfüllt"),"-"))),"")</f>
        <v>Nicht erfüllt</v>
      </c>
      <c r="S376" s="586" t="str">
        <f>IF(S369=TRUE,IF('2b) Allg. Inputs'!$C$8="Nein",IF('4c) Berechnungen_MFS'!$E$114="Nein",IF(S368&gt;=$E$368+2,IF(S375&gt;=60%,"Erfüllt","Nicht erfüllt"),"-"),IF(S368&gt;=$E$368+3,IF(S375&gt;=60%,"Erfüllt","Nicht erfüllt"),"-")),IF('4c) Berechnungen_MFS'!$E$114="Nein",IF(S368&gt;=$E$368+3,IF(S375&gt;=60%,"Erfüllt","Nicht erfüllt"),"-"),IF(S368&gt;=$E$368+4,IF(S375&gt;=60%,"Erfüllt","Nicht erfüllt"),"-"))),"")</f>
        <v>Nicht erfüllt</v>
      </c>
      <c r="T376" s="359" t="str">
        <f>IF(T369=TRUE,IF('2b) Allg. Inputs'!$C$8="Nein",IF('4c) Berechnungen_MFS'!$E$114="Nein",IF(T368&gt;=$E$368+2,IF(T375&gt;=60%,"Erfüllt","Nicht erfüllt"),"-"),IF(T368&gt;=$E$368+3,IF(T375&gt;=60%,"Erfüllt","Nicht erfüllt"),"-")),IF('4c) Berechnungen_MFS'!$E$114="Nein",IF(T368&gt;=$E$368+3,IF(T375&gt;=60%,"Erfüllt","Nicht erfüllt"),"-"),IF(T368&gt;=$E$368+4,IF(T375&gt;=60%,"Erfüllt","Nicht erfüllt"),"-"))),"")</f>
        <v/>
      </c>
      <c r="U376" s="805"/>
    </row>
    <row r="377" spans="1:21 16384:16384" ht="15" thickBot="1" x14ac:dyDescent="0.4">
      <c r="B377" s="587"/>
      <c r="C377" s="582"/>
      <c r="D377" s="583"/>
      <c r="E377" s="895">
        <f>E378</f>
        <v>1900</v>
      </c>
      <c r="F377" s="895">
        <f t="shared" ref="F377:S377" si="196">F378</f>
        <v>1901</v>
      </c>
      <c r="G377" s="895">
        <f t="shared" si="196"/>
        <v>1902</v>
      </c>
      <c r="H377" s="895">
        <f t="shared" si="196"/>
        <v>1903</v>
      </c>
      <c r="I377" s="895">
        <f t="shared" si="196"/>
        <v>1904</v>
      </c>
      <c r="J377" s="895">
        <f t="shared" si="196"/>
        <v>1905</v>
      </c>
      <c r="K377" s="895">
        <f t="shared" si="196"/>
        <v>1906</v>
      </c>
      <c r="L377" s="895">
        <f t="shared" si="196"/>
        <v>1907</v>
      </c>
      <c r="M377" s="895">
        <f t="shared" si="196"/>
        <v>1908</v>
      </c>
      <c r="N377" s="895">
        <f t="shared" si="196"/>
        <v>1909</v>
      </c>
      <c r="O377" s="895">
        <f t="shared" si="196"/>
        <v>1910</v>
      </c>
      <c r="P377" s="895">
        <f t="shared" si="196"/>
        <v>1911</v>
      </c>
      <c r="Q377" s="895">
        <f t="shared" si="196"/>
        <v>1912</v>
      </c>
      <c r="R377" s="895">
        <f t="shared" si="196"/>
        <v>1913</v>
      </c>
      <c r="S377" s="895">
        <f t="shared" si="196"/>
        <v>1914</v>
      </c>
      <c r="T377" s="895"/>
      <c r="U377" s="805"/>
    </row>
    <row r="378" spans="1:21 16384:16384" s="11" customFormat="1" ht="15" thickBot="1" x14ac:dyDescent="0.4">
      <c r="A378"/>
      <c r="B378" s="372"/>
      <c r="C378" s="582"/>
      <c r="D378" s="583"/>
      <c r="E378" s="368">
        <f>YEAR('2b) Allg. Inputs'!C7)</f>
        <v>1900</v>
      </c>
      <c r="F378" s="312">
        <f t="shared" ref="F378:R378" si="197">E6+1</f>
        <v>1901</v>
      </c>
      <c r="G378" s="312">
        <f t="shared" si="197"/>
        <v>1902</v>
      </c>
      <c r="H378" s="312">
        <f t="shared" si="197"/>
        <v>1903</v>
      </c>
      <c r="I378" s="312">
        <f t="shared" si="197"/>
        <v>1904</v>
      </c>
      <c r="J378" s="312">
        <f t="shared" si="197"/>
        <v>1905</v>
      </c>
      <c r="K378" s="312">
        <f t="shared" si="197"/>
        <v>1906</v>
      </c>
      <c r="L378" s="312">
        <f t="shared" si="197"/>
        <v>1907</v>
      </c>
      <c r="M378" s="312">
        <f t="shared" si="197"/>
        <v>1908</v>
      </c>
      <c r="N378" s="312">
        <f t="shared" si="197"/>
        <v>1909</v>
      </c>
      <c r="O378" s="312">
        <f t="shared" si="197"/>
        <v>1910</v>
      </c>
      <c r="P378" s="312">
        <f t="shared" si="197"/>
        <v>1911</v>
      </c>
      <c r="Q378" s="312">
        <f t="shared" si="197"/>
        <v>1912</v>
      </c>
      <c r="R378" s="312">
        <f t="shared" si="197"/>
        <v>1913</v>
      </c>
      <c r="S378" s="909">
        <f>IF('4c) Berechnungen_MFS'!E114 = "Nein",R378+1, R378+1&amp;" 1. Teil-KJ")</f>
        <v>1914</v>
      </c>
      <c r="T378" s="910">
        <f>IF('4c) Berechnungen_MFS'!E114="Nein",S378+1,"letzte 12 Monate")</f>
        <v>1915</v>
      </c>
      <c r="U378" s="885"/>
    </row>
    <row r="379" spans="1:21 16384:16384" ht="15" thickBot="1" x14ac:dyDescent="0.4">
      <c r="B379" s="1533" t="s">
        <v>551</v>
      </c>
      <c r="C379" s="1541"/>
      <c r="D379" s="1542"/>
      <c r="E379" s="408" t="b">
        <f>IF(E378+0.1&gt;'4c) Berechnungen_MFS'!$E$10,E378&lt;'4c) Berechnungen_MFS'!$E$10+IF('4c) Berechnungen_MFS'!$E$115&lt;365,16,15)-0.1)</f>
        <v>1</v>
      </c>
      <c r="F379" s="409" t="b">
        <f>IF(F378+0.1&gt;'4c) Berechnungen_MFS'!$E$10,F378&lt;'4c) Berechnungen_MFS'!$E$10+IF('4c) Berechnungen_MFS'!$E$115&lt;365,16,15)-0.1)</f>
        <v>1</v>
      </c>
      <c r="G379" s="409" t="b">
        <f>IF(G378+0.1&gt;'4c) Berechnungen_MFS'!$E$10,G378&lt;'4c) Berechnungen_MFS'!$E$10+IF('4c) Berechnungen_MFS'!$E$115&lt;365,16,15)-0.1)</f>
        <v>1</v>
      </c>
      <c r="H379" s="409" t="b">
        <f>IF(H378+0.1&gt;'4c) Berechnungen_MFS'!$E$10,H378&lt;'4c) Berechnungen_MFS'!$E$10+IF('4c) Berechnungen_MFS'!$E$115&lt;365,16,15)-0.1)</f>
        <v>1</v>
      </c>
      <c r="I379" s="409" t="b">
        <f>IF(I378+0.1&gt;'4c) Berechnungen_MFS'!$E$10,I378&lt;'4c) Berechnungen_MFS'!$E$10+IF('4c) Berechnungen_MFS'!$E$115&lt;365,16,15)-0.1)</f>
        <v>1</v>
      </c>
      <c r="J379" s="409" t="b">
        <f>IF(J378+0.1&gt;'4c) Berechnungen_MFS'!$E$10,J378&lt;'4c) Berechnungen_MFS'!$E$10+IF('4c) Berechnungen_MFS'!$E$115&lt;365,16,15)-0.1)</f>
        <v>1</v>
      </c>
      <c r="K379" s="409" t="b">
        <f>IF(K378+0.1&gt;'4c) Berechnungen_MFS'!$E$10,K378&lt;'4c) Berechnungen_MFS'!$E$10+IF('4c) Berechnungen_MFS'!$E$115&lt;365,16,15)-0.1)</f>
        <v>1</v>
      </c>
      <c r="L379" s="409" t="b">
        <f>IF(L378+0.1&gt;'4c) Berechnungen_MFS'!$E$10,L378&lt;'4c) Berechnungen_MFS'!$E$10+IF('4c) Berechnungen_MFS'!$E$115&lt;365,16,15)-0.1)</f>
        <v>1</v>
      </c>
      <c r="M379" s="409" t="b">
        <f>IF(M378+0.1&gt;'4c) Berechnungen_MFS'!$E$10,M378&lt;'4c) Berechnungen_MFS'!$E$10+IF('4c) Berechnungen_MFS'!$E$115&lt;365,16,15)-0.1)</f>
        <v>1</v>
      </c>
      <c r="N379" s="409" t="b">
        <f>IF(N378+0.1&gt;'4c) Berechnungen_MFS'!$E$10,N378&lt;'4c) Berechnungen_MFS'!$E$10+IF('4c) Berechnungen_MFS'!$E$115&lt;365,16,15)-0.1)</f>
        <v>1</v>
      </c>
      <c r="O379" s="409" t="b">
        <f>IF(O378+0.1&gt;'4c) Berechnungen_MFS'!$E$10,O378&lt;'4c) Berechnungen_MFS'!$E$10+IF('4c) Berechnungen_MFS'!$E$115&lt;365,16,15)-0.1)</f>
        <v>1</v>
      </c>
      <c r="P379" s="409" t="b">
        <f>IF(P378+0.1&gt;'4c) Berechnungen_MFS'!$E$10,P378&lt;'4c) Berechnungen_MFS'!$E$10+IF('4c) Berechnungen_MFS'!$E$115&lt;365,16,15)-0.1)</f>
        <v>1</v>
      </c>
      <c r="Q379" s="409" t="b">
        <f>IF(Q378+0.1&gt;'4c) Berechnungen_MFS'!$E$10,Q378&lt;'4c) Berechnungen_MFS'!$E$10+IF('4c) Berechnungen_MFS'!$E$115&lt;365,16,15)-0.1)</f>
        <v>1</v>
      </c>
      <c r="R379" s="409" t="b">
        <f>IF(R378+0.1&gt;'4c) Berechnungen_MFS'!$E$10,R378&lt;'4c) Berechnungen_MFS'!$E$10+IF('4c) Berechnungen_MFS'!$E$115&lt;365,16,15)-0.1)</f>
        <v>1</v>
      </c>
      <c r="S379" s="409" t="b">
        <f>IF(_xlfn.NUMBERVALUE(LEFT(S378,4))+0.1&gt;'4c) Berechnungen_MFS'!$E$10,_xlfn.NUMBERVALUE(LEFT(S378,4))&lt;'4c) Berechnungen_MFS'!$E$10+IF('4c) Berechnungen_MFS'!$E$115&lt;365,16,15)-0.1)</f>
        <v>1</v>
      </c>
      <c r="T379" s="410" t="b">
        <f>IF(_xlfn.NUMBERVALUE(LEFT(T374,4))+0.1&gt;'4c) Berechnungen_MFS'!$E$10,_xlfn.NUMBERVALUE(LEFT(T374,4))&lt;'4c) Berechnungen_MFS'!$E$10+IF('4c) Berechnungen_MFS'!$E$115&lt;365,16,15)-0.1)</f>
        <v>0</v>
      </c>
    </row>
    <row r="380" spans="1:21 16384:16384" x14ac:dyDescent="0.35">
      <c r="B380" s="495" t="s">
        <v>550</v>
      </c>
      <c r="C380" s="588"/>
      <c r="D380" s="589"/>
      <c r="E380" s="590">
        <f>IF(E379=TRUE,IF($E$134="Nein",'4a) Berechnungen zu Planwerten'!E22,'4b) Berechnungen zu real. Wert.'!E12),"")</f>
        <v>0</v>
      </c>
      <c r="F380" s="591">
        <f>IF(F379=TRUE,IF($E$134="Nein",'4a) Berechnungen zu Planwerten'!F22,'4b) Berechnungen zu real. Wert.'!F12),"")</f>
        <v>0</v>
      </c>
      <c r="G380" s="591">
        <f>IF(G379=TRUE,IF($E$134="Nein",'4a) Berechnungen zu Planwerten'!G22,'4b) Berechnungen zu real. Wert.'!G12),"")</f>
        <v>0</v>
      </c>
      <c r="H380" s="591">
        <f>IF(H379=TRUE,IF($E$134="Nein",'4a) Berechnungen zu Planwerten'!H22,'4b) Berechnungen zu real. Wert.'!H12),"")</f>
        <v>0</v>
      </c>
      <c r="I380" s="591">
        <f>IF(I379=TRUE,IF($E$134="Nein",'4a) Berechnungen zu Planwerten'!I22,'4b) Berechnungen zu real. Wert.'!I12),"")</f>
        <v>0</v>
      </c>
      <c r="J380" s="592">
        <f>IF(J379=TRUE,IF($E$134="Nein",'4a) Berechnungen zu Planwerten'!J22,'4b) Berechnungen zu real. Wert.'!J12),"")</f>
        <v>0</v>
      </c>
      <c r="K380" s="591">
        <f>IF(K379=TRUE,IF($E$134="Nein",'4a) Berechnungen zu Planwerten'!K22,'4b) Berechnungen zu real. Wert.'!K12),"")</f>
        <v>0</v>
      </c>
      <c r="L380" s="593">
        <f>IF(L379=TRUE,IF($E$134="Nein",'4a) Berechnungen zu Planwerten'!L22,'4b) Berechnungen zu real. Wert.'!L12),"")</f>
        <v>0</v>
      </c>
      <c r="M380" s="592">
        <f>IF(M379=TRUE,IF($E$134="Nein",'4a) Berechnungen zu Planwerten'!M22,'4b) Berechnungen zu real. Wert.'!M12),"")</f>
        <v>0</v>
      </c>
      <c r="N380" s="592">
        <f>IF(N379=TRUE,IF($E$134="Nein",'4a) Berechnungen zu Planwerten'!N22,'4b) Berechnungen zu real. Wert.'!N12),"")</f>
        <v>0</v>
      </c>
      <c r="O380" s="593">
        <f>IF(O379=TRUE,IF($E$134="Nein",'4a) Berechnungen zu Planwerten'!O22,'4b) Berechnungen zu real. Wert.'!O12),"")</f>
        <v>0</v>
      </c>
      <c r="P380" s="594">
        <f>IF(P379=TRUE,IF($E$134="Nein",'4a) Berechnungen zu Planwerten'!P22,'4b) Berechnungen zu real. Wert.'!P12),"")</f>
        <v>0</v>
      </c>
      <c r="Q380" s="591">
        <f>IF(Q379=TRUE,IF($E$134="Nein",'4a) Berechnungen zu Planwerten'!Q22,'4b) Berechnungen zu real. Wert.'!Q12),"")</f>
        <v>0</v>
      </c>
      <c r="R380" s="591">
        <f>IF(R379=TRUE,IF($E$134="Nein",'4a) Berechnungen zu Planwerten'!R22,'4b) Berechnungen zu real. Wert.'!R12),"")</f>
        <v>0</v>
      </c>
      <c r="S380" s="591">
        <f>IF(S379=TRUE,IF($E$134="Nein",'4a) Berechnungen zu Planwerten'!S22,'4b) Berechnungen zu real. Wert.'!S12),"")</f>
        <v>0</v>
      </c>
      <c r="T380" s="888" t="str">
        <f>IF(T379=TRUE,IF($E$134="Nein",SUM('4a) Berechnungen zu Planwerten'!T21:U21)/SUM('4a) Berechnungen zu Planwerten'!T93:U93),SUM('4b) Berechnungen zu real. Wert.'!T11:U11)/SUM('4b) Berechnungen zu real. Wert.'!T63:U63)),"")</f>
        <v/>
      </c>
      <c r="U380" s="886"/>
    </row>
    <row r="381" spans="1:21 16384:16384" ht="15" thickBot="1" x14ac:dyDescent="0.4">
      <c r="B381" s="253" t="s">
        <v>548</v>
      </c>
      <c r="C381" s="301"/>
      <c r="D381" s="302"/>
      <c r="E381" s="596" t="str">
        <f t="shared" ref="E381:R381" si="198">IF(E379=TRUE(),IF(OR(E378=$E$378+15,E378="letzte 12 Monate",F379=FALSE()),IF(E380&gt;=90%,"Erfüllt","Nicht erfüllt"),"-"),"-")</f>
        <v>-</v>
      </c>
      <c r="F381" s="596" t="str">
        <f t="shared" si="198"/>
        <v>-</v>
      </c>
      <c r="G381" s="596" t="str">
        <f t="shared" si="198"/>
        <v>-</v>
      </c>
      <c r="H381" s="596" t="str">
        <f t="shared" si="198"/>
        <v>-</v>
      </c>
      <c r="I381" s="596" t="str">
        <f t="shared" si="198"/>
        <v>-</v>
      </c>
      <c r="J381" s="596" t="str">
        <f t="shared" si="198"/>
        <v>-</v>
      </c>
      <c r="K381" s="596" t="str">
        <f t="shared" si="198"/>
        <v>-</v>
      </c>
      <c r="L381" s="596" t="str">
        <f t="shared" si="198"/>
        <v>-</v>
      </c>
      <c r="M381" s="596" t="str">
        <f t="shared" si="198"/>
        <v>-</v>
      </c>
      <c r="N381" s="596" t="str">
        <f t="shared" si="198"/>
        <v>-</v>
      </c>
      <c r="O381" s="596" t="str">
        <f t="shared" si="198"/>
        <v>-</v>
      </c>
      <c r="P381" s="596" t="str">
        <f t="shared" si="198"/>
        <v>-</v>
      </c>
      <c r="Q381" s="596" t="str">
        <f t="shared" si="198"/>
        <v>-</v>
      </c>
      <c r="R381" s="596" t="str">
        <f t="shared" si="198"/>
        <v>-</v>
      </c>
      <c r="S381" s="596" t="str">
        <f>IF(S379=TRUE(),IF(OR(S378=LEFT($E$378,4)+15,S378="letzte 12 Monate",T379=FALSE()),IF(S380&gt;=90%,"Erfüllt","Nicht erfüllt"),"-"),"-")</f>
        <v>Nicht erfüllt</v>
      </c>
      <c r="T381" s="597" t="str">
        <f>IF(T379=TRUE(),IF(OR(T378=$E$378+15,T378="letzte 12 Monate",U379=FALSE()),IF(T380&gt;=90%,"Erfüllt","Nicht erfüllt"),"-"),"")</f>
        <v/>
      </c>
      <c r="U381" s="805"/>
      <c r="XFD381" s="805"/>
    </row>
    <row r="382" spans="1:21 16384:16384" ht="15" thickBot="1" x14ac:dyDescent="0.4">
      <c r="B382" s="598"/>
      <c r="C382" s="11"/>
      <c r="D382" s="11"/>
      <c r="E382" s="569"/>
      <c r="F382" s="569"/>
      <c r="G382" s="569"/>
      <c r="H382" s="569"/>
      <c r="I382" s="569"/>
      <c r="J382" s="569"/>
      <c r="K382" s="569"/>
      <c r="L382" s="569"/>
      <c r="M382" s="569"/>
      <c r="N382" s="569"/>
      <c r="O382" s="569"/>
      <c r="P382" s="569"/>
      <c r="Q382" s="569"/>
      <c r="R382" s="569"/>
      <c r="S382" s="569"/>
      <c r="T382" s="569"/>
      <c r="U382" s="887"/>
    </row>
    <row r="383" spans="1:21 16384:16384" s="11" customFormat="1" ht="15" thickBot="1" x14ac:dyDescent="0.4">
      <c r="A383"/>
      <c r="B383" s="372"/>
      <c r="D383" s="583"/>
      <c r="E383" s="368">
        <f>YEAR('2b) Allg. Inputs'!C7)</f>
        <v>1900</v>
      </c>
      <c r="F383" s="312">
        <f t="shared" ref="F383:T383" si="199">E383+1</f>
        <v>1901</v>
      </c>
      <c r="G383" s="312">
        <f t="shared" si="199"/>
        <v>1902</v>
      </c>
      <c r="H383" s="312">
        <f t="shared" si="199"/>
        <v>1903</v>
      </c>
      <c r="I383" s="312">
        <f t="shared" si="199"/>
        <v>1904</v>
      </c>
      <c r="J383" s="312">
        <f t="shared" si="199"/>
        <v>1905</v>
      </c>
      <c r="K383" s="312">
        <f t="shared" si="199"/>
        <v>1906</v>
      </c>
      <c r="L383" s="312">
        <f t="shared" si="199"/>
        <v>1907</v>
      </c>
      <c r="M383" s="312">
        <f t="shared" si="199"/>
        <v>1908</v>
      </c>
      <c r="N383" s="312">
        <f t="shared" si="199"/>
        <v>1909</v>
      </c>
      <c r="O383" s="312">
        <f t="shared" si="199"/>
        <v>1910</v>
      </c>
      <c r="P383" s="312">
        <f t="shared" si="199"/>
        <v>1911</v>
      </c>
      <c r="Q383" s="312">
        <f t="shared" si="199"/>
        <v>1912</v>
      </c>
      <c r="R383" s="312">
        <f t="shared" si="199"/>
        <v>1913</v>
      </c>
      <c r="S383" s="312">
        <f t="shared" si="199"/>
        <v>1914</v>
      </c>
      <c r="T383" s="313">
        <f t="shared" si="199"/>
        <v>1915</v>
      </c>
      <c r="U383" s="805"/>
    </row>
    <row r="384" spans="1:21 16384:16384" ht="30.65" customHeight="1" thickBot="1" x14ac:dyDescent="0.4">
      <c r="B384" s="1538" t="s">
        <v>552</v>
      </c>
      <c r="C384" s="1539"/>
      <c r="D384" s="1540"/>
      <c r="E384" s="408" t="b">
        <f>IF(E383+0.1&gt;'4c) Berechnungen_MFS'!$E$10,E383&lt;'4c) Berechnungen_MFS'!$E$10+IF('4c) Berechnungen_MFS'!$E$115&lt;365,16,15)-0.1)</f>
        <v>1</v>
      </c>
      <c r="F384" s="409" t="b">
        <f>IF(F383+0.1&gt;'4c) Berechnungen_MFS'!$E$10,F383&lt;'4c) Berechnungen_MFS'!$E$10+IF('4c) Berechnungen_MFS'!$E$115&lt;365,16,15)-0.1)</f>
        <v>1</v>
      </c>
      <c r="G384" s="409" t="b">
        <f>IF(G383+0.1&gt;'4c) Berechnungen_MFS'!$E$10,G383&lt;'4c) Berechnungen_MFS'!$E$10+IF('4c) Berechnungen_MFS'!$E$115&lt;365,16,15)-0.1)</f>
        <v>1</v>
      </c>
      <c r="H384" s="409" t="b">
        <f>IF(H383+0.1&gt;'4c) Berechnungen_MFS'!$E$10,H383&lt;'4c) Berechnungen_MFS'!$E$10+IF('4c) Berechnungen_MFS'!$E$115&lt;365,16,15)-0.1)</f>
        <v>1</v>
      </c>
      <c r="I384" s="409" t="b">
        <f>IF(I383+0.1&gt;'4c) Berechnungen_MFS'!$E$10,I383&lt;'4c) Berechnungen_MFS'!$E$10+IF('4c) Berechnungen_MFS'!$E$115&lt;365,16,15)-0.1)</f>
        <v>1</v>
      </c>
      <c r="J384" s="409" t="b">
        <f>IF(J383+0.1&gt;'4c) Berechnungen_MFS'!$E$10,J383&lt;'4c) Berechnungen_MFS'!$E$10+IF('4c) Berechnungen_MFS'!$E$115&lt;365,16,15)-0.1)</f>
        <v>1</v>
      </c>
      <c r="K384" s="409" t="b">
        <f>IF(K383+0.1&gt;'4c) Berechnungen_MFS'!$E$10,K383&lt;'4c) Berechnungen_MFS'!$E$10+IF('4c) Berechnungen_MFS'!$E$115&lt;365,16,15)-0.1)</f>
        <v>1</v>
      </c>
      <c r="L384" s="409" t="b">
        <f>IF(L383+0.1&gt;'4c) Berechnungen_MFS'!$E$10,L383&lt;'4c) Berechnungen_MFS'!$E$10+IF('4c) Berechnungen_MFS'!$E$115&lt;365,16,15)-0.1)</f>
        <v>1</v>
      </c>
      <c r="M384" s="409" t="b">
        <f>IF(M383+0.1&gt;'4c) Berechnungen_MFS'!$E$10,M383&lt;'4c) Berechnungen_MFS'!$E$10+IF('4c) Berechnungen_MFS'!$E$115&lt;365,16,15)-0.1)</f>
        <v>1</v>
      </c>
      <c r="N384" s="409" t="b">
        <f>IF(N383+0.1&gt;'4c) Berechnungen_MFS'!$E$10,N383&lt;'4c) Berechnungen_MFS'!$E$10+IF('4c) Berechnungen_MFS'!$E$115&lt;365,16,15)-0.1)</f>
        <v>1</v>
      </c>
      <c r="O384" s="409" t="b">
        <f>IF(O383+0.1&gt;'4c) Berechnungen_MFS'!$E$10,O383&lt;'4c) Berechnungen_MFS'!$E$10+IF('4c) Berechnungen_MFS'!$E$115&lt;365,16,15)-0.1)</f>
        <v>1</v>
      </c>
      <c r="P384" s="409" t="b">
        <f>IF(P383+0.1&gt;'4c) Berechnungen_MFS'!$E$10,P383&lt;'4c) Berechnungen_MFS'!$E$10+IF('4c) Berechnungen_MFS'!$E$115&lt;365,16,15)-0.1)</f>
        <v>1</v>
      </c>
      <c r="Q384" s="409" t="b">
        <f>IF(Q383+0.1&gt;'4c) Berechnungen_MFS'!$E$10,Q383&lt;'4c) Berechnungen_MFS'!$E$10+IF('4c) Berechnungen_MFS'!$E$115&lt;365,16,15)-0.1)</f>
        <v>1</v>
      </c>
      <c r="R384" s="409" t="b">
        <f>IF(R383+0.1&gt;'4c) Berechnungen_MFS'!$E$10,R383&lt;'4c) Berechnungen_MFS'!$E$10+IF('4c) Berechnungen_MFS'!$E$115&lt;365,16,15)-0.1)</f>
        <v>1</v>
      </c>
      <c r="S384" s="409" t="b">
        <f>IF(S383+0.1&gt;'4c) Berechnungen_MFS'!$E$10,S383&lt;'4c) Berechnungen_MFS'!$E$10+IF('4c) Berechnungen_MFS'!$E$115&lt;365,16,15)-0.1)</f>
        <v>1</v>
      </c>
      <c r="T384" s="410" t="b">
        <f>IF(T383+0.1&gt;'4c) Berechnungen_MFS'!$E$10,T383&lt;'4c) Berechnungen_MFS'!$E$10+IF('4c) Berechnungen_MFS'!$E$115&lt;365,16,15)-0.1)</f>
        <v>0</v>
      </c>
      <c r="U384" s="805"/>
    </row>
    <row r="385" spans="1:21" x14ac:dyDescent="0.35">
      <c r="B385" s="599" t="s">
        <v>553</v>
      </c>
      <c r="C385" s="600"/>
      <c r="D385" s="875" t="s">
        <v>55</v>
      </c>
      <c r="E385" s="876">
        <f>IF(E384=TRUE,'4a) Berechnungen zu Planwerten'!E22,"")</f>
        <v>0</v>
      </c>
      <c r="F385" s="601">
        <f>IF(F384=TRUE,'4a) Berechnungen zu Planwerten'!F22,"")</f>
        <v>0</v>
      </c>
      <c r="G385" s="601">
        <f>IF(G384=TRUE,'4a) Berechnungen zu Planwerten'!G22,"")</f>
        <v>0</v>
      </c>
      <c r="H385" s="601">
        <f>IF(H384=TRUE,'4a) Berechnungen zu Planwerten'!H22,"")</f>
        <v>0</v>
      </c>
      <c r="I385" s="601">
        <f>IF(I384=TRUE,'4a) Berechnungen zu Planwerten'!I22,"")</f>
        <v>0</v>
      </c>
      <c r="J385" s="601">
        <f>IF(J384=TRUE,'4a) Berechnungen zu Planwerten'!J22,"")</f>
        <v>0</v>
      </c>
      <c r="K385" s="601">
        <f>IF(K384=TRUE,'4a) Berechnungen zu Planwerten'!K22,"")</f>
        <v>0</v>
      </c>
      <c r="L385" s="601">
        <f>IF(L384=TRUE,'4a) Berechnungen zu Planwerten'!L22,"")</f>
        <v>0</v>
      </c>
      <c r="M385" s="601">
        <f>IF(M384=TRUE,'4a) Berechnungen zu Planwerten'!M22,"")</f>
        <v>0</v>
      </c>
      <c r="N385" s="601">
        <f>IF(N384=TRUE,'4a) Berechnungen zu Planwerten'!N22,"")</f>
        <v>0</v>
      </c>
      <c r="O385" s="601">
        <f>IF(O384=TRUE,'4a) Berechnungen zu Planwerten'!O22,"")</f>
        <v>0</v>
      </c>
      <c r="P385" s="601">
        <f>IF(P384=TRUE,'4a) Berechnungen zu Planwerten'!P22,"")</f>
        <v>0</v>
      </c>
      <c r="Q385" s="601">
        <f>IF(Q384=TRUE,'4a) Berechnungen zu Planwerten'!Q22,"")</f>
        <v>0</v>
      </c>
      <c r="R385" s="601">
        <f>IF(R384=TRUE,'4a) Berechnungen zu Planwerten'!R22,"")</f>
        <v>0</v>
      </c>
      <c r="S385" s="601">
        <f>IF(S384=TRUE,IF('4c) Berechnungen_MFS'!$E$114="Nein",'4a) Berechnungen zu Planwerten'!S22,IF('2d) Planwerte (Anlage)'!S119="",0,IFERROR(('4a) Berechnungen zu Planwerten'!S21+'4a) Berechnungen zu Planwerten'!T21)/('4a) Berechnungen zu Planwerten'!S93+'4a) Berechnungen zu Planwerten'!T93),0))),"")</f>
        <v>0</v>
      </c>
      <c r="T385" s="602" t="str">
        <f>IF(T384=TRUE,'4a) Berechnungen zu Planwerten'!U22,"")</f>
        <v/>
      </c>
    </row>
    <row r="386" spans="1:21" s="11" customFormat="1" x14ac:dyDescent="0.35">
      <c r="A386"/>
      <c r="B386" s="603" t="s">
        <v>550</v>
      </c>
      <c r="C386" s="604"/>
      <c r="D386" s="877" t="s">
        <v>55</v>
      </c>
      <c r="E386" s="878">
        <f t="shared" ref="E386:T386" si="200">E375</f>
        <v>0</v>
      </c>
      <c r="F386" s="605">
        <f t="shared" si="200"/>
        <v>0</v>
      </c>
      <c r="G386" s="605">
        <f t="shared" si="200"/>
        <v>0</v>
      </c>
      <c r="H386" s="605">
        <f t="shared" si="200"/>
        <v>0</v>
      </c>
      <c r="I386" s="605">
        <f t="shared" si="200"/>
        <v>0</v>
      </c>
      <c r="J386" s="605">
        <f t="shared" si="200"/>
        <v>0</v>
      </c>
      <c r="K386" s="605">
        <f t="shared" si="200"/>
        <v>0</v>
      </c>
      <c r="L386" s="605">
        <f t="shared" si="200"/>
        <v>0</v>
      </c>
      <c r="M386" s="605">
        <f t="shared" si="200"/>
        <v>0</v>
      </c>
      <c r="N386" s="605">
        <f t="shared" si="200"/>
        <v>0</v>
      </c>
      <c r="O386" s="605">
        <f t="shared" si="200"/>
        <v>0</v>
      </c>
      <c r="P386" s="605">
        <f t="shared" si="200"/>
        <v>0</v>
      </c>
      <c r="Q386" s="605">
        <f t="shared" si="200"/>
        <v>0</v>
      </c>
      <c r="R386" s="605">
        <f t="shared" si="200"/>
        <v>0</v>
      </c>
      <c r="S386" s="605">
        <f t="shared" si="200"/>
        <v>0</v>
      </c>
      <c r="T386" s="828" t="str">
        <f t="shared" si="200"/>
        <v/>
      </c>
    </row>
    <row r="387" spans="1:21" s="11" customFormat="1" ht="15" thickBot="1" x14ac:dyDescent="0.4">
      <c r="A387"/>
      <c r="B387" s="564" t="s">
        <v>548</v>
      </c>
      <c r="C387" s="579"/>
      <c r="D387" s="580"/>
      <c r="E387" s="564" t="str">
        <f>IF(E384=TRUE, IF('4c) Berechnungen_MFS'!$E$114="Nein", IF(E383&gt;=$E$383+5,IF(E386&gt;=$I385- 0.001,"Erfüllt","Nicht erfüllt"),"-"), IF(E383&gt;=$E$383+6,IF(E386&gt;=$J385- 0.001,"Erfüllt","Nicht erfüllt"),"-")),"")</f>
        <v>-</v>
      </c>
      <c r="F387" s="607" t="str">
        <f>IF(F384=TRUE, IF('4c) Berechnungen_MFS'!$E$114="Nein", IF(F383&gt;=$E$383+5,IF(F386&gt;=$I385- 0.001,"Erfüllt","Nicht erfüllt"),"-"), IF(F383&gt;=$E$383+6,IF(F386&gt;=$J385- 0.001,"Erfüllt","Nicht erfüllt"),"-")),"")</f>
        <v>-</v>
      </c>
      <c r="G387" s="606" t="str">
        <f>IF(G384=TRUE, IF('4c) Berechnungen_MFS'!$E$114="Nein", IF(G383&gt;=$E$383+5,IF(G386&gt;=$I385- 0.001,"Erfüllt","Nicht erfüllt"),"-"), IF(G383&gt;=$E$383+6,IF(G386&gt;=$J385- 0.001,"Erfüllt","Nicht erfüllt"),"-")),"")</f>
        <v>-</v>
      </c>
      <c r="H387" s="580" t="str">
        <f>IF(H384=TRUE, IF('4c) Berechnungen_MFS'!$E$114="Nein", IF(H383&gt;=$E$383+5,IF(H386&gt;=$I385- 0.001,"Erfüllt","Nicht erfüllt"),"-"), IF(H383&gt;=$E$383+6,IF(H386&gt;=$J385- 0.001,"Erfüllt","Nicht erfüllt"),"-")),"")</f>
        <v>-</v>
      </c>
      <c r="I387" s="607" t="str">
        <f>IF(I384=TRUE, IF('4c) Berechnungen_MFS'!$E$114="Nein", IF(I383&gt;=$E$383+5,IF(I386&gt;=$I385- 0.001,"Erfüllt","Nicht erfüllt"),"-"), IF(I383&gt;=$E$383+6,IF(I386&gt;=$J385- 0.001,"Erfüllt","Nicht erfüllt"),"-")),"")</f>
        <v>-</v>
      </c>
      <c r="J387" s="606" t="str">
        <f>IF(J384=TRUE, IF('4c) Berechnungen_MFS'!$E$114="Nein", IF(J383&gt;=$E$383+5,IF(J386&gt;=$I385- 0.001,"Erfüllt","Nicht erfüllt"),"-"), IF(J383&gt;=$E$383+6,IF(J386&gt;=$J385- 0.001,"Erfüllt","Nicht erfüllt"),"-")),"")</f>
        <v>Erfüllt</v>
      </c>
      <c r="K387" s="579" t="str">
        <f>IF(K384=TRUE, IF('4c) Berechnungen_MFS'!$E$114="Nein", IF(K383&gt;=$E$383+5,IF(K386&gt;=$I385- 0.001,"Erfüllt","Nicht erfüllt"),"-"), IF(K383&gt;=$E$383+6,IF(K386&gt;=$J385- 0.001,"Erfüllt","Nicht erfüllt"),"-")),"")</f>
        <v>Erfüllt</v>
      </c>
      <c r="L387" s="580" t="str">
        <f>IF(L384=TRUE, IF('4c) Berechnungen_MFS'!$E$114="Nein", IF(L383&gt;=$E$383+5,IF(L386&gt;=$I385- 0.001,"Erfüllt","Nicht erfüllt"),"-"), IF(L383&gt;=$E$383+6,IF(L386&gt;=$J385- 0.001,"Erfüllt","Nicht erfüllt"),"-")),"")</f>
        <v>Erfüllt</v>
      </c>
      <c r="M387" s="607" t="str">
        <f>IF(M384=TRUE, IF('4c) Berechnungen_MFS'!$E$114="Nein", IF(M383&gt;=$E$383+5,IF(M386&gt;=$I385- 0.001,"Erfüllt","Nicht erfüllt"),"-"), IF(M383&gt;=$E$383+6,IF(M386&gt;=$J385- 0.001,"Erfüllt","Nicht erfüllt"),"-")),"")</f>
        <v>Erfüllt</v>
      </c>
      <c r="N387" s="607" t="str">
        <f>IF(N384=TRUE, IF('4c) Berechnungen_MFS'!$E$114="Nein", IF(N383&gt;=$E$383+5,IF(N386&gt;=$I385- 0.001,"Erfüllt","Nicht erfüllt"),"-"), IF(N383&gt;=$E$383+6,IF(N386&gt;=$J385- 0.001,"Erfüllt","Nicht erfüllt"),"-")),"")</f>
        <v>Erfüllt</v>
      </c>
      <c r="O387" s="607" t="str">
        <f>IF(O384=TRUE, IF('4c) Berechnungen_MFS'!$E$114="Nein", IF(O383&gt;=$E$383+5,IF(O386&gt;=$I385- 0.001,"Erfüllt","Nicht erfüllt"),"-"), IF(O383&gt;=$E$383+6,IF(O386&gt;=$J385- 0.001,"Erfüllt","Nicht erfüllt"),"-")),"")</f>
        <v>Erfüllt</v>
      </c>
      <c r="P387" s="607" t="str">
        <f>IF(P384=TRUE, IF('4c) Berechnungen_MFS'!$E$114="Nein", IF(P383&gt;=$E$383+5,IF(P386&gt;=$I385- 0.001,"Erfüllt","Nicht erfüllt"),"-"), IF(P383&gt;=$E$383+6,IF(P386&gt;=$J385- 0.001,"Erfüllt","Nicht erfüllt"),"-")),"")</f>
        <v>Erfüllt</v>
      </c>
      <c r="Q387" s="606" t="str">
        <f>IF(Q384=TRUE, IF('4c) Berechnungen_MFS'!$E$114="Nein", IF(Q383&gt;=$E$383+5,IF(Q386&gt;=$I385- 0.001,"Erfüllt","Nicht erfüllt"),"-"), IF(Q383&gt;=$E$383+6,IF(Q386&gt;=$J385- 0.001,"Erfüllt","Nicht erfüllt"),"-")),"")</f>
        <v>Erfüllt</v>
      </c>
      <c r="R387" s="580" t="str">
        <f>IF(R384=TRUE, IF('4c) Berechnungen_MFS'!$E$114="Nein", IF(R383&gt;=$E$383+5,IF(R386&gt;=$I385- 0.001,"Erfüllt","Nicht erfüllt"),"-"), IF(R383&gt;=$E$383+6,IF(R386&gt;=$J385- 0.001,"Erfüllt","Nicht erfüllt"),"-")),"")</f>
        <v>Erfüllt</v>
      </c>
      <c r="S387" s="606" t="str">
        <f>IF(S384=TRUE, IF('4c) Berechnungen_MFS'!$E$114="Nein", IF(S383&gt;=$E$383+5,IF(S386&gt;=$I385- 0.001,"Erfüllt","Nicht erfüllt"),"-"), IF(S383&gt;=$E$383+6,IF(S386&gt;=$J385- 0.001,"Erfüllt","Nicht erfüllt"),"-")),"")</f>
        <v>Erfüllt</v>
      </c>
      <c r="T387" s="829" t="str">
        <f>IF(T384=TRUE, IF('4c) Berechnungen_MFS'!$E$114="Nein", IF(T383&gt;=$E$383+5,IF(T386&gt;=$I385- 0.001,"Erfüllt","Nicht erfüllt"),"-"), IF(T383&gt;=$E$383+6,IF(T386&gt;=$J385- 0.001,"Erfüllt","Nicht erfüllt"),"-")),"")</f>
        <v/>
      </c>
    </row>
    <row r="388" spans="1:21" ht="15" thickBot="1" x14ac:dyDescent="0.4">
      <c r="B388" s="608"/>
      <c r="D388" s="11"/>
      <c r="E388" s="569"/>
      <c r="F388" s="569"/>
      <c r="G388" s="569"/>
      <c r="H388" s="569"/>
      <c r="I388" s="569"/>
      <c r="J388" s="569"/>
      <c r="K388" s="569"/>
      <c r="L388" s="569"/>
      <c r="M388" s="569"/>
      <c r="N388" s="569"/>
      <c r="O388" s="569"/>
      <c r="P388" s="569"/>
      <c r="Q388" s="569"/>
      <c r="R388" s="569"/>
      <c r="S388" s="569"/>
      <c r="T388" s="569"/>
      <c r="U388" s="11"/>
    </row>
    <row r="389" spans="1:21" x14ac:dyDescent="0.35">
      <c r="B389" s="1538" t="s">
        <v>71</v>
      </c>
      <c r="C389" s="1539"/>
      <c r="D389" s="1539"/>
      <c r="E389" s="368">
        <f>E383</f>
        <v>1900</v>
      </c>
      <c r="F389" s="312">
        <f t="shared" ref="F389:T389" si="201">F383</f>
        <v>1901</v>
      </c>
      <c r="G389" s="312">
        <f t="shared" si="201"/>
        <v>1902</v>
      </c>
      <c r="H389" s="312">
        <f t="shared" si="201"/>
        <v>1903</v>
      </c>
      <c r="I389" s="312">
        <f t="shared" si="201"/>
        <v>1904</v>
      </c>
      <c r="J389" s="312">
        <f t="shared" si="201"/>
        <v>1905</v>
      </c>
      <c r="K389" s="312">
        <f t="shared" si="201"/>
        <v>1906</v>
      </c>
      <c r="L389" s="312">
        <f t="shared" si="201"/>
        <v>1907</v>
      </c>
      <c r="M389" s="312">
        <f t="shared" si="201"/>
        <v>1908</v>
      </c>
      <c r="N389" s="312">
        <f t="shared" si="201"/>
        <v>1909</v>
      </c>
      <c r="O389" s="312">
        <f t="shared" si="201"/>
        <v>1910</v>
      </c>
      <c r="P389" s="312">
        <f t="shared" si="201"/>
        <v>1911</v>
      </c>
      <c r="Q389" s="312">
        <f t="shared" si="201"/>
        <v>1912</v>
      </c>
      <c r="R389" s="312">
        <f t="shared" si="201"/>
        <v>1913</v>
      </c>
      <c r="S389" s="312">
        <f t="shared" si="201"/>
        <v>1914</v>
      </c>
      <c r="T389" s="313">
        <f t="shared" si="201"/>
        <v>1915</v>
      </c>
      <c r="U389" s="805"/>
    </row>
    <row r="390" spans="1:21" s="11" customFormat="1" ht="16.5" x14ac:dyDescent="0.45">
      <c r="A390"/>
      <c r="B390" s="609" t="s">
        <v>554</v>
      </c>
      <c r="C390" s="610"/>
      <c r="D390" s="859" t="s">
        <v>128</v>
      </c>
      <c r="E390" s="862" t="e">
        <f t="shared" ref="E390:T390" si="202">E97</f>
        <v>#DIV/0!</v>
      </c>
      <c r="F390" s="611" t="e">
        <f t="shared" si="202"/>
        <v>#DIV/0!</v>
      </c>
      <c r="G390" s="611" t="e">
        <f t="shared" si="202"/>
        <v>#DIV/0!</v>
      </c>
      <c r="H390" s="611" t="e">
        <f t="shared" si="202"/>
        <v>#DIV/0!</v>
      </c>
      <c r="I390" s="611" t="e">
        <f t="shared" si="202"/>
        <v>#DIV/0!</v>
      </c>
      <c r="J390" s="611" t="e">
        <f t="shared" si="202"/>
        <v>#DIV/0!</v>
      </c>
      <c r="K390" s="611" t="e">
        <f t="shared" si="202"/>
        <v>#DIV/0!</v>
      </c>
      <c r="L390" s="611" t="e">
        <f t="shared" si="202"/>
        <v>#DIV/0!</v>
      </c>
      <c r="M390" s="611" t="e">
        <f t="shared" si="202"/>
        <v>#DIV/0!</v>
      </c>
      <c r="N390" s="611" t="e">
        <f t="shared" si="202"/>
        <v>#DIV/0!</v>
      </c>
      <c r="O390" s="611" t="e">
        <f t="shared" si="202"/>
        <v>#DIV/0!</v>
      </c>
      <c r="P390" s="611" t="e">
        <f t="shared" si="202"/>
        <v>#DIV/0!</v>
      </c>
      <c r="Q390" s="611" t="e">
        <f t="shared" si="202"/>
        <v>#DIV/0!</v>
      </c>
      <c r="R390" s="611" t="e">
        <f t="shared" si="202"/>
        <v>#DIV/0!</v>
      </c>
      <c r="S390" s="611" t="e">
        <f t="shared" si="202"/>
        <v>#DIV/0!</v>
      </c>
      <c r="T390" s="863">
        <f t="shared" si="202"/>
        <v>0</v>
      </c>
      <c r="U390" s="805"/>
    </row>
    <row r="391" spans="1:21" s="11" customFormat="1" ht="16.5" x14ac:dyDescent="0.45">
      <c r="A391"/>
      <c r="B391" s="100" t="s">
        <v>555</v>
      </c>
      <c r="C391" s="295"/>
      <c r="D391" s="119" t="s">
        <v>128</v>
      </c>
      <c r="E391" s="864" t="e">
        <f t="shared" ref="E391:T391" si="203">E148</f>
        <v>#DIV/0!</v>
      </c>
      <c r="F391" s="612" t="e">
        <f t="shared" si="203"/>
        <v>#DIV/0!</v>
      </c>
      <c r="G391" s="612" t="e">
        <f t="shared" si="203"/>
        <v>#DIV/0!</v>
      </c>
      <c r="H391" s="612" t="e">
        <f t="shared" si="203"/>
        <v>#DIV/0!</v>
      </c>
      <c r="I391" s="612" t="e">
        <f t="shared" si="203"/>
        <v>#DIV/0!</v>
      </c>
      <c r="J391" s="612" t="e">
        <f t="shared" si="203"/>
        <v>#DIV/0!</v>
      </c>
      <c r="K391" s="612" t="e">
        <f t="shared" si="203"/>
        <v>#DIV/0!</v>
      </c>
      <c r="L391" s="612" t="e">
        <f t="shared" si="203"/>
        <v>#DIV/0!</v>
      </c>
      <c r="M391" s="612" t="e">
        <f t="shared" si="203"/>
        <v>#DIV/0!</v>
      </c>
      <c r="N391" s="612" t="e">
        <f t="shared" si="203"/>
        <v>#DIV/0!</v>
      </c>
      <c r="O391" s="612" t="e">
        <f t="shared" si="203"/>
        <v>#DIV/0!</v>
      </c>
      <c r="P391" s="612" t="e">
        <f t="shared" si="203"/>
        <v>#DIV/0!</v>
      </c>
      <c r="Q391" s="612" t="e">
        <f t="shared" si="203"/>
        <v>#DIV/0!</v>
      </c>
      <c r="R391" s="612" t="e">
        <f t="shared" si="203"/>
        <v>#DIV/0!</v>
      </c>
      <c r="S391" s="612" t="e">
        <f t="shared" si="203"/>
        <v>#DIV/0!</v>
      </c>
      <c r="T391" s="865">
        <f t="shared" si="203"/>
        <v>0</v>
      </c>
      <c r="U391" s="805"/>
    </row>
    <row r="392" spans="1:21" s="11" customFormat="1" x14ac:dyDescent="0.35">
      <c r="A392"/>
      <c r="B392" s="149" t="s">
        <v>556</v>
      </c>
      <c r="C392" s="613"/>
      <c r="D392" s="860"/>
      <c r="E392" s="866" t="e">
        <f>IF(E384=TRUE,IF(E391&lt;E390,1,0),"")</f>
        <v>#DIV/0!</v>
      </c>
      <c r="F392" s="614" t="e">
        <f t="shared" ref="F392:R392" si="204">IF(F384=TRUE,IF(F391&lt;F390,1,0),"")</f>
        <v>#DIV/0!</v>
      </c>
      <c r="G392" s="614" t="e">
        <f t="shared" si="204"/>
        <v>#DIV/0!</v>
      </c>
      <c r="H392" s="614" t="e">
        <f t="shared" si="204"/>
        <v>#DIV/0!</v>
      </c>
      <c r="I392" s="614" t="e">
        <f t="shared" si="204"/>
        <v>#DIV/0!</v>
      </c>
      <c r="J392" s="614" t="e">
        <f t="shared" si="204"/>
        <v>#DIV/0!</v>
      </c>
      <c r="K392" s="614" t="e">
        <f t="shared" si="204"/>
        <v>#DIV/0!</v>
      </c>
      <c r="L392" s="614" t="e">
        <f t="shared" si="204"/>
        <v>#DIV/0!</v>
      </c>
      <c r="M392" s="614" t="e">
        <f t="shared" si="204"/>
        <v>#DIV/0!</v>
      </c>
      <c r="N392" s="614" t="e">
        <f t="shared" si="204"/>
        <v>#DIV/0!</v>
      </c>
      <c r="O392" s="614" t="e">
        <f t="shared" si="204"/>
        <v>#DIV/0!</v>
      </c>
      <c r="P392" s="614" t="e">
        <f t="shared" si="204"/>
        <v>#DIV/0!</v>
      </c>
      <c r="Q392" s="614" t="e">
        <f t="shared" si="204"/>
        <v>#DIV/0!</v>
      </c>
      <c r="R392" s="614" t="e">
        <f t="shared" si="204"/>
        <v>#DIV/0!</v>
      </c>
      <c r="S392" s="614" t="e">
        <f>IF(S384=TRUE,IF(S391&lt;S390,1,0),"")</f>
        <v>#DIV/0!</v>
      </c>
      <c r="T392" s="615" t="str">
        <f>IF(T384=TRUE,IF(T391&lt;T390,1,0),"")</f>
        <v/>
      </c>
      <c r="U392" s="805"/>
    </row>
    <row r="393" spans="1:21" s="11" customFormat="1" ht="15" thickBot="1" x14ac:dyDescent="0.4">
      <c r="A393"/>
      <c r="B393" s="253" t="s">
        <v>548</v>
      </c>
      <c r="C393" s="306"/>
      <c r="D393" s="861"/>
      <c r="E393" s="595" t="e">
        <f>IF(E384=TRUE,IF(E392=0,"Erfüllt",IF(AND(E392=1,SUM($E$392:E392)&lt;5),"Nicht erfüllt, aber unkritisch","Nicht erfüllt")),"")</f>
        <v>#DIV/0!</v>
      </c>
      <c r="F393" s="596" t="e">
        <f>IF(F384=TRUE,IF(F392=0,"Erfüllt",IF(AND(F392=1,SUM($E$392:F392)&lt;5),"Nicht erfüllt, aber unkritisch","Nicht erfüllt")),"")</f>
        <v>#DIV/0!</v>
      </c>
      <c r="G393" s="596" t="e">
        <f>IF(G384=TRUE,IF(G392=0,"Erfüllt",IF(AND(G392=1,SUM($E$392:G392)&lt;5),"Nicht erfüllt, aber unkritisch","Nicht erfüllt")),"")</f>
        <v>#DIV/0!</v>
      </c>
      <c r="H393" s="596" t="e">
        <f>IF(H384=TRUE,IF(H392=0,"Erfüllt",IF(AND(H392=1,SUM($E$392:H392)&lt;5),"Nicht erfüllt, aber unkritisch","Nicht erfüllt")),"")</f>
        <v>#DIV/0!</v>
      </c>
      <c r="I393" s="596" t="e">
        <f>IF(I384=TRUE,IF(I392=0,"Erfüllt",IF(AND(I392=1,SUM($E$392:I392)&lt;5),"Nicht erfüllt, aber unkritisch","Nicht erfüllt")),"")</f>
        <v>#DIV/0!</v>
      </c>
      <c r="J393" s="596" t="e">
        <f>IF(J384=TRUE,IF(J392=0,"Erfüllt",IF(AND(J392=1,SUM($E$392:J392)&lt;5),"Nicht erfüllt, aber unkritisch","Nicht erfüllt")),"")</f>
        <v>#DIV/0!</v>
      </c>
      <c r="K393" s="596" t="e">
        <f>IF(K384=TRUE,IF(K392=0,"Erfüllt",IF(AND(K392=1,SUM($E$392:K392)&lt;5),"Nicht erfüllt, aber unkritisch","Nicht erfüllt")),"")</f>
        <v>#DIV/0!</v>
      </c>
      <c r="L393" s="596" t="e">
        <f>IF(L384=TRUE,IF(L392=0,"Erfüllt",IF(AND(L392=1,SUM($E$392:L392)&lt;5),"Nicht erfüllt, aber unkritisch","Nicht erfüllt")),"")</f>
        <v>#DIV/0!</v>
      </c>
      <c r="M393" s="596" t="e">
        <f>IF(M384=TRUE,IF(M392=0,"Erfüllt",IF(AND(M392=1,SUM($E$392:M392)&lt;5),"Nicht erfüllt, aber unkritisch","Nicht erfüllt")),"")</f>
        <v>#DIV/0!</v>
      </c>
      <c r="N393" s="596" t="e">
        <f>IF(N384=TRUE,IF(N392=0,"Erfüllt",IF(AND(N392=1,SUM($E$392:N392)&lt;5),"Nicht erfüllt, aber unkritisch","Nicht erfüllt")),"")</f>
        <v>#DIV/0!</v>
      </c>
      <c r="O393" s="596" t="e">
        <f>IF(O384=TRUE,IF(O392=0,"Erfüllt",IF(AND(O392=1,SUM($E$392:O392)&lt;5),"Nicht erfüllt, aber unkritisch","Nicht erfüllt")),"")</f>
        <v>#DIV/0!</v>
      </c>
      <c r="P393" s="596" t="e">
        <f>IF(P384=TRUE,IF(P392=0,"Erfüllt",IF(AND(P392=1,SUM($E$392:P392)&lt;5),"Nicht erfüllt, aber unkritisch","Nicht erfüllt")),"")</f>
        <v>#DIV/0!</v>
      </c>
      <c r="Q393" s="596" t="e">
        <f>IF(Q384=TRUE,IF(Q392=0,"Erfüllt",IF(AND(Q392=1,SUM($E$392:Q392)&lt;5),"Nicht erfüllt, aber unkritisch","Nicht erfüllt")),"")</f>
        <v>#DIV/0!</v>
      </c>
      <c r="R393" s="596" t="e">
        <f>IF(R384=TRUE,IF(R392=0,"Erfüllt",IF(AND(R392=1,SUM($E$392:R392)&lt;5),"Nicht erfüllt, aber unkritisch","Nicht erfüllt")),"")</f>
        <v>#DIV/0!</v>
      </c>
      <c r="S393" s="596" t="e">
        <f>IF(S384=TRUE,IF(S392=0,"Erfüllt",IF(AND(S392=1,SUM($E$392:S392)&lt;5),"Nicht erfüllt, aber unkritisch","Nicht erfüllt")),"")</f>
        <v>#DIV/0!</v>
      </c>
      <c r="T393" s="597" t="str">
        <f>IF(T384=TRUE,IF(T392=0,"Erfüllt",IF(AND(T392=1,SUM($E$392:T392)&lt;5),"Nicht erfüllt, aber unkritisch","Nicht erfüllt")),"")</f>
        <v/>
      </c>
      <c r="U393" s="805"/>
    </row>
    <row r="394" spans="1:21" ht="15" thickBot="1" x14ac:dyDescent="0.4">
      <c r="B394" s="616"/>
      <c r="U394" s="805"/>
    </row>
    <row r="395" spans="1:21" ht="15" customHeight="1" thickBot="1" x14ac:dyDescent="0.4">
      <c r="B395" s="1533" t="s">
        <v>72</v>
      </c>
      <c r="C395" s="1541"/>
      <c r="D395" s="1542"/>
      <c r="E395" s="368">
        <f>E383</f>
        <v>1900</v>
      </c>
      <c r="F395" s="312">
        <f t="shared" ref="F395:T395" si="205">F383</f>
        <v>1901</v>
      </c>
      <c r="G395" s="312">
        <f t="shared" si="205"/>
        <v>1902</v>
      </c>
      <c r="H395" s="312">
        <f t="shared" si="205"/>
        <v>1903</v>
      </c>
      <c r="I395" s="312">
        <f t="shared" si="205"/>
        <v>1904</v>
      </c>
      <c r="J395" s="312">
        <f t="shared" si="205"/>
        <v>1905</v>
      </c>
      <c r="K395" s="312">
        <f t="shared" si="205"/>
        <v>1906</v>
      </c>
      <c r="L395" s="312">
        <f t="shared" si="205"/>
        <v>1907</v>
      </c>
      <c r="M395" s="312">
        <f t="shared" si="205"/>
        <v>1908</v>
      </c>
      <c r="N395" s="312">
        <f t="shared" si="205"/>
        <v>1909</v>
      </c>
      <c r="O395" s="312">
        <f t="shared" si="205"/>
        <v>1910</v>
      </c>
      <c r="P395" s="312">
        <f t="shared" si="205"/>
        <v>1911</v>
      </c>
      <c r="Q395" s="312">
        <f t="shared" si="205"/>
        <v>1912</v>
      </c>
      <c r="R395" s="312">
        <f t="shared" si="205"/>
        <v>1913</v>
      </c>
      <c r="S395" s="312">
        <f t="shared" si="205"/>
        <v>1914</v>
      </c>
      <c r="T395" s="313">
        <f t="shared" si="205"/>
        <v>1915</v>
      </c>
    </row>
    <row r="396" spans="1:21" x14ac:dyDescent="0.35">
      <c r="B396" s="275" t="s">
        <v>321</v>
      </c>
      <c r="C396" s="304"/>
      <c r="D396" s="293" t="s">
        <v>220</v>
      </c>
      <c r="E396" s="1481">
        <f>IF(E384=TRUE,'4a) Berechnungen zu Planwerten'!E27,"")</f>
        <v>0</v>
      </c>
      <c r="F396" s="1482">
        <f>IF(F384=TRUE,'4a) Berechnungen zu Planwerten'!F27,"")</f>
        <v>0</v>
      </c>
      <c r="G396" s="1483">
        <f>IF(G384=TRUE,'4a) Berechnungen zu Planwerten'!G27,"")</f>
        <v>0</v>
      </c>
      <c r="H396" s="1483">
        <f>IF(H384=TRUE,'4a) Berechnungen zu Planwerten'!H27,"")</f>
        <v>0</v>
      </c>
      <c r="I396" s="1483">
        <f>IF(I384=TRUE,'4a) Berechnungen zu Planwerten'!I27,"")</f>
        <v>0</v>
      </c>
      <c r="J396" s="1483">
        <f>IF(J384=TRUE,'4a) Berechnungen zu Planwerten'!J27,"")</f>
        <v>0</v>
      </c>
      <c r="K396" s="1483">
        <f>IF(K384=TRUE,'4a) Berechnungen zu Planwerten'!K27,"")</f>
        <v>0</v>
      </c>
      <c r="L396" s="1483">
        <f>IF(L384=TRUE,'4a) Berechnungen zu Planwerten'!L27,"")</f>
        <v>0</v>
      </c>
      <c r="M396" s="1483">
        <f>IF(M384=TRUE,'4a) Berechnungen zu Planwerten'!M27,"")</f>
        <v>0</v>
      </c>
      <c r="N396" s="1483">
        <f>IF(N384=TRUE,'4a) Berechnungen zu Planwerten'!N27,"")</f>
        <v>0</v>
      </c>
      <c r="O396" s="1483">
        <f>IF(O384=TRUE,'4a) Berechnungen zu Planwerten'!O27,"")</f>
        <v>0</v>
      </c>
      <c r="P396" s="1483">
        <f>IF(P384=TRUE,'4a) Berechnungen zu Planwerten'!P27,"")</f>
        <v>0</v>
      </c>
      <c r="Q396" s="1483">
        <f>IF(Q384=TRUE,'4a) Berechnungen zu Planwerten'!Q27,"")</f>
        <v>0</v>
      </c>
      <c r="R396" s="1483">
        <f>IF(R384=TRUE,'4a) Berechnungen zu Planwerten'!R27,"")</f>
        <v>0</v>
      </c>
      <c r="S396" s="1483">
        <f>IF(S384=TRUE,IF('4c) Berechnungen_MFS'!$E$114="Nein",'4a) Berechnungen zu Planwerten'!S27,'4a) Berechnungen zu Planwerten'!S27+'4a) Berechnungen zu Planwerten'!T27),"")</f>
        <v>0</v>
      </c>
      <c r="T396" s="1484" t="str">
        <f>IF(T384=TRUE,'4a) Berechnungen zu Planwerten'!U27,"")</f>
        <v/>
      </c>
    </row>
    <row r="397" spans="1:21" x14ac:dyDescent="0.35">
      <c r="B397" s="383" t="s">
        <v>557</v>
      </c>
      <c r="C397" s="617"/>
      <c r="D397" s="618" t="s">
        <v>220</v>
      </c>
      <c r="E397" s="1485">
        <f>IF(E384=TRUE,IF($E$134="Nein",'4a) Berechnungen zu Planwerten'!E27,'4b) Berechnungen zu real. Wert.'!E17),"")</f>
        <v>0</v>
      </c>
      <c r="F397" s="1486">
        <f>IF(F384=TRUE,IF($E$134="Nein",'4a) Berechnungen zu Planwerten'!F27,'4b) Berechnungen zu real. Wert.'!F17),"")</f>
        <v>0</v>
      </c>
      <c r="G397" s="1487">
        <f>IF(G384=TRUE,IF($E$134="Nein",'4a) Berechnungen zu Planwerten'!G27,'4b) Berechnungen zu real. Wert.'!G17),"")</f>
        <v>0</v>
      </c>
      <c r="H397" s="1487">
        <f>IF(H384=TRUE,IF($E$134="Nein",'4a) Berechnungen zu Planwerten'!H27,'4b) Berechnungen zu real. Wert.'!H17),"")</f>
        <v>0</v>
      </c>
      <c r="I397" s="1487">
        <f>IF(I384=TRUE,IF($E$134="Nein",'4a) Berechnungen zu Planwerten'!I27,'4b) Berechnungen zu real. Wert.'!I17),"")</f>
        <v>0</v>
      </c>
      <c r="J397" s="355">
        <f>IF(J384=TRUE,IF($E$134="Nein",'4a) Berechnungen zu Planwerten'!J27,'4b) Berechnungen zu real. Wert.'!J17),"")</f>
        <v>0</v>
      </c>
      <c r="K397" s="355">
        <f>IF(K384=TRUE,IF($E$134="Nein",'4a) Berechnungen zu Planwerten'!K27,'4b) Berechnungen zu real. Wert.'!K17),"")</f>
        <v>0</v>
      </c>
      <c r="L397" s="355">
        <f>IF(L384=TRUE,IF($E$134="Nein",'4a) Berechnungen zu Planwerten'!L27,'4b) Berechnungen zu real. Wert.'!L17),"")</f>
        <v>0</v>
      </c>
      <c r="M397" s="355">
        <f>IF(M384=TRUE,IF($E$134="Nein",'4a) Berechnungen zu Planwerten'!M27,'4b) Berechnungen zu real. Wert.'!M17),"")</f>
        <v>0</v>
      </c>
      <c r="N397" s="355">
        <f>IF(N384=TRUE,IF($E$134="Nein",'4a) Berechnungen zu Planwerten'!N27,'4b) Berechnungen zu real. Wert.'!N17),"")</f>
        <v>0</v>
      </c>
      <c r="O397" s="355">
        <f>IF(O384=TRUE,IF($E$134="Nein",'4a) Berechnungen zu Planwerten'!O27,'4b) Berechnungen zu real. Wert.'!O17),"")</f>
        <v>0</v>
      </c>
      <c r="P397" s="355">
        <f>IF(P384=TRUE,IF($E$134="Nein",'4a) Berechnungen zu Planwerten'!P27,'4b) Berechnungen zu real. Wert.'!P17),"")</f>
        <v>0</v>
      </c>
      <c r="Q397" s="355">
        <f>IF(Q384=TRUE,IF($E$134="Nein",'4a) Berechnungen zu Planwerten'!Q27,'4b) Berechnungen zu real. Wert.'!Q17),"")</f>
        <v>0</v>
      </c>
      <c r="R397" s="355">
        <f>IF(R384=TRUE,IF($E$134="Nein",'4a) Berechnungen zu Planwerten'!R27,'4b) Berechnungen zu real. Wert.'!R17),"")</f>
        <v>0</v>
      </c>
      <c r="S397" s="355">
        <f>IF(S384=TRUE,IF($E$134="Nein",IF('4c) Berechnungen_MFS'!$E$114="Nein",'4a) Berechnungen zu Planwerten'!S27,'4a) Berechnungen zu Planwerten'!S27+'4a) Berechnungen zu Planwerten'!T27),IF('4c) Berechnungen_MFS'!$E$114="Nein",'4b) Berechnungen zu real. Wert.'!S17,'4b) Berechnungen zu real. Wert.'!S17+'4b) Berechnungen zu real. Wert.'!T17)),"")</f>
        <v>0</v>
      </c>
      <c r="T397" s="577" t="str">
        <f>IF(T384=TRUE,IF($E$134="Nein",'4a) Berechnungen zu Planwerten'!U27,'4b) Berechnungen zu real. Wert.'!U17),"")</f>
        <v/>
      </c>
    </row>
    <row r="398" spans="1:21" x14ac:dyDescent="0.35">
      <c r="B398" s="564" t="s">
        <v>548</v>
      </c>
      <c r="C398" s="565"/>
      <c r="D398" s="619"/>
      <c r="E398" s="620" t="str">
        <f t="shared" ref="E398:T398" si="206">IF(E384=TRUE,IF(E397&gt;=0.9*E396,"Erfüllt","Nicht erfüllt"),"")</f>
        <v>Erfüllt</v>
      </c>
      <c r="F398" s="621" t="str">
        <f t="shared" si="206"/>
        <v>Erfüllt</v>
      </c>
      <c r="G398" s="622" t="str">
        <f t="shared" si="206"/>
        <v>Erfüllt</v>
      </c>
      <c r="H398" s="622" t="str">
        <f t="shared" si="206"/>
        <v>Erfüllt</v>
      </c>
      <c r="I398" s="622" t="str">
        <f t="shared" si="206"/>
        <v>Erfüllt</v>
      </c>
      <c r="J398" s="622" t="str">
        <f t="shared" si="206"/>
        <v>Erfüllt</v>
      </c>
      <c r="K398" s="622" t="str">
        <f t="shared" si="206"/>
        <v>Erfüllt</v>
      </c>
      <c r="L398" s="622" t="str">
        <f t="shared" si="206"/>
        <v>Erfüllt</v>
      </c>
      <c r="M398" s="622" t="str">
        <f t="shared" si="206"/>
        <v>Erfüllt</v>
      </c>
      <c r="N398" s="622" t="str">
        <f t="shared" si="206"/>
        <v>Erfüllt</v>
      </c>
      <c r="O398" s="622" t="str">
        <f t="shared" si="206"/>
        <v>Erfüllt</v>
      </c>
      <c r="P398" s="622" t="str">
        <f t="shared" si="206"/>
        <v>Erfüllt</v>
      </c>
      <c r="Q398" s="622" t="str">
        <f t="shared" si="206"/>
        <v>Erfüllt</v>
      </c>
      <c r="R398" s="622" t="str">
        <f t="shared" si="206"/>
        <v>Erfüllt</v>
      </c>
      <c r="S398" s="622" t="str">
        <f t="shared" si="206"/>
        <v>Erfüllt</v>
      </c>
      <c r="T398" s="623" t="str">
        <f t="shared" si="206"/>
        <v/>
      </c>
    </row>
    <row r="399" spans="1:21" x14ac:dyDescent="0.35">
      <c r="B399" s="616"/>
      <c r="D399" s="11"/>
      <c r="E399" s="624"/>
      <c r="F399" s="569"/>
      <c r="G399" s="569"/>
      <c r="H399" s="569"/>
      <c r="I399" s="569"/>
      <c r="J399" s="569"/>
      <c r="K399" s="569"/>
      <c r="L399" s="569"/>
      <c r="M399" s="569"/>
      <c r="N399" s="569"/>
      <c r="O399" s="569"/>
      <c r="P399" s="569"/>
      <c r="Q399" s="569"/>
      <c r="R399" s="569"/>
      <c r="S399" s="569"/>
      <c r="T399" s="569"/>
    </row>
    <row r="400" spans="1:21" ht="28.5" customHeight="1" x14ac:dyDescent="0.35">
      <c r="B400" s="1533" t="s">
        <v>73</v>
      </c>
      <c r="C400" s="1541"/>
      <c r="D400" s="1542"/>
    </row>
    <row r="401" spans="2:20" x14ac:dyDescent="0.35">
      <c r="B401" s="463" t="s">
        <v>548</v>
      </c>
      <c r="C401" s="464"/>
      <c r="D401" s="540"/>
      <c r="E401" s="625" t="str">
        <f>IF('2b) Allg. Inputs'!$C$8="Nein",IF('2b) Allg. Inputs'!C7&lt;=EDATE('2b) Allg. Inputs'!C6,36),"Erfüllt","Nicht erfüllt"),"Erfüllt")</f>
        <v>Erfüllt</v>
      </c>
    </row>
    <row r="402" spans="2:20" ht="15" thickBot="1" x14ac:dyDescent="0.4">
      <c r="B402" s="626"/>
      <c r="C402" s="582"/>
      <c r="D402" s="583"/>
      <c r="E402" s="535"/>
      <c r="S402" s="830"/>
    </row>
    <row r="403" spans="2:20" ht="30" customHeight="1" thickBot="1" x14ac:dyDescent="0.4">
      <c r="B403" s="1538" t="s">
        <v>74</v>
      </c>
      <c r="C403" s="1539"/>
      <c r="D403" s="1540"/>
      <c r="E403" s="627"/>
      <c r="F403" s="628"/>
      <c r="G403" s="628"/>
      <c r="H403" s="628"/>
      <c r="I403" s="628"/>
      <c r="J403" s="628"/>
      <c r="K403" s="628"/>
      <c r="L403" s="628"/>
      <c r="M403" s="628"/>
      <c r="N403" s="628"/>
      <c r="O403" s="628"/>
      <c r="P403" s="628"/>
      <c r="Q403" s="628"/>
      <c r="R403" s="628"/>
      <c r="S403" s="628"/>
      <c r="T403" s="628"/>
    </row>
    <row r="404" spans="2:20" ht="14.5" customHeight="1" thickBot="1" x14ac:dyDescent="0.4">
      <c r="B404" s="1555" t="s">
        <v>558</v>
      </c>
      <c r="C404" s="1556"/>
      <c r="D404" s="1557"/>
      <c r="E404" s="368">
        <f>E383</f>
        <v>1900</v>
      </c>
      <c r="F404" s="312">
        <f t="shared" ref="F404:T404" si="207">F383</f>
        <v>1901</v>
      </c>
      <c r="G404" s="312">
        <f t="shared" si="207"/>
        <v>1902</v>
      </c>
      <c r="H404" s="312">
        <f t="shared" si="207"/>
        <v>1903</v>
      </c>
      <c r="I404" s="312">
        <f t="shared" si="207"/>
        <v>1904</v>
      </c>
      <c r="J404" s="312">
        <f t="shared" si="207"/>
        <v>1905</v>
      </c>
      <c r="K404" s="312">
        <f t="shared" si="207"/>
        <v>1906</v>
      </c>
      <c r="L404" s="312">
        <f t="shared" si="207"/>
        <v>1907</v>
      </c>
      <c r="M404" s="312">
        <f t="shared" si="207"/>
        <v>1908</v>
      </c>
      <c r="N404" s="312">
        <f t="shared" si="207"/>
        <v>1909</v>
      </c>
      <c r="O404" s="312">
        <f t="shared" si="207"/>
        <v>1910</v>
      </c>
      <c r="P404" s="312">
        <f t="shared" si="207"/>
        <v>1911</v>
      </c>
      <c r="Q404" s="312">
        <f t="shared" si="207"/>
        <v>1912</v>
      </c>
      <c r="R404" s="312">
        <f t="shared" si="207"/>
        <v>1913</v>
      </c>
      <c r="S404" s="312">
        <f t="shared" si="207"/>
        <v>1914</v>
      </c>
      <c r="T404" s="313">
        <f t="shared" si="207"/>
        <v>1915</v>
      </c>
    </row>
    <row r="405" spans="2:20" ht="14.5" customHeight="1" x14ac:dyDescent="0.35">
      <c r="B405" s="629" t="s">
        <v>101</v>
      </c>
      <c r="C405" s="320"/>
      <c r="D405" s="630" t="s">
        <v>312</v>
      </c>
      <c r="E405" s="631" t="str">
        <f>IFERROR(IF(E$384=TRUE,'4a) Berechnungen zu Planwerten'!E44/'4a) Berechnungen zu Planwerten'!E$62,""),"")</f>
        <v/>
      </c>
      <c r="F405" s="632" t="str">
        <f>IFERROR(IF(F$384=TRUE,'4a) Berechnungen zu Planwerten'!F44/'4a) Berechnungen zu Planwerten'!F$62,""),"")</f>
        <v/>
      </c>
      <c r="G405" s="632" t="str">
        <f>IFERROR(IF(G$384=TRUE,'4a) Berechnungen zu Planwerten'!G44/'4a) Berechnungen zu Planwerten'!G$62,""),"")</f>
        <v/>
      </c>
      <c r="H405" s="632" t="str">
        <f>IFERROR(IF(H$384=TRUE,'4a) Berechnungen zu Planwerten'!H44/'4a) Berechnungen zu Planwerten'!H$62,""),"")</f>
        <v/>
      </c>
      <c r="I405" s="632" t="str">
        <f>IFERROR(IF(I$384=TRUE,'4a) Berechnungen zu Planwerten'!I44/'4a) Berechnungen zu Planwerten'!I$62,""),"")</f>
        <v/>
      </c>
      <c r="J405" s="592" t="str">
        <f>IFERROR(IF(J$384=TRUE,'4a) Berechnungen zu Planwerten'!J44/'4a) Berechnungen zu Planwerten'!J$62,""),"")</f>
        <v/>
      </c>
      <c r="K405" s="632" t="str">
        <f>IFERROR(IF(K$384=TRUE,'4a) Berechnungen zu Planwerten'!K44/'4a) Berechnungen zu Planwerten'!K$62,""),"")</f>
        <v/>
      </c>
      <c r="L405" s="632" t="str">
        <f>IFERROR(IF(L$384=TRUE,'4a) Berechnungen zu Planwerten'!L44/'4a) Berechnungen zu Planwerten'!L$62,""),"")</f>
        <v/>
      </c>
      <c r="M405" s="632" t="str">
        <f>IFERROR(IF(M$384=TRUE,'4a) Berechnungen zu Planwerten'!M44/'4a) Berechnungen zu Planwerten'!M$62,""),"")</f>
        <v/>
      </c>
      <c r="N405" s="632" t="str">
        <f>IFERROR(IF(N$384=TRUE,'4a) Berechnungen zu Planwerten'!N44/'4a) Berechnungen zu Planwerten'!N$62,""),"")</f>
        <v/>
      </c>
      <c r="O405" s="632" t="str">
        <f>IFERROR(IF(O$384=TRUE,'4a) Berechnungen zu Planwerten'!O44/'4a) Berechnungen zu Planwerten'!O$62,""),"")</f>
        <v/>
      </c>
      <c r="P405" s="632" t="str">
        <f>IFERROR(IF(P$384=TRUE,'4a) Berechnungen zu Planwerten'!P44/'4a) Berechnungen zu Planwerten'!P$62,""),"")</f>
        <v/>
      </c>
      <c r="Q405" s="633" t="str">
        <f>IFERROR(IF(Q$384=TRUE,'4a) Berechnungen zu Planwerten'!Q44/'4a) Berechnungen zu Planwerten'!Q$62,""),"")</f>
        <v/>
      </c>
      <c r="R405" s="633" t="str">
        <f>IFERROR(IF(R$384=TRUE,'4a) Berechnungen zu Planwerten'!R44/'4a) Berechnungen zu Planwerten'!R$62,""),"")</f>
        <v/>
      </c>
      <c r="S405" s="633" t="str">
        <f>IFERROR(IF(S$384=TRUE,IF('4c) Berechnungen_MFS'!$E$114="Nein",'4a) Berechnungen zu Planwerten'!S44/'4a) Berechnungen zu Planwerten'!S$62,('4a) Berechnungen zu Planwerten'!S44+'4a) Berechnungen zu Planwerten'!T44)/('4a) Berechnungen zu Planwerten'!S$62+'4a) Berechnungen zu Planwerten'!T$62)),""),"")</f>
        <v/>
      </c>
      <c r="T405" s="832" t="str">
        <f>IFERROR(IF(T$384=TRUE,'4a) Berechnungen zu Planwerten'!U44/'4a) Berechnungen zu Planwerten'!U$62,""),"")</f>
        <v/>
      </c>
    </row>
    <row r="406" spans="2:20" ht="14.5" customHeight="1" x14ac:dyDescent="0.35">
      <c r="B406" s="635" t="s">
        <v>103</v>
      </c>
      <c r="C406" s="316"/>
      <c r="D406" s="636" t="s">
        <v>312</v>
      </c>
      <c r="E406" s="637" t="str">
        <f>IFERROR(IF(E$384=TRUE,'4a) Berechnungen zu Planwerten'!E45/'4a) Berechnungen zu Planwerten'!E$62,""),"")</f>
        <v/>
      </c>
      <c r="F406" s="638" t="str">
        <f>IFERROR(IF(F$384=TRUE,'4a) Berechnungen zu Planwerten'!F45/'4a) Berechnungen zu Planwerten'!F$62,""),"")</f>
        <v/>
      </c>
      <c r="G406" s="638" t="str">
        <f>IFERROR(IF(G$384=TRUE,'4a) Berechnungen zu Planwerten'!G45/'4a) Berechnungen zu Planwerten'!G$62,""),"")</f>
        <v/>
      </c>
      <c r="H406" s="638" t="str">
        <f>IFERROR(IF(H$384=TRUE,'4a) Berechnungen zu Planwerten'!H45/'4a) Berechnungen zu Planwerten'!H$62,""),"")</f>
        <v/>
      </c>
      <c r="I406" s="638" t="str">
        <f>IFERROR(IF(I$384=TRUE,'4a) Berechnungen zu Planwerten'!I45/'4a) Berechnungen zu Planwerten'!I$62,""),"")</f>
        <v/>
      </c>
      <c r="J406" s="639" t="str">
        <f>IFERROR(IF(J$384=TRUE,'4a) Berechnungen zu Planwerten'!J45/'4a) Berechnungen zu Planwerten'!J$62,""),"")</f>
        <v/>
      </c>
      <c r="K406" s="638" t="str">
        <f>IFERROR(IF(K$384=TRUE,'4a) Berechnungen zu Planwerten'!K45/'4a) Berechnungen zu Planwerten'!K$62,""),"")</f>
        <v/>
      </c>
      <c r="L406" s="638" t="str">
        <f>IFERROR(IF(L$384=TRUE,'4a) Berechnungen zu Planwerten'!L45/'4a) Berechnungen zu Planwerten'!L$62,""),"")</f>
        <v/>
      </c>
      <c r="M406" s="638" t="str">
        <f>IFERROR(IF(M$384=TRUE,'4a) Berechnungen zu Planwerten'!M45/'4a) Berechnungen zu Planwerten'!M$62,""),"")</f>
        <v/>
      </c>
      <c r="N406" s="638" t="str">
        <f>IFERROR(IF(N$384=TRUE,'4a) Berechnungen zu Planwerten'!N45/'4a) Berechnungen zu Planwerten'!N$62,""),"")</f>
        <v/>
      </c>
      <c r="O406" s="638" t="str">
        <f>IFERROR(IF(O$384=TRUE,'4a) Berechnungen zu Planwerten'!O45/'4a) Berechnungen zu Planwerten'!O$62,""),"")</f>
        <v/>
      </c>
      <c r="P406" s="638" t="str">
        <f>IFERROR(IF(P$384=TRUE,'4a) Berechnungen zu Planwerten'!P45/'4a) Berechnungen zu Planwerten'!P$62,""),"")</f>
        <v/>
      </c>
      <c r="Q406" s="638" t="str">
        <f>IFERROR(IF(Q$384=TRUE,'4a) Berechnungen zu Planwerten'!Q45/'4a) Berechnungen zu Planwerten'!Q$62,""),"")</f>
        <v/>
      </c>
      <c r="R406" s="638" t="str">
        <f>IFERROR(IF(R$384=TRUE,'4a) Berechnungen zu Planwerten'!R45/'4a) Berechnungen zu Planwerten'!R$62,""),"")</f>
        <v/>
      </c>
      <c r="S406" s="638" t="str">
        <f>IFERROR(IF(S$384=TRUE,IF('4c) Berechnungen_MFS'!$E$114="Nein",'4a) Berechnungen zu Planwerten'!S45/'4a) Berechnungen zu Planwerten'!S$62,('4a) Berechnungen zu Planwerten'!S45+'4a) Berechnungen zu Planwerten'!T45)/('4a) Berechnungen zu Planwerten'!S$62+'4a) Berechnungen zu Planwerten'!T$62)),""),"")</f>
        <v/>
      </c>
      <c r="T406" s="834" t="str">
        <f>IFERROR(IF(T$384=TRUE,'4a) Berechnungen zu Planwerten'!U45/'4a) Berechnungen zu Planwerten'!U$62,""),"")</f>
        <v/>
      </c>
    </row>
    <row r="407" spans="2:20" ht="14.5" customHeight="1" x14ac:dyDescent="0.45">
      <c r="B407" s="150" t="s">
        <v>222</v>
      </c>
      <c r="C407" s="320"/>
      <c r="D407" s="630" t="s">
        <v>312</v>
      </c>
      <c r="E407" s="641" t="str">
        <f>IFERROR(IF(E$384=TRUE,'4a) Berechnungen zu Planwerten'!E46/'4a) Berechnungen zu Planwerten'!E$62,""),"")</f>
        <v/>
      </c>
      <c r="F407" s="642" t="str">
        <f>IFERROR(IF(F$384=TRUE,'4a) Berechnungen zu Planwerten'!F46/'4a) Berechnungen zu Planwerten'!F$62,""),"")</f>
        <v/>
      </c>
      <c r="G407" s="642" t="str">
        <f>IFERROR(IF(G$384=TRUE,'4a) Berechnungen zu Planwerten'!G46/'4a) Berechnungen zu Planwerten'!G$62,""),"")</f>
        <v/>
      </c>
      <c r="H407" s="642" t="str">
        <f>IFERROR(IF(H$384=TRUE,'4a) Berechnungen zu Planwerten'!H46/'4a) Berechnungen zu Planwerten'!H$62,""),"")</f>
        <v/>
      </c>
      <c r="I407" s="642" t="str">
        <f>IFERROR(IF(I$384=TRUE,'4a) Berechnungen zu Planwerten'!I46/'4a) Berechnungen zu Planwerten'!I$62,""),"")</f>
        <v/>
      </c>
      <c r="J407" s="643" t="str">
        <f>IFERROR(IF(J$384=TRUE,'4a) Berechnungen zu Planwerten'!J46/'4a) Berechnungen zu Planwerten'!J$62,""),"")</f>
        <v/>
      </c>
      <c r="K407" s="642" t="str">
        <f>IFERROR(IF(K$384=TRUE,'4a) Berechnungen zu Planwerten'!K46/'4a) Berechnungen zu Planwerten'!K$62,""),"")</f>
        <v/>
      </c>
      <c r="L407" s="642" t="str">
        <f>IFERROR(IF(L$384=TRUE,'4a) Berechnungen zu Planwerten'!L46/'4a) Berechnungen zu Planwerten'!L$62,""),"")</f>
        <v/>
      </c>
      <c r="M407" s="642" t="str">
        <f>IFERROR(IF(M$384=TRUE,'4a) Berechnungen zu Planwerten'!M46/'4a) Berechnungen zu Planwerten'!M$62,""),"")</f>
        <v/>
      </c>
      <c r="N407" s="642" t="str">
        <f>IFERROR(IF(N$384=TRUE,'4a) Berechnungen zu Planwerten'!N46/'4a) Berechnungen zu Planwerten'!N$62,""),"")</f>
        <v/>
      </c>
      <c r="O407" s="642" t="str">
        <f>IFERROR(IF(O$384=TRUE,'4a) Berechnungen zu Planwerten'!O46/'4a) Berechnungen zu Planwerten'!O$62,""),"")</f>
        <v/>
      </c>
      <c r="P407" s="642" t="str">
        <f>IFERROR(IF(P$384=TRUE,'4a) Berechnungen zu Planwerten'!P46/'4a) Berechnungen zu Planwerten'!P$62,""),"")</f>
        <v/>
      </c>
      <c r="Q407" s="644" t="str">
        <f>IFERROR(IF(Q$384=TRUE,'4a) Berechnungen zu Planwerten'!Q46/'4a) Berechnungen zu Planwerten'!Q$62,""),"")</f>
        <v/>
      </c>
      <c r="R407" s="644" t="str">
        <f>IFERROR(IF(R$384=TRUE,'4a) Berechnungen zu Planwerten'!R46/'4a) Berechnungen zu Planwerten'!R$62,""),"")</f>
        <v/>
      </c>
      <c r="S407" s="644" t="str">
        <f>IFERROR(IF(S$384=TRUE,IF('4c) Berechnungen_MFS'!$E$114="Nein",'4a) Berechnungen zu Planwerten'!S46/'4a) Berechnungen zu Planwerten'!S$62,('4a) Berechnungen zu Planwerten'!S46+'4a) Berechnungen zu Planwerten'!T46)/('4a) Berechnungen zu Planwerten'!S$62+'4a) Berechnungen zu Planwerten'!T$62)),""),"")</f>
        <v/>
      </c>
      <c r="T407" s="833" t="str">
        <f>IFERROR(IF(T$384=TRUE,'4a) Berechnungen zu Planwerten'!U46/'4a) Berechnungen zu Planwerten'!U$62,""),"")</f>
        <v/>
      </c>
    </row>
    <row r="408" spans="2:20" ht="14.5" customHeight="1" x14ac:dyDescent="0.35">
      <c r="B408" s="635" t="s">
        <v>105</v>
      </c>
      <c r="C408" s="316"/>
      <c r="D408" s="636" t="s">
        <v>312</v>
      </c>
      <c r="E408" s="637" t="str">
        <f>IFERROR(IF(E$384=TRUE,'4a) Berechnungen zu Planwerten'!E47/'4a) Berechnungen zu Planwerten'!E$62,""),"")</f>
        <v/>
      </c>
      <c r="F408" s="638" t="str">
        <f>IFERROR(IF(F$384=TRUE,'4a) Berechnungen zu Planwerten'!F47/'4a) Berechnungen zu Planwerten'!F$62,""),"")</f>
        <v/>
      </c>
      <c r="G408" s="638" t="str">
        <f>IFERROR(IF(G$384=TRUE,'4a) Berechnungen zu Planwerten'!G47/'4a) Berechnungen zu Planwerten'!G$62,""),"")</f>
        <v/>
      </c>
      <c r="H408" s="638" t="str">
        <f>IFERROR(IF(H$384=TRUE,'4a) Berechnungen zu Planwerten'!H47/'4a) Berechnungen zu Planwerten'!H$62,""),"")</f>
        <v/>
      </c>
      <c r="I408" s="638" t="str">
        <f>IFERROR(IF(I$384=TRUE,'4a) Berechnungen zu Planwerten'!I47/'4a) Berechnungen zu Planwerten'!I$62,""),"")</f>
        <v/>
      </c>
      <c r="J408" s="639" t="str">
        <f>IFERROR(IF(J$384=TRUE,'4a) Berechnungen zu Planwerten'!J47/'4a) Berechnungen zu Planwerten'!J$62,""),"")</f>
        <v/>
      </c>
      <c r="K408" s="638" t="str">
        <f>IFERROR(IF(K$384=TRUE,'4a) Berechnungen zu Planwerten'!K47/'4a) Berechnungen zu Planwerten'!K$62,""),"")</f>
        <v/>
      </c>
      <c r="L408" s="638" t="str">
        <f>IFERROR(IF(L$384=TRUE,'4a) Berechnungen zu Planwerten'!L47/'4a) Berechnungen zu Planwerten'!L$62,""),"")</f>
        <v/>
      </c>
      <c r="M408" s="638" t="str">
        <f>IFERROR(IF(M$384=TRUE,'4a) Berechnungen zu Planwerten'!M47/'4a) Berechnungen zu Planwerten'!M$62,""),"")</f>
        <v/>
      </c>
      <c r="N408" s="638" t="str">
        <f>IFERROR(IF(N$384=TRUE,'4a) Berechnungen zu Planwerten'!N47/'4a) Berechnungen zu Planwerten'!N$62,""),"")</f>
        <v/>
      </c>
      <c r="O408" s="638" t="str">
        <f>IFERROR(IF(O$384=TRUE,'4a) Berechnungen zu Planwerten'!O47/'4a) Berechnungen zu Planwerten'!O$62,""),"")</f>
        <v/>
      </c>
      <c r="P408" s="638" t="str">
        <f>IFERROR(IF(P$384=TRUE,'4a) Berechnungen zu Planwerten'!P47/'4a) Berechnungen zu Planwerten'!P$62,""),"")</f>
        <v/>
      </c>
      <c r="Q408" s="638" t="str">
        <f>IFERROR(IF(Q$384=TRUE,'4a) Berechnungen zu Planwerten'!Q47/'4a) Berechnungen zu Planwerten'!Q$62,""),"")</f>
        <v/>
      </c>
      <c r="R408" s="638" t="str">
        <f>IFERROR(IF(R$384=TRUE,'4a) Berechnungen zu Planwerten'!R47/'4a) Berechnungen zu Planwerten'!R$62,""),"")</f>
        <v/>
      </c>
      <c r="S408" s="638" t="str">
        <f>IFERROR(IF(S$384=TRUE,IF('4c) Berechnungen_MFS'!$E$114="Nein",'4a) Berechnungen zu Planwerten'!S47/'4a) Berechnungen zu Planwerten'!S$62,('4a) Berechnungen zu Planwerten'!S47+'4a) Berechnungen zu Planwerten'!T47)/('4a) Berechnungen zu Planwerten'!S$62+'4a) Berechnungen zu Planwerten'!T$62)),""),"")</f>
        <v/>
      </c>
      <c r="T408" s="834" t="str">
        <f>IFERROR(IF(T$384=TRUE,'4a) Berechnungen zu Planwerten'!U47/'4a) Berechnungen zu Planwerten'!U$62,""),"")</f>
        <v/>
      </c>
    </row>
    <row r="409" spans="2:20" ht="14.5" customHeight="1" x14ac:dyDescent="0.35">
      <c r="B409" s="629" t="s">
        <v>106</v>
      </c>
      <c r="C409" s="320"/>
      <c r="D409" s="630" t="s">
        <v>312</v>
      </c>
      <c r="E409" s="641" t="str">
        <f>IFERROR(IF(E$384=TRUE,'4a) Berechnungen zu Planwerten'!E48/'4a) Berechnungen zu Planwerten'!E$62,""),"")</f>
        <v/>
      </c>
      <c r="F409" s="642" t="str">
        <f>IFERROR(IF(F$384=TRUE,'4a) Berechnungen zu Planwerten'!F48/'4a) Berechnungen zu Planwerten'!F$62,""),"")</f>
        <v/>
      </c>
      <c r="G409" s="642" t="str">
        <f>IFERROR(IF(G$384=TRUE,'4a) Berechnungen zu Planwerten'!G48/'4a) Berechnungen zu Planwerten'!G$62,""),"")</f>
        <v/>
      </c>
      <c r="H409" s="642" t="str">
        <f>IFERROR(IF(H$384=TRUE,'4a) Berechnungen zu Planwerten'!H48/'4a) Berechnungen zu Planwerten'!H$62,""),"")</f>
        <v/>
      </c>
      <c r="I409" s="642" t="str">
        <f>IFERROR(IF(I$384=TRUE,'4a) Berechnungen zu Planwerten'!I48/'4a) Berechnungen zu Planwerten'!I$62,""),"")</f>
        <v/>
      </c>
      <c r="J409" s="643" t="str">
        <f>IFERROR(IF(J$384=TRUE,'4a) Berechnungen zu Planwerten'!J48/'4a) Berechnungen zu Planwerten'!J$62,""),"")</f>
        <v/>
      </c>
      <c r="K409" s="642" t="str">
        <f>IFERROR(IF(K$384=TRUE,'4a) Berechnungen zu Planwerten'!K48/'4a) Berechnungen zu Planwerten'!K$62,""),"")</f>
        <v/>
      </c>
      <c r="L409" s="642" t="str">
        <f>IFERROR(IF(L$384=TRUE,'4a) Berechnungen zu Planwerten'!L48/'4a) Berechnungen zu Planwerten'!L$62,""),"")</f>
        <v/>
      </c>
      <c r="M409" s="642" t="str">
        <f>IFERROR(IF(M$384=TRUE,'4a) Berechnungen zu Planwerten'!M48/'4a) Berechnungen zu Planwerten'!M$62,""),"")</f>
        <v/>
      </c>
      <c r="N409" s="642" t="str">
        <f>IFERROR(IF(N$384=TRUE,'4a) Berechnungen zu Planwerten'!N48/'4a) Berechnungen zu Planwerten'!N$62,""),"")</f>
        <v/>
      </c>
      <c r="O409" s="642" t="str">
        <f>IFERROR(IF(O$384=TRUE,'4a) Berechnungen zu Planwerten'!O48/'4a) Berechnungen zu Planwerten'!O$62,""),"")</f>
        <v/>
      </c>
      <c r="P409" s="642" t="str">
        <f>IFERROR(IF(P$384=TRUE,'4a) Berechnungen zu Planwerten'!P48/'4a) Berechnungen zu Planwerten'!P$62,""),"")</f>
        <v/>
      </c>
      <c r="Q409" s="644" t="str">
        <f>IFERROR(IF(Q$384=TRUE,'4a) Berechnungen zu Planwerten'!Q48/'4a) Berechnungen zu Planwerten'!Q$62,""),"")</f>
        <v/>
      </c>
      <c r="R409" s="644" t="str">
        <f>IFERROR(IF(R$384=TRUE,'4a) Berechnungen zu Planwerten'!R48/'4a) Berechnungen zu Planwerten'!R$62,""),"")</f>
        <v/>
      </c>
      <c r="S409" s="644" t="str">
        <f>IFERROR(IF(S$384=TRUE,IF('4c) Berechnungen_MFS'!$E$114="Nein",'4a) Berechnungen zu Planwerten'!S48/'4a) Berechnungen zu Planwerten'!S$62,('4a) Berechnungen zu Planwerten'!S48+'4a) Berechnungen zu Planwerten'!T48)/('4a) Berechnungen zu Planwerten'!S$62+'4a) Berechnungen zu Planwerten'!T$62)),""),"")</f>
        <v/>
      </c>
      <c r="T409" s="833" t="str">
        <f>IFERROR(IF(T$384=TRUE,'4a) Berechnungen zu Planwerten'!U48/'4a) Berechnungen zu Planwerten'!U$62,""),"")</f>
        <v/>
      </c>
    </row>
    <row r="410" spans="2:20" ht="14.5" customHeight="1" x14ac:dyDescent="0.35">
      <c r="B410" s="635" t="s">
        <v>107</v>
      </c>
      <c r="C410" s="316"/>
      <c r="D410" s="636" t="s">
        <v>312</v>
      </c>
      <c r="E410" s="637" t="str">
        <f>IFERROR(IF(E$384=TRUE,'4a) Berechnungen zu Planwerten'!E49/'4a) Berechnungen zu Planwerten'!E$62,""),"")</f>
        <v/>
      </c>
      <c r="F410" s="638" t="str">
        <f>IFERROR(IF(F$384=TRUE,'4a) Berechnungen zu Planwerten'!F49/'4a) Berechnungen zu Planwerten'!F$62,""),"")</f>
        <v/>
      </c>
      <c r="G410" s="638" t="str">
        <f>IFERROR(IF(G$384=TRUE,'4a) Berechnungen zu Planwerten'!G49/'4a) Berechnungen zu Planwerten'!G$62,""),"")</f>
        <v/>
      </c>
      <c r="H410" s="638" t="str">
        <f>IFERROR(IF(H$384=TRUE,'4a) Berechnungen zu Planwerten'!H49/'4a) Berechnungen zu Planwerten'!H$62,""),"")</f>
        <v/>
      </c>
      <c r="I410" s="638" t="str">
        <f>IFERROR(IF(I$384=TRUE,'4a) Berechnungen zu Planwerten'!I49/'4a) Berechnungen zu Planwerten'!I$62,""),"")</f>
        <v/>
      </c>
      <c r="J410" s="639" t="str">
        <f>IFERROR(IF(J$384=TRUE,'4a) Berechnungen zu Planwerten'!J49/'4a) Berechnungen zu Planwerten'!J$62,""),"")</f>
        <v/>
      </c>
      <c r="K410" s="638" t="str">
        <f>IFERROR(IF(K$384=TRUE,'4a) Berechnungen zu Planwerten'!K49/'4a) Berechnungen zu Planwerten'!K$62,""),"")</f>
        <v/>
      </c>
      <c r="L410" s="638" t="str">
        <f>IFERROR(IF(L$384=TRUE,'4a) Berechnungen zu Planwerten'!L49/'4a) Berechnungen zu Planwerten'!L$62,""),"")</f>
        <v/>
      </c>
      <c r="M410" s="638" t="str">
        <f>IFERROR(IF(M$384=TRUE,'4a) Berechnungen zu Planwerten'!M49/'4a) Berechnungen zu Planwerten'!M$62,""),"")</f>
        <v/>
      </c>
      <c r="N410" s="638" t="str">
        <f>IFERROR(IF(N$384=TRUE,'4a) Berechnungen zu Planwerten'!N49/'4a) Berechnungen zu Planwerten'!N$62,""),"")</f>
        <v/>
      </c>
      <c r="O410" s="638" t="str">
        <f>IFERROR(IF(O$384=TRUE,'4a) Berechnungen zu Planwerten'!O49/'4a) Berechnungen zu Planwerten'!O$62,""),"")</f>
        <v/>
      </c>
      <c r="P410" s="638" t="str">
        <f>IFERROR(IF(P$384=TRUE,'4a) Berechnungen zu Planwerten'!P49/'4a) Berechnungen zu Planwerten'!P$62,""),"")</f>
        <v/>
      </c>
      <c r="Q410" s="638" t="str">
        <f>IFERROR(IF(Q$384=TRUE,'4a) Berechnungen zu Planwerten'!Q49/'4a) Berechnungen zu Planwerten'!Q$62,""),"")</f>
        <v/>
      </c>
      <c r="R410" s="638" t="str">
        <f>IFERROR(IF(R$384=TRUE,'4a) Berechnungen zu Planwerten'!R49/'4a) Berechnungen zu Planwerten'!R$62,""),"")</f>
        <v/>
      </c>
      <c r="S410" s="638" t="str">
        <f>IFERROR(IF(S$384=TRUE,IF('4c) Berechnungen_MFS'!$E$114="Nein",'4a) Berechnungen zu Planwerten'!S49/'4a) Berechnungen zu Planwerten'!S$62,('4a) Berechnungen zu Planwerten'!S49+'4a) Berechnungen zu Planwerten'!T49)/('4a) Berechnungen zu Planwerten'!S$62+'4a) Berechnungen zu Planwerten'!T$62)),""),"")</f>
        <v/>
      </c>
      <c r="T410" s="834" t="str">
        <f>IFERROR(IF(T$384=TRUE,'4a) Berechnungen zu Planwerten'!U49/'4a) Berechnungen zu Planwerten'!U$62,""),"")</f>
        <v/>
      </c>
    </row>
    <row r="411" spans="2:20" ht="14.5" customHeight="1" x14ac:dyDescent="0.35">
      <c r="B411" s="646" t="s">
        <v>223</v>
      </c>
      <c r="C411" s="647"/>
      <c r="D411" s="630" t="s">
        <v>312</v>
      </c>
      <c r="E411" s="648" t="str">
        <f>IFERROR(IF(E$384=TRUE,'4a) Berechnungen zu Planwerten'!E50/'4a) Berechnungen zu Planwerten'!E$62,""),"")</f>
        <v/>
      </c>
      <c r="F411" s="644" t="str">
        <f>IFERROR(IF(F$384=TRUE,'4a) Berechnungen zu Planwerten'!F50/'4a) Berechnungen zu Planwerten'!F$62,""),"")</f>
        <v/>
      </c>
      <c r="G411" s="644" t="str">
        <f>IFERROR(IF(G$384=TRUE,'4a) Berechnungen zu Planwerten'!G50/'4a) Berechnungen zu Planwerten'!G$62,""),"")</f>
        <v/>
      </c>
      <c r="H411" s="644" t="str">
        <f>IFERROR(IF(H$384=TRUE,'4a) Berechnungen zu Planwerten'!H50/'4a) Berechnungen zu Planwerten'!H$62,""),"")</f>
        <v/>
      </c>
      <c r="I411" s="644" t="str">
        <f>IFERROR(IF(I$384=TRUE,'4a) Berechnungen zu Planwerten'!I50/'4a) Berechnungen zu Planwerten'!I$62,""),"")</f>
        <v/>
      </c>
      <c r="J411" s="649" t="str">
        <f>IFERROR(IF(J$384=TRUE,'4a) Berechnungen zu Planwerten'!J50/'4a) Berechnungen zu Planwerten'!J$62,""),"")</f>
        <v/>
      </c>
      <c r="K411" s="644" t="str">
        <f>IFERROR(IF(K$384=TRUE,'4a) Berechnungen zu Planwerten'!K50/'4a) Berechnungen zu Planwerten'!K$62,""),"")</f>
        <v/>
      </c>
      <c r="L411" s="644" t="str">
        <f>IFERROR(IF(L$384=TRUE,'4a) Berechnungen zu Planwerten'!L50/'4a) Berechnungen zu Planwerten'!L$62,""),"")</f>
        <v/>
      </c>
      <c r="M411" s="644" t="str">
        <f>IFERROR(IF(M$384=TRUE,'4a) Berechnungen zu Planwerten'!M50/'4a) Berechnungen zu Planwerten'!M$62,""),"")</f>
        <v/>
      </c>
      <c r="N411" s="644" t="str">
        <f>IFERROR(IF(N$384=TRUE,'4a) Berechnungen zu Planwerten'!N50/'4a) Berechnungen zu Planwerten'!N$62,""),"")</f>
        <v/>
      </c>
      <c r="O411" s="644" t="str">
        <f>IFERROR(IF(O$384=TRUE,'4a) Berechnungen zu Planwerten'!O50/'4a) Berechnungen zu Planwerten'!O$62,""),"")</f>
        <v/>
      </c>
      <c r="P411" s="644" t="str">
        <f>IFERROR(IF(P$384=TRUE,'4a) Berechnungen zu Planwerten'!P50/'4a) Berechnungen zu Planwerten'!P$62,""),"")</f>
        <v/>
      </c>
      <c r="Q411" s="644" t="str">
        <f>IFERROR(IF(Q$384=TRUE,'4a) Berechnungen zu Planwerten'!Q50/'4a) Berechnungen zu Planwerten'!Q$62,""),"")</f>
        <v/>
      </c>
      <c r="R411" s="644" t="str">
        <f>IFERROR(IF(R$384=TRUE,'4a) Berechnungen zu Planwerten'!R50/'4a) Berechnungen zu Planwerten'!R$62,""),"")</f>
        <v/>
      </c>
      <c r="S411" s="644" t="str">
        <f>IFERROR(IF(S$384=TRUE,IF('4c) Berechnungen_MFS'!$E$114="Nein",'4a) Berechnungen zu Planwerten'!S50/'4a) Berechnungen zu Planwerten'!S$62,('4a) Berechnungen zu Planwerten'!S50+'4a) Berechnungen zu Planwerten'!T50)/('4a) Berechnungen zu Planwerten'!S$62+'4a) Berechnungen zu Planwerten'!T$62)),""),"")</f>
        <v/>
      </c>
      <c r="T411" s="833" t="str">
        <f>IFERROR(IF(T$384=TRUE,'4a) Berechnungen zu Planwerten'!U50/'4a) Berechnungen zu Planwerten'!U$62,""),"")</f>
        <v/>
      </c>
    </row>
    <row r="412" spans="2:20" ht="14.5" customHeight="1" thickBot="1" x14ac:dyDescent="0.4">
      <c r="B412" s="650" t="s">
        <v>224</v>
      </c>
      <c r="C412" s="358"/>
      <c r="D412" s="651" t="s">
        <v>312</v>
      </c>
      <c r="E412" s="652" t="str">
        <f>IFERROR(IF(E$384=TRUE,'4a) Berechnungen zu Planwerten'!E51/'4a) Berechnungen zu Planwerten'!E$62,""),"")</f>
        <v/>
      </c>
      <c r="F412" s="652" t="str">
        <f>IFERROR(IF(F$384=TRUE,'4a) Berechnungen zu Planwerten'!F51/'4a) Berechnungen zu Planwerten'!F$62,""),"")</f>
        <v/>
      </c>
      <c r="G412" s="652" t="str">
        <f>IFERROR(IF(G$384=TRUE,'4a) Berechnungen zu Planwerten'!G51/'4a) Berechnungen zu Planwerten'!G$62,""),"")</f>
        <v/>
      </c>
      <c r="H412" s="652" t="str">
        <f>IFERROR(IF(H$384=TRUE,'4a) Berechnungen zu Planwerten'!H51/'4a) Berechnungen zu Planwerten'!H$62,""),"")</f>
        <v/>
      </c>
      <c r="I412" s="652" t="str">
        <f>IFERROR(IF(I$384=TRUE,'4a) Berechnungen zu Planwerten'!I51/'4a) Berechnungen zu Planwerten'!I$62,""),"")</f>
        <v/>
      </c>
      <c r="J412" s="653" t="str">
        <f>IFERROR(IF(J$384=TRUE,'4a) Berechnungen zu Planwerten'!J51/'4a) Berechnungen zu Planwerten'!J$62,""),"")</f>
        <v/>
      </c>
      <c r="K412" s="652" t="str">
        <f>IFERROR(IF(K$384=TRUE,'4a) Berechnungen zu Planwerten'!K51/'4a) Berechnungen zu Planwerten'!K$62,""),"")</f>
        <v/>
      </c>
      <c r="L412" s="652" t="str">
        <f>IFERROR(IF(L$384=TRUE,'4a) Berechnungen zu Planwerten'!L51/'4a) Berechnungen zu Planwerten'!L$62,""),"")</f>
        <v/>
      </c>
      <c r="M412" s="652" t="str">
        <f>IFERROR(IF(M$384=TRUE,'4a) Berechnungen zu Planwerten'!M51/'4a) Berechnungen zu Planwerten'!M$62,""),"")</f>
        <v/>
      </c>
      <c r="N412" s="652" t="str">
        <f>IFERROR(IF(N$384=TRUE,'4a) Berechnungen zu Planwerten'!N51/'4a) Berechnungen zu Planwerten'!N$62,""),"")</f>
        <v/>
      </c>
      <c r="O412" s="652" t="str">
        <f>IFERROR(IF(O$384=TRUE,'4a) Berechnungen zu Planwerten'!O51/'4a) Berechnungen zu Planwerten'!O$62,""),"")</f>
        <v/>
      </c>
      <c r="P412" s="652" t="str">
        <f>IFERROR(IF(P$384=TRUE,'4a) Berechnungen zu Planwerten'!P51/'4a) Berechnungen zu Planwerten'!P$62,""),"")</f>
        <v/>
      </c>
      <c r="Q412" s="652" t="str">
        <f>IFERROR(IF(Q$384=TRUE,'4a) Berechnungen zu Planwerten'!Q51/'4a) Berechnungen zu Planwerten'!Q$62,""),"")</f>
        <v/>
      </c>
      <c r="R412" s="652" t="str">
        <f>IFERROR(IF(R$384=TRUE,'4a) Berechnungen zu Planwerten'!R51/'4a) Berechnungen zu Planwerten'!R$62,""),"")</f>
        <v/>
      </c>
      <c r="S412" s="652" t="str">
        <f>IFERROR(IF(S$384=TRUE,IF('4c) Berechnungen_MFS'!$E$114="Nein",'4a) Berechnungen zu Planwerten'!S51/'4a) Berechnungen zu Planwerten'!S$62,('4a) Berechnungen zu Planwerten'!S51+'4a) Berechnungen zu Planwerten'!T51)/('4a) Berechnungen zu Planwerten'!S$62+'4a) Berechnungen zu Planwerten'!T$62)),""),"")</f>
        <v/>
      </c>
      <c r="T412" s="835" t="str">
        <f>IFERROR(IF(T$384=TRUE,'4a) Berechnungen zu Planwerten'!U51/'4a) Berechnungen zu Planwerten'!U$62,""),"")</f>
        <v/>
      </c>
    </row>
    <row r="413" spans="2:20" ht="14.5" customHeight="1" x14ac:dyDescent="0.35">
      <c r="B413" s="655" t="str">
        <f>'4a) Berechnungen zu Planwerten'!B52</f>
        <v/>
      </c>
      <c r="C413" s="656"/>
      <c r="D413" s="657" t="str">
        <f>IF(B413="","","Prozent")</f>
        <v/>
      </c>
      <c r="E413" s="648" t="str">
        <f>IFERROR(IF(E$384=TRUE,IF($B413="","",'4a) Berechnungen zu Planwerten'!E52/'4a) Berechnungen zu Planwerten'!E$62),""),"")</f>
        <v/>
      </c>
      <c r="F413" s="644" t="str">
        <f>IFERROR(IF(F$384=TRUE,IF($B413="","",'4a) Berechnungen zu Planwerten'!F52/'4a) Berechnungen zu Planwerten'!F$62),""),"")</f>
        <v/>
      </c>
      <c r="G413" s="644" t="str">
        <f>IFERROR(IF(G$384=TRUE,IF($B413="","",'4a) Berechnungen zu Planwerten'!G52/'4a) Berechnungen zu Planwerten'!G$62),""),"")</f>
        <v/>
      </c>
      <c r="H413" s="644" t="str">
        <f>IFERROR(IF(H$384=TRUE,IF($B413="","",'4a) Berechnungen zu Planwerten'!H52/'4a) Berechnungen zu Planwerten'!H$62),""),"")</f>
        <v/>
      </c>
      <c r="I413" s="644" t="str">
        <f>IFERROR(IF(I$384=TRUE,IF($B413="","",'4a) Berechnungen zu Planwerten'!I52/'4a) Berechnungen zu Planwerten'!I$62),""),"")</f>
        <v/>
      </c>
      <c r="J413" s="649" t="str">
        <f>IFERROR(IF(J$384=TRUE,IF($B413="","",'4a) Berechnungen zu Planwerten'!J52/'4a) Berechnungen zu Planwerten'!J$62),""),"")</f>
        <v/>
      </c>
      <c r="K413" s="644" t="str">
        <f>IFERROR(IF(K$384=TRUE,IF($B413="","",'4a) Berechnungen zu Planwerten'!K52/'4a) Berechnungen zu Planwerten'!K$62),""),"")</f>
        <v/>
      </c>
      <c r="L413" s="644" t="str">
        <f>IFERROR(IF(L$384=TRUE,IF($B413="","",'4a) Berechnungen zu Planwerten'!L52/'4a) Berechnungen zu Planwerten'!L$62),""),"")</f>
        <v/>
      </c>
      <c r="M413" s="644" t="str">
        <f>IFERROR(IF(M$384=TRUE,IF($B413="","",'4a) Berechnungen zu Planwerten'!M52/'4a) Berechnungen zu Planwerten'!M$62),""),"")</f>
        <v/>
      </c>
      <c r="N413" s="644" t="str">
        <f>IFERROR(IF(N$384=TRUE,IF($B413="","",'4a) Berechnungen zu Planwerten'!N52/'4a) Berechnungen zu Planwerten'!N$62),""),"")</f>
        <v/>
      </c>
      <c r="O413" s="644" t="str">
        <f>IFERROR(IF(O$384=TRUE,IF($B413="","",'4a) Berechnungen zu Planwerten'!O52/'4a) Berechnungen zu Planwerten'!O$62),""),"")</f>
        <v/>
      </c>
      <c r="P413" s="644" t="str">
        <f>IFERROR(IF(P$384=TRUE,IF($B413="","",'4a) Berechnungen zu Planwerten'!P52/'4a) Berechnungen zu Planwerten'!P$62),""),"")</f>
        <v/>
      </c>
      <c r="Q413" s="644" t="str">
        <f>IFERROR(IF(Q$384=TRUE,IF($B413="","",'4a) Berechnungen zu Planwerten'!Q52/'4a) Berechnungen zu Planwerten'!Q$62),""),"")</f>
        <v/>
      </c>
      <c r="R413" s="644" t="str">
        <f>IFERROR(IF(R$384=TRUE,IF($B413="","",'4a) Berechnungen zu Planwerten'!R52/'4a) Berechnungen zu Planwerten'!R$62),""),"")</f>
        <v/>
      </c>
      <c r="S413" s="644" t="str">
        <f>IFERROR(IF(S$384=TRUE,IF($B413="","",IF('4c) Berechnungen_MFS'!$E$114="Nein",'4a) Berechnungen zu Planwerten'!S52/'4a) Berechnungen zu Planwerten'!S$62,('4a) Berechnungen zu Planwerten'!S52+'4a) Berechnungen zu Planwerten'!T52)/('4a) Berechnungen zu Planwerten'!S$62+'4a) Berechnungen zu Planwerten'!T$62))),""),"")</f>
        <v/>
      </c>
      <c r="T413" s="832" t="str">
        <f>IFERROR(IF(T$384=TRUE,IF($B413="","",'4a) Berechnungen zu Planwerten'!U52/'4a) Berechnungen zu Planwerten'!U$62),""),"")</f>
        <v/>
      </c>
    </row>
    <row r="414" spans="2:20" ht="14.5" customHeight="1" x14ac:dyDescent="0.35">
      <c r="B414" s="635" t="str">
        <f>'4a) Berechnungen zu Planwerten'!B53</f>
        <v/>
      </c>
      <c r="C414" s="316"/>
      <c r="D414" s="636" t="str">
        <f t="shared" ref="D414:D432" si="208">IF(B414="","","Prozent")</f>
        <v/>
      </c>
      <c r="E414" s="637" t="str">
        <f>IFERROR(IF(E$384=TRUE,IF($B414="","",'4a) Berechnungen zu Planwerten'!E53/'4a) Berechnungen zu Planwerten'!E$62),""),"")</f>
        <v/>
      </c>
      <c r="F414" s="638" t="str">
        <f>IFERROR(IF(F$384=TRUE,IF($B414="","",'4a) Berechnungen zu Planwerten'!F53/'4a) Berechnungen zu Planwerten'!F$62),""),"")</f>
        <v/>
      </c>
      <c r="G414" s="638" t="str">
        <f>IFERROR(IF(G$384=TRUE,IF($B414="","",'4a) Berechnungen zu Planwerten'!G53/'4a) Berechnungen zu Planwerten'!G$62),""),"")</f>
        <v/>
      </c>
      <c r="H414" s="638" t="str">
        <f>IFERROR(IF(H$384=TRUE,IF($B414="","",'4a) Berechnungen zu Planwerten'!H53/'4a) Berechnungen zu Planwerten'!H$62),""),"")</f>
        <v/>
      </c>
      <c r="I414" s="638" t="str">
        <f>IFERROR(IF(I$384=TRUE,IF($B414="","",'4a) Berechnungen zu Planwerten'!I53/'4a) Berechnungen zu Planwerten'!I$62),""),"")</f>
        <v/>
      </c>
      <c r="J414" s="639" t="str">
        <f>IFERROR(IF(J$384=TRUE,IF($B414="","",'4a) Berechnungen zu Planwerten'!J53/'4a) Berechnungen zu Planwerten'!J$62),""),"")</f>
        <v/>
      </c>
      <c r="K414" s="638" t="str">
        <f>IFERROR(IF(K$384=TRUE,IF($B414="","",'4a) Berechnungen zu Planwerten'!K53/'4a) Berechnungen zu Planwerten'!K$62),""),"")</f>
        <v/>
      </c>
      <c r="L414" s="638" t="str">
        <f>IFERROR(IF(L$384=TRUE,IF($B414="","",'4a) Berechnungen zu Planwerten'!L53/'4a) Berechnungen zu Planwerten'!L$62),""),"")</f>
        <v/>
      </c>
      <c r="M414" s="638" t="str">
        <f>IFERROR(IF(M$384=TRUE,IF($B414="","",'4a) Berechnungen zu Planwerten'!M53/'4a) Berechnungen zu Planwerten'!M$62),""),"")</f>
        <v/>
      </c>
      <c r="N414" s="638" t="str">
        <f>IFERROR(IF(N$384=TRUE,IF($B414="","",'4a) Berechnungen zu Planwerten'!N53/'4a) Berechnungen zu Planwerten'!N$62),""),"")</f>
        <v/>
      </c>
      <c r="O414" s="638" t="str">
        <f>IFERROR(IF(O$384=TRUE,IF($B414="","",'4a) Berechnungen zu Planwerten'!O53/'4a) Berechnungen zu Planwerten'!O$62),""),"")</f>
        <v/>
      </c>
      <c r="P414" s="638" t="str">
        <f>IFERROR(IF(P$384=TRUE,IF($B414="","",'4a) Berechnungen zu Planwerten'!P53/'4a) Berechnungen zu Planwerten'!P$62),""),"")</f>
        <v/>
      </c>
      <c r="Q414" s="638" t="str">
        <f>IFERROR(IF(Q$384=TRUE,IF($B414="","",'4a) Berechnungen zu Planwerten'!Q53/'4a) Berechnungen zu Planwerten'!Q$62),""),"")</f>
        <v/>
      </c>
      <c r="R414" s="638" t="str">
        <f>IFERROR(IF(R$384=TRUE,IF($B414="","",'4a) Berechnungen zu Planwerten'!R53/'4a) Berechnungen zu Planwerten'!R$62),""),"")</f>
        <v/>
      </c>
      <c r="S414" s="638" t="str">
        <f>IFERROR(IF(S$384=TRUE,IF($B414="","",IF('4c) Berechnungen_MFS'!$E$114="Nein",'4a) Berechnungen zu Planwerten'!S53/'4a) Berechnungen zu Planwerten'!S$62,('4a) Berechnungen zu Planwerten'!S53+'4a) Berechnungen zu Planwerten'!T53)/('4a) Berechnungen zu Planwerten'!S$62+'4a) Berechnungen zu Planwerten'!T$62))),""),"")</f>
        <v/>
      </c>
      <c r="T414" s="834" t="str">
        <f>IFERROR(IF(T$384=TRUE,IF($B414="","",'4a) Berechnungen zu Planwerten'!U53/'4a) Berechnungen zu Planwerten'!U$62),""),"")</f>
        <v/>
      </c>
    </row>
    <row r="415" spans="2:20" ht="14.5" customHeight="1" x14ac:dyDescent="0.35">
      <c r="B415" s="646" t="str">
        <f>'4a) Berechnungen zu Planwerten'!B54</f>
        <v/>
      </c>
      <c r="C415" s="647"/>
      <c r="D415" s="658" t="str">
        <f t="shared" si="208"/>
        <v/>
      </c>
      <c r="E415" s="648" t="str">
        <f>IFERROR(IF(E$384=TRUE,IF($B415="","",'4a) Berechnungen zu Planwerten'!E54/'4a) Berechnungen zu Planwerten'!E$62),""),"")</f>
        <v/>
      </c>
      <c r="F415" s="644" t="str">
        <f>IFERROR(IF(F$384=TRUE,IF($B415="","",'4a) Berechnungen zu Planwerten'!F54/'4a) Berechnungen zu Planwerten'!F$62),""),"")</f>
        <v/>
      </c>
      <c r="G415" s="644" t="str">
        <f>IFERROR(IF(G$384=TRUE,IF($B415="","",'4a) Berechnungen zu Planwerten'!G54/'4a) Berechnungen zu Planwerten'!G$62),""),"")</f>
        <v/>
      </c>
      <c r="H415" s="644" t="str">
        <f>IFERROR(IF(H$384=TRUE,IF($B415="","",'4a) Berechnungen zu Planwerten'!H54/'4a) Berechnungen zu Planwerten'!H$62),""),"")</f>
        <v/>
      </c>
      <c r="I415" s="644" t="str">
        <f>IFERROR(IF(I$384=TRUE,IF($B415="","",'4a) Berechnungen zu Planwerten'!I54/'4a) Berechnungen zu Planwerten'!I$62),""),"")</f>
        <v/>
      </c>
      <c r="J415" s="649" t="str">
        <f>IFERROR(IF(J$384=TRUE,IF($B415="","",'4a) Berechnungen zu Planwerten'!J54/'4a) Berechnungen zu Planwerten'!J$62),""),"")</f>
        <v/>
      </c>
      <c r="K415" s="644" t="str">
        <f>IFERROR(IF(K$384=TRUE,IF($B415="","",'4a) Berechnungen zu Planwerten'!K54/'4a) Berechnungen zu Planwerten'!K$62),""),"")</f>
        <v/>
      </c>
      <c r="L415" s="644" t="str">
        <f>IFERROR(IF(L$384=TRUE,IF($B415="","",'4a) Berechnungen zu Planwerten'!L54/'4a) Berechnungen zu Planwerten'!L$62),""),"")</f>
        <v/>
      </c>
      <c r="M415" s="644" t="str">
        <f>IFERROR(IF(M$384=TRUE,IF($B415="","",'4a) Berechnungen zu Planwerten'!M54/'4a) Berechnungen zu Planwerten'!M$62),""),"")</f>
        <v/>
      </c>
      <c r="N415" s="644" t="str">
        <f>IFERROR(IF(N$384=TRUE,IF($B415="","",'4a) Berechnungen zu Planwerten'!N54/'4a) Berechnungen zu Planwerten'!N$62),""),"")</f>
        <v/>
      </c>
      <c r="O415" s="644" t="str">
        <f>IFERROR(IF(O$384=TRUE,IF($B415="","",'4a) Berechnungen zu Planwerten'!O54/'4a) Berechnungen zu Planwerten'!O$62),""),"")</f>
        <v/>
      </c>
      <c r="P415" s="644" t="str">
        <f>IFERROR(IF(P$384=TRUE,IF($B415="","",'4a) Berechnungen zu Planwerten'!P54/'4a) Berechnungen zu Planwerten'!P$62),""),"")</f>
        <v/>
      </c>
      <c r="Q415" s="644" t="str">
        <f>IFERROR(IF(Q$384=TRUE,IF($B415="","",'4a) Berechnungen zu Planwerten'!Q54/'4a) Berechnungen zu Planwerten'!Q$62),""),"")</f>
        <v/>
      </c>
      <c r="R415" s="644" t="str">
        <f>IFERROR(IF(R$384=TRUE,IF($B415="","",'4a) Berechnungen zu Planwerten'!R54/'4a) Berechnungen zu Planwerten'!R$62),""),"")</f>
        <v/>
      </c>
      <c r="S415" s="644" t="str">
        <f>IFERROR(IF(S$384=TRUE,IF($B415="","",IF('4c) Berechnungen_MFS'!$E$114="Nein",'4a) Berechnungen zu Planwerten'!S54/'4a) Berechnungen zu Planwerten'!S$62,('4a) Berechnungen zu Planwerten'!S54+'4a) Berechnungen zu Planwerten'!T54)/('4a) Berechnungen zu Planwerten'!S$62+'4a) Berechnungen zu Planwerten'!T$62))),""),"")</f>
        <v/>
      </c>
      <c r="T415" s="833" t="str">
        <f>IFERROR(IF(T$384=TRUE,IF($B415="","",'4a) Berechnungen zu Planwerten'!U54/'4a) Berechnungen zu Planwerten'!U$62),""),"")</f>
        <v/>
      </c>
    </row>
    <row r="416" spans="2:20" ht="14.5" customHeight="1" x14ac:dyDescent="0.35">
      <c r="B416" s="635" t="str">
        <f>'4a) Berechnungen zu Planwerten'!B55</f>
        <v/>
      </c>
      <c r="C416" s="316"/>
      <c r="D416" s="636" t="str">
        <f t="shared" si="208"/>
        <v/>
      </c>
      <c r="E416" s="637" t="str">
        <f>IFERROR(IF(E$384=TRUE,IF($B416="","",'4a) Berechnungen zu Planwerten'!E55/'4a) Berechnungen zu Planwerten'!E$62),""),"")</f>
        <v/>
      </c>
      <c r="F416" s="638" t="str">
        <f>IFERROR(IF(F$384=TRUE,IF($B416="","",'4a) Berechnungen zu Planwerten'!F55/'4a) Berechnungen zu Planwerten'!F$62),""),"")</f>
        <v/>
      </c>
      <c r="G416" s="638" t="str">
        <f>IFERROR(IF(G$384=TRUE,IF($B416="","",'4a) Berechnungen zu Planwerten'!G55/'4a) Berechnungen zu Planwerten'!G$62),""),"")</f>
        <v/>
      </c>
      <c r="H416" s="638" t="str">
        <f>IFERROR(IF(H$384=TRUE,IF($B416="","",'4a) Berechnungen zu Planwerten'!H55/'4a) Berechnungen zu Planwerten'!H$62),""),"")</f>
        <v/>
      </c>
      <c r="I416" s="638" t="str">
        <f>IFERROR(IF(I$384=TRUE,IF($B416="","",'4a) Berechnungen zu Planwerten'!I55/'4a) Berechnungen zu Planwerten'!I$62),""),"")</f>
        <v/>
      </c>
      <c r="J416" s="639" t="str">
        <f>IFERROR(IF(J$384=TRUE,IF($B416="","",'4a) Berechnungen zu Planwerten'!J55/'4a) Berechnungen zu Planwerten'!J$62),""),"")</f>
        <v/>
      </c>
      <c r="K416" s="638" t="str">
        <f>IFERROR(IF(K$384=TRUE,IF($B416="","",'4a) Berechnungen zu Planwerten'!K55/'4a) Berechnungen zu Planwerten'!K$62),""),"")</f>
        <v/>
      </c>
      <c r="L416" s="638" t="str">
        <f>IFERROR(IF(L$384=TRUE,IF($B416="","",'4a) Berechnungen zu Planwerten'!L55/'4a) Berechnungen zu Planwerten'!L$62),""),"")</f>
        <v/>
      </c>
      <c r="M416" s="638" t="str">
        <f>IFERROR(IF(M$384=TRUE,IF($B416="","",'4a) Berechnungen zu Planwerten'!M55/'4a) Berechnungen zu Planwerten'!M$62),""),"")</f>
        <v/>
      </c>
      <c r="N416" s="638" t="str">
        <f>IFERROR(IF(N$384=TRUE,IF($B416="","",'4a) Berechnungen zu Planwerten'!N55/'4a) Berechnungen zu Planwerten'!N$62),""),"")</f>
        <v/>
      </c>
      <c r="O416" s="638" t="str">
        <f>IFERROR(IF(O$384=TRUE,IF($B416="","",'4a) Berechnungen zu Planwerten'!O55/'4a) Berechnungen zu Planwerten'!O$62),""),"")</f>
        <v/>
      </c>
      <c r="P416" s="638" t="str">
        <f>IFERROR(IF(P$384=TRUE,IF($B416="","",'4a) Berechnungen zu Planwerten'!P55/'4a) Berechnungen zu Planwerten'!P$62),""),"")</f>
        <v/>
      </c>
      <c r="Q416" s="638" t="str">
        <f>IFERROR(IF(Q$384=TRUE,IF($B416="","",'4a) Berechnungen zu Planwerten'!Q55/'4a) Berechnungen zu Planwerten'!Q$62),""),"")</f>
        <v/>
      </c>
      <c r="R416" s="638" t="str">
        <f>IFERROR(IF(R$384=TRUE,IF($B416="","",'4a) Berechnungen zu Planwerten'!R55/'4a) Berechnungen zu Planwerten'!R$62),""),"")</f>
        <v/>
      </c>
      <c r="S416" s="638" t="str">
        <f>IFERROR(IF(S$384=TRUE,IF($B416="","",IF('4c) Berechnungen_MFS'!$E$114="Nein",'4a) Berechnungen zu Planwerten'!S55/'4a) Berechnungen zu Planwerten'!S$62,('4a) Berechnungen zu Planwerten'!S55+'4a) Berechnungen zu Planwerten'!T55)/('4a) Berechnungen zu Planwerten'!S$62+'4a) Berechnungen zu Planwerten'!T$62))),""),"")</f>
        <v/>
      </c>
      <c r="T416" s="834" t="str">
        <f>IFERROR(IF(T$384=TRUE,IF($B416="","",'4a) Berechnungen zu Planwerten'!U55/'4a) Berechnungen zu Planwerten'!U$62),""),"")</f>
        <v/>
      </c>
    </row>
    <row r="417" spans="2:20" ht="14.5" customHeight="1" x14ac:dyDescent="0.35">
      <c r="B417" s="646" t="str">
        <f>'4a) Berechnungen zu Planwerten'!B56</f>
        <v/>
      </c>
      <c r="C417" s="647"/>
      <c r="D417" s="658" t="str">
        <f t="shared" si="208"/>
        <v/>
      </c>
      <c r="E417" s="648" t="str">
        <f>IFERROR(IF(E$384=TRUE,IF($B417="","",'4a) Berechnungen zu Planwerten'!E56/'4a) Berechnungen zu Planwerten'!E$62),""),"")</f>
        <v/>
      </c>
      <c r="F417" s="644" t="str">
        <f>IFERROR(IF(F$384=TRUE,IF($B417="","",'4a) Berechnungen zu Planwerten'!F56/'4a) Berechnungen zu Planwerten'!F$62),""),"")</f>
        <v/>
      </c>
      <c r="G417" s="644" t="str">
        <f>IFERROR(IF(G$384=TRUE,IF($B417="","",'4a) Berechnungen zu Planwerten'!G56/'4a) Berechnungen zu Planwerten'!G$62),""),"")</f>
        <v/>
      </c>
      <c r="H417" s="644" t="str">
        <f>IFERROR(IF(H$384=TRUE,IF($B417="","",'4a) Berechnungen zu Planwerten'!H56/'4a) Berechnungen zu Planwerten'!H$62),""),"")</f>
        <v/>
      </c>
      <c r="I417" s="644" t="str">
        <f>IFERROR(IF(I$384=TRUE,IF($B417="","",'4a) Berechnungen zu Planwerten'!I56/'4a) Berechnungen zu Planwerten'!I$62),""),"")</f>
        <v/>
      </c>
      <c r="J417" s="649" t="str">
        <f>IFERROR(IF(J$384=TRUE,IF($B417="","",'4a) Berechnungen zu Planwerten'!J56/'4a) Berechnungen zu Planwerten'!J$62),""),"")</f>
        <v/>
      </c>
      <c r="K417" s="644" t="str">
        <f>IFERROR(IF(K$384=TRUE,IF($B417="","",'4a) Berechnungen zu Planwerten'!K56/'4a) Berechnungen zu Planwerten'!K$62),""),"")</f>
        <v/>
      </c>
      <c r="L417" s="644" t="str">
        <f>IFERROR(IF(L$384=TRUE,IF($B417="","",'4a) Berechnungen zu Planwerten'!L56/'4a) Berechnungen zu Planwerten'!L$62),""),"")</f>
        <v/>
      </c>
      <c r="M417" s="644" t="str">
        <f>IFERROR(IF(M$384=TRUE,IF($B417="","",'4a) Berechnungen zu Planwerten'!M56/'4a) Berechnungen zu Planwerten'!M$62),""),"")</f>
        <v/>
      </c>
      <c r="N417" s="644" t="str">
        <f>IFERROR(IF(N$384=TRUE,IF($B417="","",'4a) Berechnungen zu Planwerten'!N56/'4a) Berechnungen zu Planwerten'!N$62),""),"")</f>
        <v/>
      </c>
      <c r="O417" s="644" t="str">
        <f>IFERROR(IF(O$384=TRUE,IF($B417="","",'4a) Berechnungen zu Planwerten'!O56/'4a) Berechnungen zu Planwerten'!O$62),""),"")</f>
        <v/>
      </c>
      <c r="P417" s="644" t="str">
        <f>IFERROR(IF(P$384=TRUE,IF($B417="","",'4a) Berechnungen zu Planwerten'!P56/'4a) Berechnungen zu Planwerten'!P$62),""),"")</f>
        <v/>
      </c>
      <c r="Q417" s="644" t="str">
        <f>IFERROR(IF(Q$384=TRUE,IF($B417="","",'4a) Berechnungen zu Planwerten'!Q56/'4a) Berechnungen zu Planwerten'!Q$62),""),"")</f>
        <v/>
      </c>
      <c r="R417" s="644" t="str">
        <f>IFERROR(IF(R$384=TRUE,IF($B417="","",'4a) Berechnungen zu Planwerten'!R56/'4a) Berechnungen zu Planwerten'!R$62),""),"")</f>
        <v/>
      </c>
      <c r="S417" s="683" t="str">
        <f>IFERROR(IF(S$384=TRUE,IF($B417="","",IF('4c) Berechnungen_MFS'!$E$114="Nein",'4a) Berechnungen zu Planwerten'!S56/'4a) Berechnungen zu Planwerten'!S$62,('4a) Berechnungen zu Planwerten'!S56+'4a) Berechnungen zu Planwerten'!T56)/('4a) Berechnungen zu Planwerten'!S$62+'4a) Berechnungen zu Planwerten'!T$62))),""),"")</f>
        <v/>
      </c>
      <c r="T417" s="833" t="str">
        <f>IFERROR(IF(T$384=TRUE,IF($B417="","",'4a) Berechnungen zu Planwerten'!U56/'4a) Berechnungen zu Planwerten'!U$62),""),"")</f>
        <v/>
      </c>
    </row>
    <row r="418" spans="2:20" ht="14.5" customHeight="1" thickBot="1" x14ac:dyDescent="0.4">
      <c r="B418" s="529" t="str">
        <f>'4a) Berechnungen zu Planwerten'!B57</f>
        <v/>
      </c>
      <c r="C418" s="659"/>
      <c r="D418" s="660" t="str">
        <f t="shared" si="208"/>
        <v/>
      </c>
      <c r="E418" s="661" t="str">
        <f>IFERROR(IF(E$384=TRUE,IF($B418="","",'4a) Berechnungen zu Planwerten'!E57/'4a) Berechnungen zu Planwerten'!E$62),""),"")</f>
        <v/>
      </c>
      <c r="F418" s="661" t="str">
        <f>IFERROR(IF(F$384=TRUE,IF($B418="","",'4a) Berechnungen zu Planwerten'!F57/'4a) Berechnungen zu Planwerten'!F$62),""),"")</f>
        <v/>
      </c>
      <c r="G418" s="661" t="str">
        <f>IFERROR(IF(G$384=TRUE,IF($B418="","",'4a) Berechnungen zu Planwerten'!G57/'4a) Berechnungen zu Planwerten'!G$62),""),"")</f>
        <v/>
      </c>
      <c r="H418" s="661" t="str">
        <f>IFERROR(IF(H$384=TRUE,IF($B418="","",'4a) Berechnungen zu Planwerten'!H57/'4a) Berechnungen zu Planwerten'!H$62),""),"")</f>
        <v/>
      </c>
      <c r="I418" s="661" t="str">
        <f>IFERROR(IF(I$384=TRUE,IF($B418="","",'4a) Berechnungen zu Planwerten'!I57/'4a) Berechnungen zu Planwerten'!I$62),""),"")</f>
        <v/>
      </c>
      <c r="J418" s="662" t="str">
        <f>IFERROR(IF(J$384=TRUE,IF($B418="","",'4a) Berechnungen zu Planwerten'!J57/'4a) Berechnungen zu Planwerten'!J$62),""),"")</f>
        <v/>
      </c>
      <c r="K418" s="661" t="str">
        <f>IFERROR(IF(K$384=TRUE,IF($B418="","",'4a) Berechnungen zu Planwerten'!K57/'4a) Berechnungen zu Planwerten'!K$62),""),"")</f>
        <v/>
      </c>
      <c r="L418" s="661" t="str">
        <f>IFERROR(IF(L$384=TRUE,IF($B418="","",'4a) Berechnungen zu Planwerten'!L57/'4a) Berechnungen zu Planwerten'!L$62),""),"")</f>
        <v/>
      </c>
      <c r="M418" s="661" t="str">
        <f>IFERROR(IF(M$384=TRUE,IF($B418="","",'4a) Berechnungen zu Planwerten'!M57/'4a) Berechnungen zu Planwerten'!M$62),""),"")</f>
        <v/>
      </c>
      <c r="N418" s="661" t="str">
        <f>IFERROR(IF(N$384=TRUE,IF($B418="","",'4a) Berechnungen zu Planwerten'!N57/'4a) Berechnungen zu Planwerten'!N$62),""),"")</f>
        <v/>
      </c>
      <c r="O418" s="661" t="str">
        <f>IFERROR(IF(O$384=TRUE,IF($B418="","",'4a) Berechnungen zu Planwerten'!O57/'4a) Berechnungen zu Planwerten'!O$62),""),"")</f>
        <v/>
      </c>
      <c r="P418" s="661" t="str">
        <f>IFERROR(IF(P$384=TRUE,IF($B418="","",'4a) Berechnungen zu Planwerten'!P57/'4a) Berechnungen zu Planwerten'!P$62),""),"")</f>
        <v/>
      </c>
      <c r="Q418" s="661" t="str">
        <f>IFERROR(IF(Q$384=TRUE,IF($B418="","",'4a) Berechnungen zu Planwerten'!Q57/'4a) Berechnungen zu Planwerten'!Q$62),""),"")</f>
        <v/>
      </c>
      <c r="R418" s="661" t="str">
        <f>IFERROR(IF(R$384=TRUE,IF($B418="","",'4a) Berechnungen zu Planwerten'!R57/'4a) Berechnungen zu Planwerten'!R$62),""),"")</f>
        <v/>
      </c>
      <c r="S418" s="661" t="str">
        <f>IFERROR(IF(S$384=TRUE,IF($B418="","",IF('4c) Berechnungen_MFS'!$E$114="Nein",'4a) Berechnungen zu Planwerten'!S57/'4a) Berechnungen zu Planwerten'!S$62,('4a) Berechnungen zu Planwerten'!S57+'4a) Berechnungen zu Planwerten'!T57)/('4a) Berechnungen zu Planwerten'!S$62+'4a) Berechnungen zu Planwerten'!T$62))),""),"")</f>
        <v/>
      </c>
      <c r="T418" s="835" t="str">
        <f>IFERROR(IF(T$384=TRUE,IF($B418="","",'4a) Berechnungen zu Planwerten'!U57/'4a) Berechnungen zu Planwerten'!U$62),""),"")</f>
        <v/>
      </c>
    </row>
    <row r="419" spans="2:20" ht="14.5" customHeight="1" x14ac:dyDescent="0.35">
      <c r="B419" s="663" t="str">
        <f>'4a) Berechnungen zu Planwerten'!B58</f>
        <v/>
      </c>
      <c r="C419" s="664"/>
      <c r="D419" s="665" t="str">
        <f t="shared" si="208"/>
        <v/>
      </c>
      <c r="E419" s="666" t="str">
        <f>IFERROR(IF(E$384=TRUE,IF($B419="","",'4a) Berechnungen zu Planwerten'!E58/'4a) Berechnungen zu Planwerten'!E$62),""),"")</f>
        <v/>
      </c>
      <c r="F419" s="633" t="str">
        <f>IFERROR(IF(F$384=TRUE,IF($B419="","",'4a) Berechnungen zu Planwerten'!F58/'4a) Berechnungen zu Planwerten'!F$62),""),"")</f>
        <v/>
      </c>
      <c r="G419" s="633" t="str">
        <f>IFERROR(IF(G$384=TRUE,IF($B419="","",'4a) Berechnungen zu Planwerten'!G58/'4a) Berechnungen zu Planwerten'!G$62),""),"")</f>
        <v/>
      </c>
      <c r="H419" s="633" t="str">
        <f>IFERROR(IF(H$384=TRUE,IF($B419="","",'4a) Berechnungen zu Planwerten'!H58/'4a) Berechnungen zu Planwerten'!H$62),""),"")</f>
        <v/>
      </c>
      <c r="I419" s="633" t="str">
        <f>IFERROR(IF(I$384=TRUE,IF($B419="","",'4a) Berechnungen zu Planwerten'!I58/'4a) Berechnungen zu Planwerten'!I$62),""),"")</f>
        <v/>
      </c>
      <c r="J419" s="667" t="str">
        <f>IFERROR(IF(J$384=TRUE,IF($B419="","",'4a) Berechnungen zu Planwerten'!J58/'4a) Berechnungen zu Planwerten'!J$62),""),"")</f>
        <v/>
      </c>
      <c r="K419" s="633" t="str">
        <f>IFERROR(IF(K$384=TRUE,IF($B419="","",'4a) Berechnungen zu Planwerten'!K58/'4a) Berechnungen zu Planwerten'!K$62),""),"")</f>
        <v/>
      </c>
      <c r="L419" s="633" t="str">
        <f>IFERROR(IF(L$384=TRUE,IF($B419="","",'4a) Berechnungen zu Planwerten'!L58/'4a) Berechnungen zu Planwerten'!L$62),""),"")</f>
        <v/>
      </c>
      <c r="M419" s="633" t="str">
        <f>IFERROR(IF(M$384=TRUE,IF($B419="","",'4a) Berechnungen zu Planwerten'!M58/'4a) Berechnungen zu Planwerten'!M$62),""),"")</f>
        <v/>
      </c>
      <c r="N419" s="633" t="str">
        <f>IFERROR(IF(N$384=TRUE,IF($B419="","",'4a) Berechnungen zu Planwerten'!N58/'4a) Berechnungen zu Planwerten'!N$62),""),"")</f>
        <v/>
      </c>
      <c r="O419" s="633" t="str">
        <f>IFERROR(IF(O$384=TRUE,IF($B419="","",'4a) Berechnungen zu Planwerten'!O58/'4a) Berechnungen zu Planwerten'!O$62),""),"")</f>
        <v/>
      </c>
      <c r="P419" s="633" t="str">
        <f>IFERROR(IF(P$384=TRUE,IF($B419="","",'4a) Berechnungen zu Planwerten'!P58/'4a) Berechnungen zu Planwerten'!P$62),""),"")</f>
        <v/>
      </c>
      <c r="Q419" s="633" t="str">
        <f>IFERROR(IF(Q$384=TRUE,IF($B419="","",'4a) Berechnungen zu Planwerten'!Q58/'4a) Berechnungen zu Planwerten'!Q$62),""),"")</f>
        <v/>
      </c>
      <c r="R419" s="633" t="str">
        <f>IFERROR(IF(R$384=TRUE,IF($B419="","",'4a) Berechnungen zu Planwerten'!R58/'4a) Berechnungen zu Planwerten'!R$62),""),"")</f>
        <v/>
      </c>
      <c r="S419" s="633" t="str">
        <f>IFERROR(IF(S$384=TRUE,IF($B419="","",IF('4c) Berechnungen_MFS'!$E$114="Nein",'4a) Berechnungen zu Planwerten'!S58/'4a) Berechnungen zu Planwerten'!S$62,('4a) Berechnungen zu Planwerten'!S58+'4a) Berechnungen zu Planwerten'!T58)/('4a) Berechnungen zu Planwerten'!S$62+'4a) Berechnungen zu Planwerten'!T$62))),""),"")</f>
        <v/>
      </c>
      <c r="T419" s="832" t="str">
        <f>IFERROR(IF(T$384=TRUE,IF($B419="","",'4a) Berechnungen zu Planwerten'!U58/'4a) Berechnungen zu Planwerten'!U$62),""),"")</f>
        <v/>
      </c>
    </row>
    <row r="420" spans="2:20" ht="14.5" customHeight="1" thickBot="1" x14ac:dyDescent="0.4">
      <c r="B420" s="529" t="str">
        <f>'4a) Berechnungen zu Planwerten'!B59</f>
        <v/>
      </c>
      <c r="C420" s="659"/>
      <c r="D420" s="660" t="str">
        <f t="shared" si="208"/>
        <v/>
      </c>
      <c r="E420" s="668" t="str">
        <f>IFERROR(IF(E$384=TRUE,IF($B420="","",'4a) Berechnungen zu Planwerten'!E59/'4a) Berechnungen zu Planwerten'!E$62),""),"")</f>
        <v/>
      </c>
      <c r="F420" s="669" t="str">
        <f>IFERROR(IF(F$384=TRUE,IF($B420="","",'4a) Berechnungen zu Planwerten'!F59/'4a) Berechnungen zu Planwerten'!F$62),""),"")</f>
        <v/>
      </c>
      <c r="G420" s="669" t="str">
        <f>IFERROR(IF(G$384=TRUE,IF($B420="","",'4a) Berechnungen zu Planwerten'!G59/'4a) Berechnungen zu Planwerten'!G$62),""),"")</f>
        <v/>
      </c>
      <c r="H420" s="669" t="str">
        <f>IFERROR(IF(H$384=TRUE,IF($B420="","",'4a) Berechnungen zu Planwerten'!H59/'4a) Berechnungen zu Planwerten'!H$62),""),"")</f>
        <v/>
      </c>
      <c r="I420" s="669" t="str">
        <f>IFERROR(IF(I$384=TRUE,IF($B420="","",'4a) Berechnungen zu Planwerten'!I59/'4a) Berechnungen zu Planwerten'!I$62),""),"")</f>
        <v/>
      </c>
      <c r="J420" s="670" t="str">
        <f>IFERROR(IF(J$384=TRUE,IF($B420="","",'4a) Berechnungen zu Planwerten'!J59/'4a) Berechnungen zu Planwerten'!J$62),""),"")</f>
        <v/>
      </c>
      <c r="K420" s="669" t="str">
        <f>IFERROR(IF(K$384=TRUE,IF($B420="","",'4a) Berechnungen zu Planwerten'!K59/'4a) Berechnungen zu Planwerten'!K$62),""),"")</f>
        <v/>
      </c>
      <c r="L420" s="669" t="str">
        <f>IFERROR(IF(L$384=TRUE,IF($B420="","",'4a) Berechnungen zu Planwerten'!L59/'4a) Berechnungen zu Planwerten'!L$62),""),"")</f>
        <v/>
      </c>
      <c r="M420" s="669" t="str">
        <f>IFERROR(IF(M$384=TRUE,IF($B420="","",'4a) Berechnungen zu Planwerten'!M59/'4a) Berechnungen zu Planwerten'!M$62),""),"")</f>
        <v/>
      </c>
      <c r="N420" s="669" t="str">
        <f>IFERROR(IF(N$384=TRUE,IF($B420="","",'4a) Berechnungen zu Planwerten'!N59/'4a) Berechnungen zu Planwerten'!N$62),""),"")</f>
        <v/>
      </c>
      <c r="O420" s="669" t="str">
        <f>IFERROR(IF(O$384=TRUE,IF($B420="","",'4a) Berechnungen zu Planwerten'!O59/'4a) Berechnungen zu Planwerten'!O$62),""),"")</f>
        <v/>
      </c>
      <c r="P420" s="669" t="str">
        <f>IFERROR(IF(P$384=TRUE,IF($B420="","",'4a) Berechnungen zu Planwerten'!P59/'4a) Berechnungen zu Planwerten'!P$62),""),"")</f>
        <v/>
      </c>
      <c r="Q420" s="669" t="str">
        <f>IFERROR(IF(Q$384=TRUE,IF($B420="","",'4a) Berechnungen zu Planwerten'!Q59/'4a) Berechnungen zu Planwerten'!Q$62),""),"")</f>
        <v/>
      </c>
      <c r="R420" s="669" t="str">
        <f>IFERROR(IF(R$384=TRUE,IF($B420="","",'4a) Berechnungen zu Planwerten'!R59/'4a) Berechnungen zu Planwerten'!R$62),""),"")</f>
        <v/>
      </c>
      <c r="S420" s="661" t="str">
        <f>IFERROR(IF(S$384=TRUE,IF($B420="","",IF('4c) Berechnungen_MFS'!$E$114="Nein",'4a) Berechnungen zu Planwerten'!S59/'4a) Berechnungen zu Planwerten'!S$62,('4a) Berechnungen zu Planwerten'!S59+'4a) Berechnungen zu Planwerten'!T59)/('4a) Berechnungen zu Planwerten'!S$62+'4a) Berechnungen zu Planwerten'!T$62))),""),"")</f>
        <v/>
      </c>
      <c r="T420" s="836" t="str">
        <f>IFERROR(IF(T$384=TRUE,IF($B420="","",'4a) Berechnungen zu Planwerten'!U59/'4a) Berechnungen zu Planwerten'!U$62),""),"")</f>
        <v/>
      </c>
    </row>
    <row r="421" spans="2:20" ht="14.5" customHeight="1" x14ac:dyDescent="0.35">
      <c r="B421" s="663" t="str">
        <f>'4a) Berechnungen zu Planwerten'!B60</f>
        <v/>
      </c>
      <c r="C421" s="664"/>
      <c r="D421" s="665" t="str">
        <f t="shared" si="208"/>
        <v/>
      </c>
      <c r="E421" s="666" t="str">
        <f>IFERROR(IF(E$384=TRUE,IF($B421="","",'4a) Berechnungen zu Planwerten'!E60/'4a) Berechnungen zu Planwerten'!E$62),""),"")</f>
        <v/>
      </c>
      <c r="F421" s="633" t="str">
        <f>IFERROR(IF(F$384=TRUE,IF($B421="","",'4a) Berechnungen zu Planwerten'!F60/'4a) Berechnungen zu Planwerten'!F$62),""),"")</f>
        <v/>
      </c>
      <c r="G421" s="633" t="str">
        <f>IFERROR(IF(G$384=TRUE,IF($B421="","",'4a) Berechnungen zu Planwerten'!G60/'4a) Berechnungen zu Planwerten'!G$62),""),"")</f>
        <v/>
      </c>
      <c r="H421" s="633" t="str">
        <f>IFERROR(IF(H$384=TRUE,IF($B421="","",'4a) Berechnungen zu Planwerten'!H60/'4a) Berechnungen zu Planwerten'!H$62),""),"")</f>
        <v/>
      </c>
      <c r="I421" s="633" t="str">
        <f>IFERROR(IF(I$384=TRUE,IF($B421="","",'4a) Berechnungen zu Planwerten'!I60/'4a) Berechnungen zu Planwerten'!I$62),""),"")</f>
        <v/>
      </c>
      <c r="J421" s="667" t="str">
        <f>IFERROR(IF(J$384=TRUE,IF($B421="","",'4a) Berechnungen zu Planwerten'!J60/'4a) Berechnungen zu Planwerten'!J$62),""),"")</f>
        <v/>
      </c>
      <c r="K421" s="633" t="str">
        <f>IFERROR(IF(K$384=TRUE,IF($B421="","",'4a) Berechnungen zu Planwerten'!K60/'4a) Berechnungen zu Planwerten'!K$62),""),"")</f>
        <v/>
      </c>
      <c r="L421" s="633" t="str">
        <f>IFERROR(IF(L$384=TRUE,IF($B421="","",'4a) Berechnungen zu Planwerten'!L60/'4a) Berechnungen zu Planwerten'!L$62),""),"")</f>
        <v/>
      </c>
      <c r="M421" s="633" t="str">
        <f>IFERROR(IF(M$384=TRUE,IF($B421="","",'4a) Berechnungen zu Planwerten'!M60/'4a) Berechnungen zu Planwerten'!M$62),""),"")</f>
        <v/>
      </c>
      <c r="N421" s="633" t="str">
        <f>IFERROR(IF(N$384=TRUE,IF($B421="","",'4a) Berechnungen zu Planwerten'!N60/'4a) Berechnungen zu Planwerten'!N$62),""),"")</f>
        <v/>
      </c>
      <c r="O421" s="633" t="str">
        <f>IFERROR(IF(O$384=TRUE,IF($B421="","",'4a) Berechnungen zu Planwerten'!O60/'4a) Berechnungen zu Planwerten'!O$62),""),"")</f>
        <v/>
      </c>
      <c r="P421" s="633" t="str">
        <f>IFERROR(IF(P$384=TRUE,IF($B421="","",'4a) Berechnungen zu Planwerten'!P60/'4a) Berechnungen zu Planwerten'!P$62),""),"")</f>
        <v/>
      </c>
      <c r="Q421" s="633" t="str">
        <f>IFERROR(IF(Q$384=TRUE,IF($B421="","",'4a) Berechnungen zu Planwerten'!Q60/'4a) Berechnungen zu Planwerten'!Q$62),""),"")</f>
        <v/>
      </c>
      <c r="R421" s="633" t="str">
        <f>IFERROR(IF(R$384=TRUE,IF($B421="","",'4a) Berechnungen zu Planwerten'!R60/'4a) Berechnungen zu Planwerten'!R$62),""),"")</f>
        <v/>
      </c>
      <c r="S421" s="633" t="str">
        <f>IFERROR(IF(S$384=TRUE,IF($B421="","",IF('4c) Berechnungen_MFS'!$E$114="Nein",'4a) Berechnungen zu Planwerten'!S60/'4a) Berechnungen zu Planwerten'!S$62,('4a) Berechnungen zu Planwerten'!S60+'4a) Berechnungen zu Planwerten'!T60)/('4a) Berechnungen zu Planwerten'!S$62+'4a) Berechnungen zu Planwerten'!T$62))),""),"")</f>
        <v/>
      </c>
      <c r="T421" s="832" t="str">
        <f>IFERROR(IF(T$384=TRUE,IF($B421="","",'4a) Berechnungen zu Planwerten'!U60/'4a) Berechnungen zu Planwerten'!U$62),""),"")</f>
        <v/>
      </c>
    </row>
    <row r="422" spans="2:20" ht="14.5" customHeight="1" thickBot="1" x14ac:dyDescent="0.4">
      <c r="B422" s="650" t="str">
        <f>'4a) Berechnungen zu Planwerten'!B61</f>
        <v/>
      </c>
      <c r="C422" s="358"/>
      <c r="D422" s="651" t="str">
        <f t="shared" si="208"/>
        <v/>
      </c>
      <c r="E422" s="652" t="str">
        <f>IFERROR(IF(E$384=TRUE,IF($B422="","",'4a) Berechnungen zu Planwerten'!E61/'4a) Berechnungen zu Planwerten'!E$62),""),"")</f>
        <v/>
      </c>
      <c r="F422" s="652" t="str">
        <f>IFERROR(IF(F$384=TRUE,IF($B422="","",'4a) Berechnungen zu Planwerten'!F61/'4a) Berechnungen zu Planwerten'!F$62),""),"")</f>
        <v/>
      </c>
      <c r="G422" s="652" t="str">
        <f>IFERROR(IF(G$384=TRUE,IF($B422="","",'4a) Berechnungen zu Planwerten'!G61/'4a) Berechnungen zu Planwerten'!G$62),""),"")</f>
        <v/>
      </c>
      <c r="H422" s="652" t="str">
        <f>IFERROR(IF(H$384=TRUE,IF($B422="","",'4a) Berechnungen zu Planwerten'!H61/'4a) Berechnungen zu Planwerten'!H$62),""),"")</f>
        <v/>
      </c>
      <c r="I422" s="652" t="str">
        <f>IFERROR(IF(I$384=TRUE,IF($B422="","",'4a) Berechnungen zu Planwerten'!I61/'4a) Berechnungen zu Planwerten'!I$62),""),"")</f>
        <v/>
      </c>
      <c r="J422" s="653" t="str">
        <f>IFERROR(IF(J$384=TRUE,IF($B422="","",'4a) Berechnungen zu Planwerten'!J61/'4a) Berechnungen zu Planwerten'!J$62),""),"")</f>
        <v/>
      </c>
      <c r="K422" s="652" t="str">
        <f>IFERROR(IF(K$384=TRUE,IF($B422="","",'4a) Berechnungen zu Planwerten'!K61/'4a) Berechnungen zu Planwerten'!K$62),""),"")</f>
        <v/>
      </c>
      <c r="L422" s="652" t="str">
        <f>IFERROR(IF(L$384=TRUE,IF($B422="","",'4a) Berechnungen zu Planwerten'!L61/'4a) Berechnungen zu Planwerten'!L$62),""),"")</f>
        <v/>
      </c>
      <c r="M422" s="652" t="str">
        <f>IFERROR(IF(M$384=TRUE,IF($B422="","",'4a) Berechnungen zu Planwerten'!M61/'4a) Berechnungen zu Planwerten'!M$62),""),"")</f>
        <v/>
      </c>
      <c r="N422" s="652" t="str">
        <f>IFERROR(IF(N$384=TRUE,IF($B422="","",'4a) Berechnungen zu Planwerten'!N61/'4a) Berechnungen zu Planwerten'!N$62),""),"")</f>
        <v/>
      </c>
      <c r="O422" s="652" t="str">
        <f>IFERROR(IF(O$384=TRUE,IF($B422="","",'4a) Berechnungen zu Planwerten'!O61/'4a) Berechnungen zu Planwerten'!O$62),""),"")</f>
        <v/>
      </c>
      <c r="P422" s="652" t="str">
        <f>IFERROR(IF(P$384=TRUE,IF($B422="","",'4a) Berechnungen zu Planwerten'!P61/'4a) Berechnungen zu Planwerten'!P$62),""),"")</f>
        <v/>
      </c>
      <c r="Q422" s="652" t="str">
        <f>IFERROR(IF(Q$384=TRUE,IF($B422="","",'4a) Berechnungen zu Planwerten'!Q61/'4a) Berechnungen zu Planwerten'!Q$62),""),"")</f>
        <v/>
      </c>
      <c r="R422" s="652" t="str">
        <f>IFERROR(IF(R$384=TRUE,IF($B422="","",'4a) Berechnungen zu Planwerten'!R61/'4a) Berechnungen zu Planwerten'!R$62),""),"")</f>
        <v/>
      </c>
      <c r="S422" s="661" t="str">
        <f>IFERROR(IF(S$384=TRUE,IF($B422="","",IF('4c) Berechnungen_MFS'!$E$114="Nein",'4a) Berechnungen zu Planwerten'!S61/'4a) Berechnungen zu Planwerten'!S$62,('4a) Berechnungen zu Planwerten'!S61+'4a) Berechnungen zu Planwerten'!T61)/('4a) Berechnungen zu Planwerten'!S$62+'4a) Berechnungen zu Planwerten'!T$62))),""),"")</f>
        <v/>
      </c>
      <c r="T422" s="835" t="str">
        <f>IFERROR(IF(T$384=TRUE,IF($B422="","",'4a) Berechnungen zu Planwerten'!U61/'4a) Berechnungen zu Planwerten'!U$62),""),"")</f>
        <v/>
      </c>
    </row>
    <row r="423" spans="2:20" ht="14.5" customHeight="1" x14ac:dyDescent="0.35">
      <c r="B423" s="655" t="str">
        <f>IF(ISBLANK('4b) Berechnungen zu real. Wert.'!B42),"",IF(COUNTIF($B$413:$B$418,'4b) Berechnungen zu real. Wert.'!B42)&gt;0,"",'4b) Berechnungen zu real. Wert.'!B42))</f>
        <v/>
      </c>
      <c r="C423" s="656"/>
      <c r="D423" s="657" t="str">
        <f t="shared" si="208"/>
        <v/>
      </c>
      <c r="E423" s="648" t="str">
        <f>IFERROR(IF(E$384=TRUE,IF($B423="","",0/'4a) Berechnungen zu Planwerten'!E$62),""),"")</f>
        <v/>
      </c>
      <c r="F423" s="644" t="str">
        <f>IFERROR(IF(F$384=TRUE,IF($B423="","",0/'4a) Berechnungen zu Planwerten'!F$62),""),"")</f>
        <v/>
      </c>
      <c r="G423" s="644" t="str">
        <f>IFERROR(IF(G$384=TRUE,IF($B423="","",0/'4a) Berechnungen zu Planwerten'!G$62),""),"")</f>
        <v/>
      </c>
      <c r="H423" s="644" t="str">
        <f>IFERROR(IF(H$384=TRUE,IF($B423="","",0/'4a) Berechnungen zu Planwerten'!H$62),""),"")</f>
        <v/>
      </c>
      <c r="I423" s="644" t="str">
        <f>IFERROR(IF(I$384=TRUE,IF($B423="","",0/'4a) Berechnungen zu Planwerten'!I$62),""),"")</f>
        <v/>
      </c>
      <c r="J423" s="649" t="str">
        <f>IFERROR(IF(J$384=TRUE,IF($B423="","",0/'4a) Berechnungen zu Planwerten'!J$62),""),"")</f>
        <v/>
      </c>
      <c r="K423" s="644" t="str">
        <f>IFERROR(IF(K$384=TRUE,IF($B423="","",0/'4a) Berechnungen zu Planwerten'!K$62),""),"")</f>
        <v/>
      </c>
      <c r="L423" s="644" t="str">
        <f>IFERROR(IF(L$384=TRUE,IF($B423="","",0/'4a) Berechnungen zu Planwerten'!L$62),""),"")</f>
        <v/>
      </c>
      <c r="M423" s="644" t="str">
        <f>IFERROR(IF(M$384=TRUE,IF($B423="","",0/'4a) Berechnungen zu Planwerten'!M$62),""),"")</f>
        <v/>
      </c>
      <c r="N423" s="644" t="str">
        <f>IFERROR(IF(N$384=TRUE,IF($B423="","",0/'4a) Berechnungen zu Planwerten'!N$62),""),"")</f>
        <v/>
      </c>
      <c r="O423" s="644" t="str">
        <f>IFERROR(IF(O$384=TRUE,IF($B423="","",0/'4a) Berechnungen zu Planwerten'!O$62),""),"")</f>
        <v/>
      </c>
      <c r="P423" s="644" t="str">
        <f>IFERROR(IF(P$384=TRUE,IF($B423="","",0/'4a) Berechnungen zu Planwerten'!P$62),""),"")</f>
        <v/>
      </c>
      <c r="Q423" s="644" t="str">
        <f>IFERROR(IF(Q$384=TRUE,IF($B423="","",0/'4a) Berechnungen zu Planwerten'!Q$62),""),"")</f>
        <v/>
      </c>
      <c r="R423" s="644" t="str">
        <f>IFERROR(IF(R$384=TRUE,IF($B423="","",0/'4a) Berechnungen zu Planwerten'!R$62),""),"")</f>
        <v/>
      </c>
      <c r="S423" s="695" t="str">
        <f>IFERROR(IF(S$384=TRUE,IF($B423="","",IF('4c) Berechnungen_MFS'!$E$114="Nein",0/'4a) Berechnungen zu Planwerten'!S$62,0/('4a) Berechnungen zu Planwerten'!S$62+'4a) Berechnungen zu Planwerten'!T$62))),""),"")</f>
        <v/>
      </c>
      <c r="T423" s="832" t="str">
        <f>IFERROR(IF(T$384=TRUE,IF($B423="","",0/'4a) Berechnungen zu Planwerten'!U$62),""),"")</f>
        <v/>
      </c>
    </row>
    <row r="424" spans="2:20" ht="14.5" customHeight="1" x14ac:dyDescent="0.35">
      <c r="B424" s="672" t="str">
        <f>IF(ISBLANK('4b) Berechnungen zu real. Wert.'!B43),"",IF(COUNTIF($B$413:$B$418,'4b) Berechnungen zu real. Wert.'!B43)&gt;0,"",'4b) Berechnungen zu real. Wert.'!B43))</f>
        <v/>
      </c>
      <c r="C424" s="673"/>
      <c r="D424" s="674" t="str">
        <f t="shared" si="208"/>
        <v/>
      </c>
      <c r="E424" s="637" t="str">
        <f>IFERROR(IF(E$384=TRUE,IF($B424="","",0/'4a) Berechnungen zu Planwerten'!E$62),""),"")</f>
        <v/>
      </c>
      <c r="F424" s="638" t="str">
        <f>IFERROR(IF(F$384=TRUE,IF($B424="","",0/'4a) Berechnungen zu Planwerten'!F$62),""),"")</f>
        <v/>
      </c>
      <c r="G424" s="638" t="str">
        <f>IFERROR(IF(G$384=TRUE,IF($B424="","",0/'4a) Berechnungen zu Planwerten'!G$62),""),"")</f>
        <v/>
      </c>
      <c r="H424" s="638" t="str">
        <f>IFERROR(IF(H$384=TRUE,IF($B424="","",0/'4a) Berechnungen zu Planwerten'!H$62),""),"")</f>
        <v/>
      </c>
      <c r="I424" s="638" t="str">
        <f>IFERROR(IF(I$384=TRUE,IF($B424="","",0/'4a) Berechnungen zu Planwerten'!I$62),""),"")</f>
        <v/>
      </c>
      <c r="J424" s="639" t="str">
        <f>IFERROR(IF(J$384=TRUE,IF($B424="","",0/'4a) Berechnungen zu Planwerten'!J$62),""),"")</f>
        <v/>
      </c>
      <c r="K424" s="638" t="str">
        <f>IFERROR(IF(K$384=TRUE,IF($B424="","",0/'4a) Berechnungen zu Planwerten'!K$62),""),"")</f>
        <v/>
      </c>
      <c r="L424" s="638" t="str">
        <f>IFERROR(IF(L$384=TRUE,IF($B424="","",0/'4a) Berechnungen zu Planwerten'!L$62),""),"")</f>
        <v/>
      </c>
      <c r="M424" s="638" t="str">
        <f>IFERROR(IF(M$384=TRUE,IF($B424="","",0/'4a) Berechnungen zu Planwerten'!M$62),""),"")</f>
        <v/>
      </c>
      <c r="N424" s="638" t="str">
        <f>IFERROR(IF(N$384=TRUE,IF($B424="","",0/'4a) Berechnungen zu Planwerten'!N$62),""),"")</f>
        <v/>
      </c>
      <c r="O424" s="638" t="str">
        <f>IFERROR(IF(O$384=TRUE,IF($B424="","",0/'4a) Berechnungen zu Planwerten'!O$62),""),"")</f>
        <v/>
      </c>
      <c r="P424" s="638" t="str">
        <f>IFERROR(IF(P$384=TRUE,IF($B424="","",0/'4a) Berechnungen zu Planwerten'!P$62),""),"")</f>
        <v/>
      </c>
      <c r="Q424" s="638" t="str">
        <f>IFERROR(IF(Q$384=TRUE,IF($B424="","",0/'4a) Berechnungen zu Planwerten'!Q$62),""),"")</f>
        <v/>
      </c>
      <c r="R424" s="638" t="str">
        <f>IFERROR(IF(R$384=TRUE,IF($B424="","",0/'4a) Berechnungen zu Planwerten'!R$62),""),"")</f>
        <v/>
      </c>
      <c r="S424" s="699" t="str">
        <f>IFERROR(IF(S$384=TRUE,IF($B424="","",IF('4c) Berechnungen_MFS'!$E$114="Nein",0/'4a) Berechnungen zu Planwerten'!S$62,0/('4a) Berechnungen zu Planwerten'!S$62+'4a) Berechnungen zu Planwerten'!T$62))),""),"")</f>
        <v/>
      </c>
      <c r="T424" s="834" t="str">
        <f>IFERROR(IF(T$384=TRUE,IF($B424="","",0/'4a) Berechnungen zu Planwerten'!U$62),""),"")</f>
        <v/>
      </c>
    </row>
    <row r="425" spans="2:20" ht="14.5" customHeight="1" x14ac:dyDescent="0.35">
      <c r="B425" s="655" t="str">
        <f>IF(ISBLANK('4b) Berechnungen zu real. Wert.'!B44),"",IF(COUNTIF($B$413:$B$418,'4b) Berechnungen zu real. Wert.'!B44)&gt;0,"",'4b) Berechnungen zu real. Wert.'!B44))</f>
        <v/>
      </c>
      <c r="C425" s="656"/>
      <c r="D425" s="657" t="str">
        <f t="shared" si="208"/>
        <v/>
      </c>
      <c r="E425" s="648" t="str">
        <f>IFERROR(IF(E$384=TRUE,IF($B425="","",0/'4a) Berechnungen zu Planwerten'!E$62),""),"")</f>
        <v/>
      </c>
      <c r="F425" s="644" t="str">
        <f>IFERROR(IF(F$384=TRUE,IF($B425="","",0/'4a) Berechnungen zu Planwerten'!F$62),""),"")</f>
        <v/>
      </c>
      <c r="G425" s="644" t="str">
        <f>IFERROR(IF(G$384=TRUE,IF($B425="","",0/'4a) Berechnungen zu Planwerten'!G$62),""),"")</f>
        <v/>
      </c>
      <c r="H425" s="644" t="str">
        <f>IFERROR(IF(H$384=TRUE,IF($B425="","",0/'4a) Berechnungen zu Planwerten'!H$62),""),"")</f>
        <v/>
      </c>
      <c r="I425" s="644" t="str">
        <f>IFERROR(IF(I$384=TRUE,IF($B425="","",0/'4a) Berechnungen zu Planwerten'!I$62),""),"")</f>
        <v/>
      </c>
      <c r="J425" s="649" t="str">
        <f>IFERROR(IF(J$384=TRUE,IF($B425="","",0/'4a) Berechnungen zu Planwerten'!J$62),""),"")</f>
        <v/>
      </c>
      <c r="K425" s="644" t="str">
        <f>IFERROR(IF(K$384=TRUE,IF($B425="","",0/'4a) Berechnungen zu Planwerten'!K$62),""),"")</f>
        <v/>
      </c>
      <c r="L425" s="644" t="str">
        <f>IFERROR(IF(L$384=TRUE,IF($B425="","",0/'4a) Berechnungen zu Planwerten'!L$62),""),"")</f>
        <v/>
      </c>
      <c r="M425" s="644" t="str">
        <f>IFERROR(IF(M$384=TRUE,IF($B425="","",0/'4a) Berechnungen zu Planwerten'!M$62),""),"")</f>
        <v/>
      </c>
      <c r="N425" s="644" t="str">
        <f>IFERROR(IF(N$384=TRUE,IF($B425="","",0/'4a) Berechnungen zu Planwerten'!N$62),""),"")</f>
        <v/>
      </c>
      <c r="O425" s="644" t="str">
        <f>IFERROR(IF(O$384=TRUE,IF($B425="","",0/'4a) Berechnungen zu Planwerten'!O$62),""),"")</f>
        <v/>
      </c>
      <c r="P425" s="644" t="str">
        <f>IFERROR(IF(P$384=TRUE,IF($B425="","",0/'4a) Berechnungen zu Planwerten'!P$62),""),"")</f>
        <v/>
      </c>
      <c r="Q425" s="644" t="str">
        <f>IFERROR(IF(Q$384=TRUE,IF($B425="","",0/'4a) Berechnungen zu Planwerten'!Q$62),""),"")</f>
        <v/>
      </c>
      <c r="R425" s="644" t="str">
        <f>IFERROR(IF(R$384=TRUE,IF($B425="","",0/'4a) Berechnungen zu Planwerten'!R$62),""),"")</f>
        <v/>
      </c>
      <c r="S425" s="702" t="str">
        <f>IFERROR(IF(S$384=TRUE,IF($B425="","",IF('4c) Berechnungen_MFS'!$E$114="Nein",0/'4a) Berechnungen zu Planwerten'!S$62,0/('4a) Berechnungen zu Planwerten'!S$62+'4a) Berechnungen zu Planwerten'!T$62))),""),"")</f>
        <v/>
      </c>
      <c r="T425" s="833" t="str">
        <f>IFERROR(IF(T$384=TRUE,IF($B425="","",0/'4a) Berechnungen zu Planwerten'!U$62),""),"")</f>
        <v/>
      </c>
    </row>
    <row r="426" spans="2:20" ht="14.5" customHeight="1" x14ac:dyDescent="0.35">
      <c r="B426" s="672" t="str">
        <f>IF(ISBLANK('4b) Berechnungen zu real. Wert.'!B45),"",IF(COUNTIF($B$413:$B$418,'4b) Berechnungen zu real. Wert.'!B45)&gt;0,"",'4b) Berechnungen zu real. Wert.'!B45))</f>
        <v/>
      </c>
      <c r="C426" s="673"/>
      <c r="D426" s="674" t="str">
        <f t="shared" si="208"/>
        <v/>
      </c>
      <c r="E426" s="637" t="str">
        <f>IFERROR(IF(E$384=TRUE,IF($B426="","",0/'4a) Berechnungen zu Planwerten'!E$62),""),"")</f>
        <v/>
      </c>
      <c r="F426" s="638" t="str">
        <f>IFERROR(IF(F$384=TRUE,IF($B426="","",0/'4a) Berechnungen zu Planwerten'!F$62),""),"")</f>
        <v/>
      </c>
      <c r="G426" s="638" t="str">
        <f>IFERROR(IF(G$384=TRUE,IF($B426="","",0/'4a) Berechnungen zu Planwerten'!G$62),""),"")</f>
        <v/>
      </c>
      <c r="H426" s="638" t="str">
        <f>IFERROR(IF(H$384=TRUE,IF($B426="","",0/'4a) Berechnungen zu Planwerten'!H$62),""),"")</f>
        <v/>
      </c>
      <c r="I426" s="638" t="str">
        <f>IFERROR(IF(I$384=TRUE,IF($B426="","",0/'4a) Berechnungen zu Planwerten'!I$62),""),"")</f>
        <v/>
      </c>
      <c r="J426" s="639" t="str">
        <f>IFERROR(IF(J$384=TRUE,IF($B426="","",0/'4a) Berechnungen zu Planwerten'!J$62),""),"")</f>
        <v/>
      </c>
      <c r="K426" s="638" t="str">
        <f>IFERROR(IF(K$384=TRUE,IF($B426="","",0/'4a) Berechnungen zu Planwerten'!K$62),""),"")</f>
        <v/>
      </c>
      <c r="L426" s="638" t="str">
        <f>IFERROR(IF(L$384=TRUE,IF($B426="","",0/'4a) Berechnungen zu Planwerten'!L$62),""),"")</f>
        <v/>
      </c>
      <c r="M426" s="638" t="str">
        <f>IFERROR(IF(M$384=TRUE,IF($B426="","",0/'4a) Berechnungen zu Planwerten'!M$62),""),"")</f>
        <v/>
      </c>
      <c r="N426" s="638" t="str">
        <f>IFERROR(IF(N$384=TRUE,IF($B426="","",0/'4a) Berechnungen zu Planwerten'!N$62),""),"")</f>
        <v/>
      </c>
      <c r="O426" s="638" t="str">
        <f>IFERROR(IF(O$384=TRUE,IF($B426="","",0/'4a) Berechnungen zu Planwerten'!O$62),""),"")</f>
        <v/>
      </c>
      <c r="P426" s="638" t="str">
        <f>IFERROR(IF(P$384=TRUE,IF($B426="","",0/'4a) Berechnungen zu Planwerten'!P$62),""),"")</f>
        <v/>
      </c>
      <c r="Q426" s="638" t="str">
        <f>IFERROR(IF(Q$384=TRUE,IF($B426="","",0/'4a) Berechnungen zu Planwerten'!Q$62),""),"")</f>
        <v/>
      </c>
      <c r="R426" s="638" t="str">
        <f>IFERROR(IF(R$384=TRUE,IF($B426="","",0/'4a) Berechnungen zu Planwerten'!R$62),""),"")</f>
        <v/>
      </c>
      <c r="S426" s="699" t="str">
        <f>IFERROR(IF(S$384=TRUE,IF($B426="","",IF('4c) Berechnungen_MFS'!$E$114="Nein",0/'4a) Berechnungen zu Planwerten'!S$62,0/('4a) Berechnungen zu Planwerten'!S$62+'4a) Berechnungen zu Planwerten'!T$62))),""),"")</f>
        <v/>
      </c>
      <c r="T426" s="834" t="str">
        <f>IFERROR(IF(T$384=TRUE,IF($B426="","",0/'4a) Berechnungen zu Planwerten'!U$62),""),"")</f>
        <v/>
      </c>
    </row>
    <row r="427" spans="2:20" ht="14.5" customHeight="1" x14ac:dyDescent="0.35">
      <c r="B427" s="655" t="str">
        <f>IF(ISBLANK('4b) Berechnungen zu real. Wert.'!B46),"",IF(COUNTIF($B$413:$B$418,'4b) Berechnungen zu real. Wert.'!B46)&gt;0,"",'4b) Berechnungen zu real. Wert.'!B46))</f>
        <v/>
      </c>
      <c r="C427" s="656"/>
      <c r="D427" s="657" t="str">
        <f t="shared" si="208"/>
        <v/>
      </c>
      <c r="E427" s="648" t="str">
        <f>IFERROR(IF(E$384=TRUE,IF($B427="","",0/'4a) Berechnungen zu Planwerten'!E$62),""),"")</f>
        <v/>
      </c>
      <c r="F427" s="644" t="str">
        <f>IFERROR(IF(F$384=TRUE,IF($B427="","",0/'4a) Berechnungen zu Planwerten'!F$62),""),"")</f>
        <v/>
      </c>
      <c r="G427" s="644" t="str">
        <f>IFERROR(IF(G$384=TRUE,IF($B427="","",0/'4a) Berechnungen zu Planwerten'!G$62),""),"")</f>
        <v/>
      </c>
      <c r="H427" s="644" t="str">
        <f>IFERROR(IF(H$384=TRUE,IF($B427="","",0/'4a) Berechnungen zu Planwerten'!H$62),""),"")</f>
        <v/>
      </c>
      <c r="I427" s="644" t="str">
        <f>IFERROR(IF(I$384=TRUE,IF($B427="","",0/'4a) Berechnungen zu Planwerten'!I$62),""),"")</f>
        <v/>
      </c>
      <c r="J427" s="649" t="str">
        <f>IFERROR(IF(J$384=TRUE,IF($B427="","",0/'4a) Berechnungen zu Planwerten'!J$62),""),"")</f>
        <v/>
      </c>
      <c r="K427" s="644" t="str">
        <f>IFERROR(IF(K$384=TRUE,IF($B427="","",0/'4a) Berechnungen zu Planwerten'!K$62),""),"")</f>
        <v/>
      </c>
      <c r="L427" s="644" t="str">
        <f>IFERROR(IF(L$384=TRUE,IF($B427="","",0/'4a) Berechnungen zu Planwerten'!L$62),""),"")</f>
        <v/>
      </c>
      <c r="M427" s="644" t="str">
        <f>IFERROR(IF(M$384=TRUE,IF($B427="","",0/'4a) Berechnungen zu Planwerten'!M$62),""),"")</f>
        <v/>
      </c>
      <c r="N427" s="644" t="str">
        <f>IFERROR(IF(N$384=TRUE,IF($B427="","",0/'4a) Berechnungen zu Planwerten'!N$62),""),"")</f>
        <v/>
      </c>
      <c r="O427" s="644" t="str">
        <f>IFERROR(IF(O$384=TRUE,IF($B427="","",0/'4a) Berechnungen zu Planwerten'!O$62),""),"")</f>
        <v/>
      </c>
      <c r="P427" s="644" t="str">
        <f>IFERROR(IF(P$384=TRUE,IF($B427="","",0/'4a) Berechnungen zu Planwerten'!P$62),""),"")</f>
        <v/>
      </c>
      <c r="Q427" s="644" t="str">
        <f>IFERROR(IF(Q$384=TRUE,IF($B427="","",0/'4a) Berechnungen zu Planwerten'!Q$62),""),"")</f>
        <v/>
      </c>
      <c r="R427" s="644" t="str">
        <f>IFERROR(IF(R$384=TRUE,IF($B427="","",0/'4a) Berechnungen zu Planwerten'!R$62),""),"")</f>
        <v/>
      </c>
      <c r="S427" s="702" t="str">
        <f>IFERROR(IF(S$384=TRUE,IF($B427="","",IF('4c) Berechnungen_MFS'!$E$114="Nein",0/'4a) Berechnungen zu Planwerten'!S$62,0/('4a) Berechnungen zu Planwerten'!S$62+'4a) Berechnungen zu Planwerten'!T$62))),""),"")</f>
        <v/>
      </c>
      <c r="T427" s="833" t="str">
        <f>IFERROR(IF(T$384=TRUE,IF($B427="","",0/'4a) Berechnungen zu Planwerten'!U$62),""),"")</f>
        <v/>
      </c>
    </row>
    <row r="428" spans="2:20" ht="14.5" customHeight="1" thickBot="1" x14ac:dyDescent="0.4">
      <c r="B428" s="675" t="str">
        <f>IF(ISBLANK('4b) Berechnungen zu real. Wert.'!B47),"",IF(COUNTIF($B$413:$B$418,'4b) Berechnungen zu real. Wert.'!B47)&gt;0,"",'4b) Berechnungen zu real. Wert.'!B47))</f>
        <v/>
      </c>
      <c r="C428" s="365"/>
      <c r="D428" s="676" t="str">
        <f t="shared" si="208"/>
        <v/>
      </c>
      <c r="E428" s="652" t="str">
        <f>IFERROR(IF(E$384=TRUE,IF($B428="","",0/'4a) Berechnungen zu Planwerten'!E$62),""),"")</f>
        <v/>
      </c>
      <c r="F428" s="652" t="str">
        <f>IFERROR(IF(F$384=TRUE,IF($B428="","",0/'4a) Berechnungen zu Planwerten'!F$62),""),"")</f>
        <v/>
      </c>
      <c r="G428" s="652" t="str">
        <f>IFERROR(IF(G$384=TRUE,IF($B428="","",0/'4a) Berechnungen zu Planwerten'!G$62),""),"")</f>
        <v/>
      </c>
      <c r="H428" s="652" t="str">
        <f>IFERROR(IF(H$384=TRUE,IF($B428="","",0/'4a) Berechnungen zu Planwerten'!H$62),""),"")</f>
        <v/>
      </c>
      <c r="I428" s="652" t="str">
        <f>IFERROR(IF(I$384=TRUE,IF($B428="","",0/'4a) Berechnungen zu Planwerten'!I$62),""),"")</f>
        <v/>
      </c>
      <c r="J428" s="653" t="str">
        <f>IFERROR(IF(J$384=TRUE,IF($B428="","",0/'4a) Berechnungen zu Planwerten'!J$62),""),"")</f>
        <v/>
      </c>
      <c r="K428" s="652" t="str">
        <f>IFERROR(IF(K$384=TRUE,IF($B428="","",0/'4a) Berechnungen zu Planwerten'!K$62),""),"")</f>
        <v/>
      </c>
      <c r="L428" s="652" t="str">
        <f>IFERROR(IF(L$384=TRUE,IF($B428="","",0/'4a) Berechnungen zu Planwerten'!L$62),""),"")</f>
        <v/>
      </c>
      <c r="M428" s="652" t="str">
        <f>IFERROR(IF(M$384=TRUE,IF($B428="","",0/'4a) Berechnungen zu Planwerten'!M$62),""),"")</f>
        <v/>
      </c>
      <c r="N428" s="652" t="str">
        <f>IFERROR(IF(N$384=TRUE,IF($B428="","",0/'4a) Berechnungen zu Planwerten'!N$62),""),"")</f>
        <v/>
      </c>
      <c r="O428" s="652" t="str">
        <f>IFERROR(IF(O$384=TRUE,IF($B428="","",0/'4a) Berechnungen zu Planwerten'!O$62),""),"")</f>
        <v/>
      </c>
      <c r="P428" s="652" t="str">
        <f>IFERROR(IF(P$384=TRUE,IF($B428="","",0/'4a) Berechnungen zu Planwerten'!P$62),""),"")</f>
        <v/>
      </c>
      <c r="Q428" s="652" t="str">
        <f>IFERROR(IF(Q$384=TRUE,IF($B428="","",0/'4a) Berechnungen zu Planwerten'!Q$62),""),"")</f>
        <v/>
      </c>
      <c r="R428" s="652" t="str">
        <f>IFERROR(IF(R$384=TRUE,IF($B428="","",0/'4a) Berechnungen zu Planwerten'!R$62),""),"")</f>
        <v/>
      </c>
      <c r="S428" s="669" t="str">
        <f>IFERROR(IF(S$384=TRUE,IF($B428="","",IF('4c) Berechnungen_MFS'!$E$114="Nein",0/'4a) Berechnungen zu Planwerten'!S$62,0/('4a) Berechnungen zu Planwerten'!S$62+'4a) Berechnungen zu Planwerten'!T$62))),""),"")</f>
        <v/>
      </c>
      <c r="T428" s="835" t="str">
        <f>IFERROR(IF(T$384=TRUE,IF($B428="","",0/'4a) Berechnungen zu Planwerten'!U$62),""),"")</f>
        <v/>
      </c>
    </row>
    <row r="429" spans="2:20" ht="14.5" customHeight="1" x14ac:dyDescent="0.35">
      <c r="B429" s="655" t="str">
        <f>IF(ISBLANK('4b) Berechnungen zu real. Wert.'!B48),"",IF(COUNTIF($B$419:$B$420,'4b) Berechnungen zu real. Wert.'!B48)&gt;0,"",'4b) Berechnungen zu real. Wert.'!B48))</f>
        <v/>
      </c>
      <c r="C429" s="656"/>
      <c r="D429" s="657" t="str">
        <f t="shared" si="208"/>
        <v/>
      </c>
      <c r="E429" s="666" t="str">
        <f>IFERROR(IF(E$384=TRUE,IF($B429="","",0/'4a) Berechnungen zu Planwerten'!E$62),""),"")</f>
        <v/>
      </c>
      <c r="F429" s="633" t="str">
        <f>IFERROR(IF(F$384=TRUE,IF($B429="","",0/'4a) Berechnungen zu Planwerten'!F$62),""),"")</f>
        <v/>
      </c>
      <c r="G429" s="633" t="str">
        <f>IFERROR(IF(G$384=TRUE,IF($B429="","",0/'4a) Berechnungen zu Planwerten'!G$62),""),"")</f>
        <v/>
      </c>
      <c r="H429" s="633" t="str">
        <f>IFERROR(IF(H$384=TRUE,IF($B429="","",0/'4a) Berechnungen zu Planwerten'!H$62),""),"")</f>
        <v/>
      </c>
      <c r="I429" s="633" t="str">
        <f>IFERROR(IF(I$384=TRUE,IF($B429="","",0/'4a) Berechnungen zu Planwerten'!I$62),""),"")</f>
        <v/>
      </c>
      <c r="J429" s="667" t="str">
        <f>IFERROR(IF(J$384=TRUE,IF($B429="","",0/'4a) Berechnungen zu Planwerten'!J$62),""),"")</f>
        <v/>
      </c>
      <c r="K429" s="633" t="str">
        <f>IFERROR(IF(K$384=TRUE,IF($B429="","",0/'4a) Berechnungen zu Planwerten'!K$62),""),"")</f>
        <v/>
      </c>
      <c r="L429" s="633" t="str">
        <f>IFERROR(IF(L$384=TRUE,IF($B429="","",0/'4a) Berechnungen zu Planwerten'!L$62),""),"")</f>
        <v/>
      </c>
      <c r="M429" s="633" t="str">
        <f>IFERROR(IF(M$384=TRUE,IF($B429="","",0/'4a) Berechnungen zu Planwerten'!M$62),""),"")</f>
        <v/>
      </c>
      <c r="N429" s="633" t="str">
        <f>IFERROR(IF(N$384=TRUE,IF($B429="","",0/'4a) Berechnungen zu Planwerten'!N$62),""),"")</f>
        <v/>
      </c>
      <c r="O429" s="633" t="str">
        <f>IFERROR(IF(O$384=TRUE,IF($B429="","",0/'4a) Berechnungen zu Planwerten'!O$62),""),"")</f>
        <v/>
      </c>
      <c r="P429" s="633" t="str">
        <f>IFERROR(IF(P$384=TRUE,IF($B429="","",0/'4a) Berechnungen zu Planwerten'!P$62),""),"")</f>
        <v/>
      </c>
      <c r="Q429" s="633" t="str">
        <f>IFERROR(IF(Q$384=TRUE,IF($B429="","",0/'4a) Berechnungen zu Planwerten'!Q$62),""),"")</f>
        <v/>
      </c>
      <c r="R429" s="633" t="str">
        <f>IFERROR(IF(R$384=TRUE,IF($B429="","",0/'4a) Berechnungen zu Planwerten'!R$62),""),"")</f>
        <v/>
      </c>
      <c r="S429" s="633" t="str">
        <f>IFERROR(IF(S$384=TRUE,IF($B429="","",IF('4c) Berechnungen_MFS'!$E$114="Nein",0/'4a) Berechnungen zu Planwerten'!S$62,0/('4a) Berechnungen zu Planwerten'!S$62+'4a) Berechnungen zu Planwerten'!T$62))),""),"")</f>
        <v/>
      </c>
      <c r="T429" s="832" t="str">
        <f>IFERROR(IF(T$384=TRUE,IF($B429="","",0/'4a) Berechnungen zu Planwerten'!U$62),""),"")</f>
        <v/>
      </c>
    </row>
    <row r="430" spans="2:20" ht="14.5" customHeight="1" thickBot="1" x14ac:dyDescent="0.4">
      <c r="B430" s="677" t="str">
        <f>IF(ISBLANK('4b) Berechnungen zu real. Wert.'!B49),"",IF(COUNTIF($B$419:$B$420,'4b) Berechnungen zu real. Wert.'!B49)&gt;0,"",'4b) Berechnungen zu real. Wert.'!B49))</f>
        <v/>
      </c>
      <c r="C430" s="678"/>
      <c r="D430" s="679" t="str">
        <f t="shared" si="208"/>
        <v/>
      </c>
      <c r="E430" s="668" t="str">
        <f>IFERROR(IF(E$384=TRUE,IF($B430="","",0/'4a) Berechnungen zu Planwerten'!E$62),""),"")</f>
        <v/>
      </c>
      <c r="F430" s="669" t="str">
        <f>IFERROR(IF(F$384=TRUE,IF($B430="","",0/'4a) Berechnungen zu Planwerten'!F$62),""),"")</f>
        <v/>
      </c>
      <c r="G430" s="669" t="str">
        <f>IFERROR(IF(G$384=TRUE,IF($B430="","",0/'4a) Berechnungen zu Planwerten'!G$62),""),"")</f>
        <v/>
      </c>
      <c r="H430" s="669" t="str">
        <f>IFERROR(IF(H$384=TRUE,IF($B430="","",0/'4a) Berechnungen zu Planwerten'!H$62),""),"")</f>
        <v/>
      </c>
      <c r="I430" s="669" t="str">
        <f>IFERROR(IF(I$384=TRUE,IF($B430="","",0/'4a) Berechnungen zu Planwerten'!I$62),""),"")</f>
        <v/>
      </c>
      <c r="J430" s="670" t="str">
        <f>IFERROR(IF(J$384=TRUE,IF($B430="","",0/'4a) Berechnungen zu Planwerten'!J$62),""),"")</f>
        <v/>
      </c>
      <c r="K430" s="669" t="str">
        <f>IFERROR(IF(K$384=TRUE,IF($B430="","",0/'4a) Berechnungen zu Planwerten'!K$62),""),"")</f>
        <v/>
      </c>
      <c r="L430" s="669" t="str">
        <f>IFERROR(IF(L$384=TRUE,IF($B430="","",0/'4a) Berechnungen zu Planwerten'!L$62),""),"")</f>
        <v/>
      </c>
      <c r="M430" s="669" t="str">
        <f>IFERROR(IF(M$384=TRUE,IF($B430="","",0/'4a) Berechnungen zu Planwerten'!M$62),""),"")</f>
        <v/>
      </c>
      <c r="N430" s="669" t="str">
        <f>IFERROR(IF(N$384=TRUE,IF($B430="","",0/'4a) Berechnungen zu Planwerten'!N$62),""),"")</f>
        <v/>
      </c>
      <c r="O430" s="669" t="str">
        <f>IFERROR(IF(O$384=TRUE,IF($B430="","",0/'4a) Berechnungen zu Planwerten'!O$62),""),"")</f>
        <v/>
      </c>
      <c r="P430" s="669" t="str">
        <f>IFERROR(IF(P$384=TRUE,IF($B430="","",0/'4a) Berechnungen zu Planwerten'!P$62),""),"")</f>
        <v/>
      </c>
      <c r="Q430" s="669" t="str">
        <f>IFERROR(IF(Q$384=TRUE,IF($B430="","",0/'4a) Berechnungen zu Planwerten'!Q$62),""),"")</f>
        <v/>
      </c>
      <c r="R430" s="669" t="str">
        <f>IFERROR(IF(R$384=TRUE,IF($B430="","",0/'4a) Berechnungen zu Planwerten'!R$62),""),"")</f>
        <v/>
      </c>
      <c r="S430" s="669" t="str">
        <f>IFERROR(IF(S$384=TRUE,IF($B430="","",IF('4c) Berechnungen_MFS'!$E$114="Nein",0/'4a) Berechnungen zu Planwerten'!S$62,0/('4a) Berechnungen zu Planwerten'!S$62+'4a) Berechnungen zu Planwerten'!T$62))),""),"")</f>
        <v/>
      </c>
      <c r="T430" s="836" t="str">
        <f>IFERROR(IF(T$384=TRUE,IF($B430="","",0/'4a) Berechnungen zu Planwerten'!U$62),""),"")</f>
        <v/>
      </c>
    </row>
    <row r="431" spans="2:20" ht="14.5" customHeight="1" x14ac:dyDescent="0.35">
      <c r="B431" s="663" t="str">
        <f>IF(ISBLANK('4b) Berechnungen zu real. Wert.'!B50),"",IF(COUNTIF($B$421:$B$422,'4b) Berechnungen zu real. Wert.'!B50)&gt;0,"",'4b) Berechnungen zu real. Wert.'!B50))</f>
        <v/>
      </c>
      <c r="C431" s="664"/>
      <c r="D431" s="665" t="str">
        <f t="shared" si="208"/>
        <v/>
      </c>
      <c r="E431" s="666" t="str">
        <f>IFERROR(IF(E$384=TRUE,IF($B431="","",0/'4a) Berechnungen zu Planwerten'!E$62),""),"")</f>
        <v/>
      </c>
      <c r="F431" s="633" t="str">
        <f>IFERROR(IF(F$384=TRUE,IF($B431="","",0/'4a) Berechnungen zu Planwerten'!F$62),""),"")</f>
        <v/>
      </c>
      <c r="G431" s="633" t="str">
        <f>IFERROR(IF(G$384=TRUE,IF($B431="","",0/'4a) Berechnungen zu Planwerten'!G$62),""),"")</f>
        <v/>
      </c>
      <c r="H431" s="633" t="str">
        <f>IFERROR(IF(H$384=TRUE,IF($B431="","",0/'4a) Berechnungen zu Planwerten'!H$62),""),"")</f>
        <v/>
      </c>
      <c r="I431" s="633" t="str">
        <f>IFERROR(IF(I$384=TRUE,IF($B431="","",0/'4a) Berechnungen zu Planwerten'!I$62),""),"")</f>
        <v/>
      </c>
      <c r="J431" s="667" t="str">
        <f>IFERROR(IF(J$384=TRUE,IF($B431="","",0/'4a) Berechnungen zu Planwerten'!J$62),""),"")</f>
        <v/>
      </c>
      <c r="K431" s="633" t="str">
        <f>IFERROR(IF(K$384=TRUE,IF($B431="","",0/'4a) Berechnungen zu Planwerten'!K$62),""),"")</f>
        <v/>
      </c>
      <c r="L431" s="633" t="str">
        <f>IFERROR(IF(L$384=TRUE,IF($B431="","",0/'4a) Berechnungen zu Planwerten'!L$62),""),"")</f>
        <v/>
      </c>
      <c r="M431" s="633" t="str">
        <f>IFERROR(IF(M$384=TRUE,IF($B431="","",0/'4a) Berechnungen zu Planwerten'!M$62),""),"")</f>
        <v/>
      </c>
      <c r="N431" s="633" t="str">
        <f>IFERROR(IF(N$384=TRUE,IF($B431="","",0/'4a) Berechnungen zu Planwerten'!N$62),""),"")</f>
        <v/>
      </c>
      <c r="O431" s="633" t="str">
        <f>IFERROR(IF(O$384=TRUE,IF($B431="","",0/'4a) Berechnungen zu Planwerten'!O$62),""),"")</f>
        <v/>
      </c>
      <c r="P431" s="633" t="str">
        <f>IFERROR(IF(P$384=TRUE,IF($B431="","",0/'4a) Berechnungen zu Planwerten'!P$62),""),"")</f>
        <v/>
      </c>
      <c r="Q431" s="633" t="str">
        <f>IFERROR(IF(Q$384=TRUE,IF($B431="","",0/'4a) Berechnungen zu Planwerten'!Q$62),""),"")</f>
        <v/>
      </c>
      <c r="R431" s="633" t="str">
        <f>IFERROR(IF(R$384=TRUE,IF($B431="","",0/'4a) Berechnungen zu Planwerten'!R$62),""),"")</f>
        <v/>
      </c>
      <c r="S431" s="633" t="str">
        <f>IFERROR(IF(S$384=TRUE,IF($B431="","",IF('4c) Berechnungen_MFS'!$E$114="Nein",0/'4a) Berechnungen zu Planwerten'!S$62,0/('4a) Berechnungen zu Planwerten'!S$62+'4a) Berechnungen zu Planwerten'!T$62))),""),"")</f>
        <v/>
      </c>
      <c r="T431" s="832" t="str">
        <f>IFERROR(IF(T$384=TRUE,IF($B431="","",0/'4a) Berechnungen zu Planwerten'!U$62),""),"")</f>
        <v/>
      </c>
    </row>
    <row r="432" spans="2:20" ht="14.5" customHeight="1" thickBot="1" x14ac:dyDescent="0.4">
      <c r="B432" s="675" t="str">
        <f>IF(ISBLANK('4b) Berechnungen zu real. Wert.'!B51),"",IF(COUNTIF($B$421:$B$422,'4b) Berechnungen zu real. Wert.'!B51)&gt;0,"",'4b) Berechnungen zu real. Wert.'!B51))</f>
        <v/>
      </c>
      <c r="C432" s="365"/>
      <c r="D432" s="676" t="str">
        <f t="shared" si="208"/>
        <v/>
      </c>
      <c r="E432" s="652" t="str">
        <f>IFERROR(IF(E$384=TRUE,IF($B432="","",0/'4a) Berechnungen zu Planwerten'!E$62),""),"")</f>
        <v/>
      </c>
      <c r="F432" s="652" t="str">
        <f>IFERROR(IF(F$384=TRUE,IF($B432="","",0/'4a) Berechnungen zu Planwerten'!F$62),""),"")</f>
        <v/>
      </c>
      <c r="G432" s="652" t="str">
        <f>IFERROR(IF(G$384=TRUE,IF($B432="","",0/'4a) Berechnungen zu Planwerten'!G$62),""),"")</f>
        <v/>
      </c>
      <c r="H432" s="652" t="str">
        <f>IFERROR(IF(H$384=TRUE,IF($B432="","",0/'4a) Berechnungen zu Planwerten'!H$62),""),"")</f>
        <v/>
      </c>
      <c r="I432" s="652" t="str">
        <f>IFERROR(IF(I$384=TRUE,IF($B432="","",0/'4a) Berechnungen zu Planwerten'!I$62),""),"")</f>
        <v/>
      </c>
      <c r="J432" s="653" t="str">
        <f>IFERROR(IF(J$384=TRUE,IF($B432="","",0/'4a) Berechnungen zu Planwerten'!J$62),""),"")</f>
        <v/>
      </c>
      <c r="K432" s="652" t="str">
        <f>IFERROR(IF(K$384=TRUE,IF($B432="","",0/'4a) Berechnungen zu Planwerten'!K$62),""),"")</f>
        <v/>
      </c>
      <c r="L432" s="652" t="str">
        <f>IFERROR(IF(L$384=TRUE,IF($B432="","",0/'4a) Berechnungen zu Planwerten'!L$62),""),"")</f>
        <v/>
      </c>
      <c r="M432" s="652" t="str">
        <f>IFERROR(IF(M$384=TRUE,IF($B432="","",0/'4a) Berechnungen zu Planwerten'!M$62),""),"")</f>
        <v/>
      </c>
      <c r="N432" s="652" t="str">
        <f>IFERROR(IF(N$384=TRUE,IF($B432="","",0/'4a) Berechnungen zu Planwerten'!N$62),""),"")</f>
        <v/>
      </c>
      <c r="O432" s="652" t="str">
        <f>IFERROR(IF(O$384=TRUE,IF($B432="","",0/'4a) Berechnungen zu Planwerten'!O$62),""),"")</f>
        <v/>
      </c>
      <c r="P432" s="652" t="str">
        <f>IFERROR(IF(P$384=TRUE,IF($B432="","",0/'4a) Berechnungen zu Planwerten'!P$62),""),"")</f>
        <v/>
      </c>
      <c r="Q432" s="652" t="str">
        <f>IFERROR(IF(Q$384=TRUE,IF($B432="","",0/'4a) Berechnungen zu Planwerten'!Q$62),""),"")</f>
        <v/>
      </c>
      <c r="R432" s="652" t="str">
        <f>IFERROR(IF(R$384=TRUE,IF($B432="","",0/'4a) Berechnungen zu Planwerten'!R$62),""),"")</f>
        <v/>
      </c>
      <c r="S432" s="707" t="str">
        <f>IFERROR(IF(S$384=TRUE,IF($B432="","",IF('4c) Berechnungen_MFS'!$E$114="Nein",0/'4a) Berechnungen zu Planwerten'!S$62,0/('4a) Berechnungen zu Planwerten'!S$62+'4a) Berechnungen zu Planwerten'!T$62))),""),"")</f>
        <v/>
      </c>
      <c r="T432" s="835" t="str">
        <f>IFERROR(IF(T$384=TRUE,IF($B432="","",0/'4a) Berechnungen zu Planwerten'!U$62),""),"")</f>
        <v/>
      </c>
    </row>
    <row r="433" spans="1:20" s="11" customFormat="1" ht="14.5" customHeight="1" thickBot="1" x14ac:dyDescent="0.4">
      <c r="A433"/>
      <c r="B433" s="372"/>
      <c r="C433" s="372"/>
      <c r="D433" s="372"/>
      <c r="E433" s="569"/>
      <c r="F433" s="569"/>
      <c r="G433" s="569"/>
      <c r="H433" s="569"/>
      <c r="I433" s="569"/>
      <c r="J433" s="569"/>
      <c r="K433" s="569"/>
      <c r="L433" s="569"/>
      <c r="M433" s="569"/>
      <c r="N433" s="569"/>
      <c r="O433" s="569"/>
      <c r="P433" s="569"/>
      <c r="Q433" s="569"/>
      <c r="R433" s="569"/>
      <c r="S433" s="569"/>
      <c r="T433" s="569"/>
    </row>
    <row r="434" spans="1:20" ht="14.5" customHeight="1" x14ac:dyDescent="0.35">
      <c r="B434" s="1555" t="s">
        <v>559</v>
      </c>
      <c r="C434" s="1556"/>
      <c r="D434" s="1557"/>
      <c r="E434" s="368">
        <f>E383</f>
        <v>1900</v>
      </c>
      <c r="F434" s="312">
        <f t="shared" ref="F434:T434" si="209">F383</f>
        <v>1901</v>
      </c>
      <c r="G434" s="312">
        <f t="shared" si="209"/>
        <v>1902</v>
      </c>
      <c r="H434" s="312">
        <f t="shared" si="209"/>
        <v>1903</v>
      </c>
      <c r="I434" s="312">
        <f t="shared" si="209"/>
        <v>1904</v>
      </c>
      <c r="J434" s="312">
        <f t="shared" si="209"/>
        <v>1905</v>
      </c>
      <c r="K434" s="312">
        <f t="shared" si="209"/>
        <v>1906</v>
      </c>
      <c r="L434" s="312">
        <f t="shared" si="209"/>
        <v>1907</v>
      </c>
      <c r="M434" s="312">
        <f t="shared" si="209"/>
        <v>1908</v>
      </c>
      <c r="N434" s="312">
        <f t="shared" si="209"/>
        <v>1909</v>
      </c>
      <c r="O434" s="312">
        <f t="shared" si="209"/>
        <v>1910</v>
      </c>
      <c r="P434" s="312">
        <f t="shared" si="209"/>
        <v>1911</v>
      </c>
      <c r="Q434" s="312">
        <f t="shared" si="209"/>
        <v>1912</v>
      </c>
      <c r="R434" s="312">
        <f t="shared" si="209"/>
        <v>1913</v>
      </c>
      <c r="S434" s="312">
        <f t="shared" si="209"/>
        <v>1914</v>
      </c>
      <c r="T434" s="313">
        <f t="shared" si="209"/>
        <v>1915</v>
      </c>
    </row>
    <row r="435" spans="1:20" ht="14.5" customHeight="1" x14ac:dyDescent="0.35">
      <c r="B435" s="629" t="s">
        <v>101</v>
      </c>
      <c r="C435" s="320"/>
      <c r="D435" s="321" t="s">
        <v>312</v>
      </c>
      <c r="E435" s="631" t="str">
        <f>IFERROR(IF(E$384=TRUE,IF($E$134="Nein",'4a) Berechnungen zu Planwerten'!E44/'4a) Berechnungen zu Planwerten'!E$62,'4b) Berechnungen zu real. Wert.'!E34/'4b) Berechnungen zu real. Wert.'!E$52),""),"")</f>
        <v/>
      </c>
      <c r="F435" s="632" t="str">
        <f>IFERROR(IF(F$384=TRUE,IF($E$134="Nein",'4a) Berechnungen zu Planwerten'!F44/'4a) Berechnungen zu Planwerten'!F$62,'4b) Berechnungen zu real. Wert.'!F34/'4b) Berechnungen zu real. Wert.'!F$52),""),"")</f>
        <v/>
      </c>
      <c r="G435" s="632" t="str">
        <f>IFERROR(IF(G$384=TRUE,IF($E$134="Nein",'4a) Berechnungen zu Planwerten'!G44/'4a) Berechnungen zu Planwerten'!G$62,'4b) Berechnungen zu real. Wert.'!G34/'4b) Berechnungen zu real. Wert.'!G$52),""),"")</f>
        <v/>
      </c>
      <c r="H435" s="632" t="str">
        <f>IFERROR(IF(H$384=TRUE,IF($E$134="Nein",'4a) Berechnungen zu Planwerten'!H44/'4a) Berechnungen zu Planwerten'!H$62,'4b) Berechnungen zu real. Wert.'!H34/'4b) Berechnungen zu real. Wert.'!H$52),""),"")</f>
        <v/>
      </c>
      <c r="I435" s="632" t="str">
        <f>IFERROR(IF(I$384=TRUE,IF($E$134="Nein",'4a) Berechnungen zu Planwerten'!I44/'4a) Berechnungen zu Planwerten'!I$62,'4b) Berechnungen zu real. Wert.'!I34/'4b) Berechnungen zu real. Wert.'!I$52),""),"")</f>
        <v/>
      </c>
      <c r="J435" s="632" t="str">
        <f>IFERROR(IF(J$384=TRUE,IF($E$134="Nein",'4a) Berechnungen zu Planwerten'!J44/'4a) Berechnungen zu Planwerten'!J$62,'4b) Berechnungen zu real. Wert.'!J34/'4b) Berechnungen zu real. Wert.'!J$52),""),"")</f>
        <v/>
      </c>
      <c r="K435" s="632" t="str">
        <f>IFERROR(IF(K$384=TRUE,IF($E$134="Nein",'4a) Berechnungen zu Planwerten'!K44/'4a) Berechnungen zu Planwerten'!K$62,'4b) Berechnungen zu real. Wert.'!K34/'4b) Berechnungen zu real. Wert.'!K$52),""),"")</f>
        <v/>
      </c>
      <c r="L435" s="632" t="str">
        <f>IFERROR(IF(L$384=TRUE,IF($E$134="Nein",'4a) Berechnungen zu Planwerten'!L44/'4a) Berechnungen zu Planwerten'!L$62,'4b) Berechnungen zu real. Wert.'!L34/'4b) Berechnungen zu real. Wert.'!L$52),""),"")</f>
        <v/>
      </c>
      <c r="M435" s="632" t="str">
        <f>IFERROR(IF(M$384=TRUE,IF($E$134="Nein",'4a) Berechnungen zu Planwerten'!M44/'4a) Berechnungen zu Planwerten'!M$62,'4b) Berechnungen zu real. Wert.'!M34/'4b) Berechnungen zu real. Wert.'!M$52),""),"")</f>
        <v/>
      </c>
      <c r="N435" s="632" t="str">
        <f>IFERROR(IF(N$384=TRUE,IF($E$134="Nein",'4a) Berechnungen zu Planwerten'!N44/'4a) Berechnungen zu Planwerten'!N$62,'4b) Berechnungen zu real. Wert.'!N34/'4b) Berechnungen zu real. Wert.'!N$52),""),"")</f>
        <v/>
      </c>
      <c r="O435" s="632" t="str">
        <f>IFERROR(IF(O$384=TRUE,IF($E$134="Nein",'4a) Berechnungen zu Planwerten'!O44/'4a) Berechnungen zu Planwerten'!O$62,'4b) Berechnungen zu real. Wert.'!O34/'4b) Berechnungen zu real. Wert.'!O$52),""),"")</f>
        <v/>
      </c>
      <c r="P435" s="592" t="str">
        <f>IFERROR(IF(P$384=TRUE,IF($E$134="Nein",'4a) Berechnungen zu Planwerten'!P44/'4a) Berechnungen zu Planwerten'!P$62,'4b) Berechnungen zu real. Wert.'!P34/'4b) Berechnungen zu real. Wert.'!P$52),""),"")</f>
        <v/>
      </c>
      <c r="Q435" s="632" t="str">
        <f>IFERROR(IF(Q$384=TRUE,IF($E$134="Nein",'4a) Berechnungen zu Planwerten'!Q44/'4a) Berechnungen zu Planwerten'!Q$62,'4b) Berechnungen zu real. Wert.'!Q34/'4b) Berechnungen zu real. Wert.'!Q$52),""),"")</f>
        <v/>
      </c>
      <c r="R435" s="633" t="str">
        <f>IFERROR(IF(R$384=TRUE,IF($E$134="Nein",'4a) Berechnungen zu Planwerten'!R44/'4a) Berechnungen zu Planwerten'!R$62,'4b) Berechnungen zu real. Wert.'!R34/'4b) Berechnungen zu real. Wert.'!R$52),""),"")</f>
        <v/>
      </c>
      <c r="S435" s="633" t="str">
        <f>IFERROR(IF(S$384=TRUE,IF($E$134="Nein",IF('4c) Berechnungen_MFS'!$E$114="Nein",'4a) Berechnungen zu Planwerten'!S44/'4a) Berechnungen zu Planwerten'!S$62,('4a) Berechnungen zu Planwerten'!S44+'4a) Berechnungen zu Planwerten'!T44)/('4a) Berechnungen zu Planwerten'!S$62+'4a) Berechnungen zu Planwerten'!T$62)),IF('4c) Berechnungen_MFS'!$E$114="Nein",'4b) Berechnungen zu real. Wert.'!S34/'4b) Berechnungen zu real. Wert.'!S$52,('4b) Berechnungen zu real. Wert.'!S34+'4b) Berechnungen zu real. Wert.'!T34)/('4b) Berechnungen zu real. Wert.'!S$52+'4b) Berechnungen zu real. Wert.'!T$52))),""),"")</f>
        <v/>
      </c>
      <c r="T435" s="634" t="str">
        <f>IFERROR(IF(T$384=TRUE,IF($E$134="Nein",'4a) Berechnungen zu Planwerten'!U44/'4a) Berechnungen zu Planwerten'!U$62,'4b) Berechnungen zu real. Wert.'!U34/'4b) Berechnungen zu real. Wert.'!U$52),""),"")</f>
        <v/>
      </c>
    </row>
    <row r="436" spans="1:20" ht="14.5" customHeight="1" x14ac:dyDescent="0.35">
      <c r="B436" s="635" t="s">
        <v>103</v>
      </c>
      <c r="C436" s="316"/>
      <c r="D436" s="636" t="s">
        <v>312</v>
      </c>
      <c r="E436" s="637" t="str">
        <f>IFERROR(IF(E$384=TRUE,IF($E$134="Nein",'4a) Berechnungen zu Planwerten'!E45/'4a) Berechnungen zu Planwerten'!E$62,'4b) Berechnungen zu real. Wert.'!E35/'4b) Berechnungen zu real. Wert.'!E$52),""),"")</f>
        <v/>
      </c>
      <c r="F436" s="638" t="str">
        <f>IFERROR(IF(F$384=TRUE,IF($E$134="Nein",'4a) Berechnungen zu Planwerten'!F45/'4a) Berechnungen zu Planwerten'!F$62,'4b) Berechnungen zu real. Wert.'!F35/'4b) Berechnungen zu real. Wert.'!F$52),""),"")</f>
        <v/>
      </c>
      <c r="G436" s="638" t="str">
        <f>IFERROR(IF(G$384=TRUE,IF($E$134="Nein",'4a) Berechnungen zu Planwerten'!G45/'4a) Berechnungen zu Planwerten'!G$62,'4b) Berechnungen zu real. Wert.'!G35/'4b) Berechnungen zu real. Wert.'!G$52),""),"")</f>
        <v/>
      </c>
      <c r="H436" s="638" t="str">
        <f>IFERROR(IF(H$384=TRUE,IF($E$134="Nein",'4a) Berechnungen zu Planwerten'!H45/'4a) Berechnungen zu Planwerten'!H$62,'4b) Berechnungen zu real. Wert.'!H35/'4b) Berechnungen zu real. Wert.'!H$52),""),"")</f>
        <v/>
      </c>
      <c r="I436" s="638" t="str">
        <f>IFERROR(IF(I$384=TRUE,IF($E$134="Nein",'4a) Berechnungen zu Planwerten'!I45/'4a) Berechnungen zu Planwerten'!I$62,'4b) Berechnungen zu real. Wert.'!I35/'4b) Berechnungen zu real. Wert.'!I$52),""),"")</f>
        <v/>
      </c>
      <c r="J436" s="638" t="str">
        <f>IFERROR(IF(J$384=TRUE,IF($E$134="Nein",'4a) Berechnungen zu Planwerten'!J45/'4a) Berechnungen zu Planwerten'!J$62,'4b) Berechnungen zu real. Wert.'!J35/'4b) Berechnungen zu real. Wert.'!J$52),""),"")</f>
        <v/>
      </c>
      <c r="K436" s="638" t="str">
        <f>IFERROR(IF(K$384=TRUE,IF($E$134="Nein",'4a) Berechnungen zu Planwerten'!K45/'4a) Berechnungen zu Planwerten'!K$62,'4b) Berechnungen zu real. Wert.'!K35/'4b) Berechnungen zu real. Wert.'!K$52),""),"")</f>
        <v/>
      </c>
      <c r="L436" s="638" t="str">
        <f>IFERROR(IF(L$384=TRUE,IF($E$134="Nein",'4a) Berechnungen zu Planwerten'!L45/'4a) Berechnungen zu Planwerten'!L$62,'4b) Berechnungen zu real. Wert.'!L35/'4b) Berechnungen zu real. Wert.'!L$52),""),"")</f>
        <v/>
      </c>
      <c r="M436" s="638" t="str">
        <f>IFERROR(IF(M$384=TRUE,IF($E$134="Nein",'4a) Berechnungen zu Planwerten'!M45/'4a) Berechnungen zu Planwerten'!M$62,'4b) Berechnungen zu real. Wert.'!M35/'4b) Berechnungen zu real. Wert.'!M$52),""),"")</f>
        <v/>
      </c>
      <c r="N436" s="638" t="str">
        <f>IFERROR(IF(N$384=TRUE,IF($E$134="Nein",'4a) Berechnungen zu Planwerten'!N45/'4a) Berechnungen zu Planwerten'!N$62,'4b) Berechnungen zu real. Wert.'!N35/'4b) Berechnungen zu real. Wert.'!N$52),""),"")</f>
        <v/>
      </c>
      <c r="O436" s="638" t="str">
        <f>IFERROR(IF(O$384=TRUE,IF($E$134="Nein",'4a) Berechnungen zu Planwerten'!O45/'4a) Berechnungen zu Planwerten'!O$62,'4b) Berechnungen zu real. Wert.'!O35/'4b) Berechnungen zu real. Wert.'!O$52),""),"")</f>
        <v/>
      </c>
      <c r="P436" s="639" t="str">
        <f>IFERROR(IF(P$384=TRUE,IF($E$134="Nein",'4a) Berechnungen zu Planwerten'!P45/'4a) Berechnungen zu Planwerten'!P$62,'4b) Berechnungen zu real. Wert.'!P35/'4b) Berechnungen zu real. Wert.'!P$52),""),"")</f>
        <v/>
      </c>
      <c r="Q436" s="638" t="str">
        <f>IFERROR(IF(Q$384=TRUE,IF($E$134="Nein",'4a) Berechnungen zu Planwerten'!Q45/'4a) Berechnungen zu Planwerten'!Q$62,'4b) Berechnungen zu real. Wert.'!Q35/'4b) Berechnungen zu real. Wert.'!Q$52),""),"")</f>
        <v/>
      </c>
      <c r="R436" s="638" t="str">
        <f>IFERROR(IF(R$384=TRUE,IF($E$134="Nein",'4a) Berechnungen zu Planwerten'!R45/'4a) Berechnungen zu Planwerten'!R$62,'4b) Berechnungen zu real. Wert.'!R35/'4b) Berechnungen zu real. Wert.'!R$52),""),"")</f>
        <v/>
      </c>
      <c r="S436" s="638" t="str">
        <f>IFERROR(IF(S$384=TRUE,IF($E$134="Nein",IF('4c) Berechnungen_MFS'!$E$114="Nein",'4a) Berechnungen zu Planwerten'!S45/'4a) Berechnungen zu Planwerten'!S$62,('4a) Berechnungen zu Planwerten'!S45+'4a) Berechnungen zu Planwerten'!T45)/('4a) Berechnungen zu Planwerten'!S$62+'4a) Berechnungen zu Planwerten'!T$62)),IF('4c) Berechnungen_MFS'!$E$114="Nein",'4b) Berechnungen zu real. Wert.'!S35/'4b) Berechnungen zu real. Wert.'!S$52,('4b) Berechnungen zu real. Wert.'!S35+'4b) Berechnungen zu real. Wert.'!T35)/('4b) Berechnungen zu real. Wert.'!S$52+'4b) Berechnungen zu real. Wert.'!T$52))),""),"")</f>
        <v/>
      </c>
      <c r="T436" s="640" t="str">
        <f>IFERROR(IF(T$384=TRUE,IF($E$134="Nein",'4a) Berechnungen zu Planwerten'!U45/'4a) Berechnungen zu Planwerten'!U$62,'4b) Berechnungen zu real. Wert.'!U35/'4b) Berechnungen zu real. Wert.'!U$52),""),"")</f>
        <v/>
      </c>
    </row>
    <row r="437" spans="1:20" ht="14.5" customHeight="1" x14ac:dyDescent="0.45">
      <c r="B437" s="150" t="s">
        <v>222</v>
      </c>
      <c r="C437" s="320"/>
      <c r="D437" s="630" t="s">
        <v>312</v>
      </c>
      <c r="E437" s="641" t="str">
        <f>IFERROR(IF(E$384=TRUE,IF($E$134="Nein",'4a) Berechnungen zu Planwerten'!E46/'4a) Berechnungen zu Planwerten'!E$62,'4b) Berechnungen zu real. Wert.'!E36/'4b) Berechnungen zu real. Wert.'!E$52),""),"")</f>
        <v/>
      </c>
      <c r="F437" s="642" t="str">
        <f>IFERROR(IF(F$384=TRUE,IF($E$134="Nein",'4a) Berechnungen zu Planwerten'!F46/'4a) Berechnungen zu Planwerten'!F$62,'4b) Berechnungen zu real. Wert.'!F36/'4b) Berechnungen zu real. Wert.'!F$52),""),"")</f>
        <v/>
      </c>
      <c r="G437" s="642" t="str">
        <f>IFERROR(IF(G$384=TRUE,IF($E$134="Nein",'4a) Berechnungen zu Planwerten'!G46/'4a) Berechnungen zu Planwerten'!G$62,'4b) Berechnungen zu real. Wert.'!G36/'4b) Berechnungen zu real. Wert.'!G$52),""),"")</f>
        <v/>
      </c>
      <c r="H437" s="642" t="str">
        <f>IFERROR(IF(H$384=TRUE,IF($E$134="Nein",'4a) Berechnungen zu Planwerten'!H46/'4a) Berechnungen zu Planwerten'!H$62,'4b) Berechnungen zu real. Wert.'!H36/'4b) Berechnungen zu real. Wert.'!H$52),""),"")</f>
        <v/>
      </c>
      <c r="I437" s="642" t="str">
        <f>IFERROR(IF(I$384=TRUE,IF($E$134="Nein",'4a) Berechnungen zu Planwerten'!I46/'4a) Berechnungen zu Planwerten'!I$62,'4b) Berechnungen zu real. Wert.'!I36/'4b) Berechnungen zu real. Wert.'!I$52),""),"")</f>
        <v/>
      </c>
      <c r="J437" s="642" t="str">
        <f>IFERROR(IF(J$384=TRUE,IF($E$134="Nein",'4a) Berechnungen zu Planwerten'!J46/'4a) Berechnungen zu Planwerten'!J$62,'4b) Berechnungen zu real. Wert.'!J36/'4b) Berechnungen zu real. Wert.'!J$52),""),"")</f>
        <v/>
      </c>
      <c r="K437" s="642" t="str">
        <f>IFERROR(IF(K$384=TRUE,IF($E$134="Nein",'4a) Berechnungen zu Planwerten'!K46/'4a) Berechnungen zu Planwerten'!K$62,'4b) Berechnungen zu real. Wert.'!K36/'4b) Berechnungen zu real. Wert.'!K$52),""),"")</f>
        <v/>
      </c>
      <c r="L437" s="642" t="str">
        <f>IFERROR(IF(L$384=TRUE,IF($E$134="Nein",'4a) Berechnungen zu Planwerten'!L46/'4a) Berechnungen zu Planwerten'!L$62,'4b) Berechnungen zu real. Wert.'!L36/'4b) Berechnungen zu real. Wert.'!L$52),""),"")</f>
        <v/>
      </c>
      <c r="M437" s="642" t="str">
        <f>IFERROR(IF(M$384=TRUE,IF($E$134="Nein",'4a) Berechnungen zu Planwerten'!M46/'4a) Berechnungen zu Planwerten'!M$62,'4b) Berechnungen zu real. Wert.'!M36/'4b) Berechnungen zu real. Wert.'!M$52),""),"")</f>
        <v/>
      </c>
      <c r="N437" s="642" t="str">
        <f>IFERROR(IF(N$384=TRUE,IF($E$134="Nein",'4a) Berechnungen zu Planwerten'!N46/'4a) Berechnungen zu Planwerten'!N$62,'4b) Berechnungen zu real. Wert.'!N36/'4b) Berechnungen zu real. Wert.'!N$52),""),"")</f>
        <v/>
      </c>
      <c r="O437" s="642" t="str">
        <f>IFERROR(IF(O$384=TRUE,IF($E$134="Nein",'4a) Berechnungen zu Planwerten'!O46/'4a) Berechnungen zu Planwerten'!O$62,'4b) Berechnungen zu real. Wert.'!O36/'4b) Berechnungen zu real. Wert.'!O$52),""),"")</f>
        <v/>
      </c>
      <c r="P437" s="643" t="str">
        <f>IFERROR(IF(P$384=TRUE,IF($E$134="Nein",'4a) Berechnungen zu Planwerten'!P46/'4a) Berechnungen zu Planwerten'!P$62,'4b) Berechnungen zu real. Wert.'!P36/'4b) Berechnungen zu real. Wert.'!P$52),""),"")</f>
        <v/>
      </c>
      <c r="Q437" s="642" t="str">
        <f>IFERROR(IF(Q$384=TRUE,IF($E$134="Nein",'4a) Berechnungen zu Planwerten'!Q46/'4a) Berechnungen zu Planwerten'!Q$62,'4b) Berechnungen zu real. Wert.'!Q36/'4b) Berechnungen zu real. Wert.'!Q$52),""),"")</f>
        <v/>
      </c>
      <c r="R437" s="644" t="str">
        <f>IFERROR(IF(R$384=TRUE,IF($E$134="Nein",'4a) Berechnungen zu Planwerten'!R46/'4a) Berechnungen zu Planwerten'!R$62,'4b) Berechnungen zu real. Wert.'!R36/'4b) Berechnungen zu real. Wert.'!R$52),""),"")</f>
        <v/>
      </c>
      <c r="S437" s="644" t="str">
        <f>IFERROR(IF(S$384=TRUE,IF($E$134="Nein",IF('4c) Berechnungen_MFS'!$E$114="Nein",'4a) Berechnungen zu Planwerten'!S46/'4a) Berechnungen zu Planwerten'!S$62,('4a) Berechnungen zu Planwerten'!S46+'4a) Berechnungen zu Planwerten'!T46)/('4a) Berechnungen zu Planwerten'!S$62+'4a) Berechnungen zu Planwerten'!T$62)),IF('4c) Berechnungen_MFS'!$E$114="Nein",'4b) Berechnungen zu real. Wert.'!S36/'4b) Berechnungen zu real. Wert.'!S$52,('4b) Berechnungen zu real. Wert.'!S36+'4b) Berechnungen zu real. Wert.'!T36)/('4b) Berechnungen zu real. Wert.'!S$52+'4b) Berechnungen zu real. Wert.'!T$52))),""),"")</f>
        <v/>
      </c>
      <c r="T437" s="645" t="str">
        <f>IFERROR(IF(T$384=TRUE,IF($E$134="Nein",'4a) Berechnungen zu Planwerten'!U46/'4a) Berechnungen zu Planwerten'!U$62,'4b) Berechnungen zu real. Wert.'!U36/'4b) Berechnungen zu real. Wert.'!U$52),""),"")</f>
        <v/>
      </c>
    </row>
    <row r="438" spans="1:20" ht="14.5" customHeight="1" x14ac:dyDescent="0.35">
      <c r="B438" s="635" t="s">
        <v>105</v>
      </c>
      <c r="C438" s="316"/>
      <c r="D438" s="636" t="s">
        <v>312</v>
      </c>
      <c r="E438" s="637" t="str">
        <f>IFERROR(IF(E$384=TRUE,IF($E$134="Nein",'4a) Berechnungen zu Planwerten'!E47/'4a) Berechnungen zu Planwerten'!E$62,'4b) Berechnungen zu real. Wert.'!E37/'4b) Berechnungen zu real. Wert.'!E$52),""),"")</f>
        <v/>
      </c>
      <c r="F438" s="638" t="str">
        <f>IFERROR(IF(F$384=TRUE,IF($E$134="Nein",'4a) Berechnungen zu Planwerten'!F47/'4a) Berechnungen zu Planwerten'!F$62,'4b) Berechnungen zu real. Wert.'!F37/'4b) Berechnungen zu real. Wert.'!F$52),""),"")</f>
        <v/>
      </c>
      <c r="G438" s="638" t="str">
        <f>IFERROR(IF(G$384=TRUE,IF($E$134="Nein",'4a) Berechnungen zu Planwerten'!G47/'4a) Berechnungen zu Planwerten'!G$62,'4b) Berechnungen zu real. Wert.'!G37/'4b) Berechnungen zu real. Wert.'!G$52),""),"")</f>
        <v/>
      </c>
      <c r="H438" s="638" t="str">
        <f>IFERROR(IF(H$384=TRUE,IF($E$134="Nein",'4a) Berechnungen zu Planwerten'!H47/'4a) Berechnungen zu Planwerten'!H$62,'4b) Berechnungen zu real. Wert.'!H37/'4b) Berechnungen zu real. Wert.'!H$52),""),"")</f>
        <v/>
      </c>
      <c r="I438" s="638" t="str">
        <f>IFERROR(IF(I$384=TRUE,IF($E$134="Nein",'4a) Berechnungen zu Planwerten'!I47/'4a) Berechnungen zu Planwerten'!I$62,'4b) Berechnungen zu real. Wert.'!I37/'4b) Berechnungen zu real. Wert.'!I$52),""),"")</f>
        <v/>
      </c>
      <c r="J438" s="638" t="str">
        <f>IFERROR(IF(J$384=TRUE,IF($E$134="Nein",'4a) Berechnungen zu Planwerten'!J47/'4a) Berechnungen zu Planwerten'!J$62,'4b) Berechnungen zu real. Wert.'!J37/'4b) Berechnungen zu real. Wert.'!J$52),""),"")</f>
        <v/>
      </c>
      <c r="K438" s="638" t="str">
        <f>IFERROR(IF(K$384=TRUE,IF($E$134="Nein",'4a) Berechnungen zu Planwerten'!K47/'4a) Berechnungen zu Planwerten'!K$62,'4b) Berechnungen zu real. Wert.'!K37/'4b) Berechnungen zu real. Wert.'!K$52),""),"")</f>
        <v/>
      </c>
      <c r="L438" s="638" t="str">
        <f>IFERROR(IF(L$384=TRUE,IF($E$134="Nein",'4a) Berechnungen zu Planwerten'!L47/'4a) Berechnungen zu Planwerten'!L$62,'4b) Berechnungen zu real. Wert.'!L37/'4b) Berechnungen zu real. Wert.'!L$52),""),"")</f>
        <v/>
      </c>
      <c r="M438" s="638" t="str">
        <f>IFERROR(IF(M$384=TRUE,IF($E$134="Nein",'4a) Berechnungen zu Planwerten'!M47/'4a) Berechnungen zu Planwerten'!M$62,'4b) Berechnungen zu real. Wert.'!M37/'4b) Berechnungen zu real. Wert.'!M$52),""),"")</f>
        <v/>
      </c>
      <c r="N438" s="638" t="str">
        <f>IFERROR(IF(N$384=TRUE,IF($E$134="Nein",'4a) Berechnungen zu Planwerten'!N47/'4a) Berechnungen zu Planwerten'!N$62,'4b) Berechnungen zu real. Wert.'!N37/'4b) Berechnungen zu real. Wert.'!N$52),""),"")</f>
        <v/>
      </c>
      <c r="O438" s="638" t="str">
        <f>IFERROR(IF(O$384=TRUE,IF($E$134="Nein",'4a) Berechnungen zu Planwerten'!O47/'4a) Berechnungen zu Planwerten'!O$62,'4b) Berechnungen zu real. Wert.'!O37/'4b) Berechnungen zu real. Wert.'!O$52),""),"")</f>
        <v/>
      </c>
      <c r="P438" s="639" t="str">
        <f>IFERROR(IF(P$384=TRUE,IF($E$134="Nein",'4a) Berechnungen zu Planwerten'!P47/'4a) Berechnungen zu Planwerten'!P$62,'4b) Berechnungen zu real. Wert.'!P37/'4b) Berechnungen zu real. Wert.'!P$52),""),"")</f>
        <v/>
      </c>
      <c r="Q438" s="638" t="str">
        <f>IFERROR(IF(Q$384=TRUE,IF($E$134="Nein",'4a) Berechnungen zu Planwerten'!Q47/'4a) Berechnungen zu Planwerten'!Q$62,'4b) Berechnungen zu real. Wert.'!Q37/'4b) Berechnungen zu real. Wert.'!Q$52),""),"")</f>
        <v/>
      </c>
      <c r="R438" s="638" t="str">
        <f>IFERROR(IF(R$384=TRUE,IF($E$134="Nein",'4a) Berechnungen zu Planwerten'!R47/'4a) Berechnungen zu Planwerten'!R$62,'4b) Berechnungen zu real. Wert.'!R37/'4b) Berechnungen zu real. Wert.'!R$52),""),"")</f>
        <v/>
      </c>
      <c r="S438" s="638" t="str">
        <f>IFERROR(IF(S$384=TRUE,IF($E$134="Nein",IF('4c) Berechnungen_MFS'!$E$114="Nein",'4a) Berechnungen zu Planwerten'!S47/'4a) Berechnungen zu Planwerten'!S$62,('4a) Berechnungen zu Planwerten'!S47+'4a) Berechnungen zu Planwerten'!T47)/('4a) Berechnungen zu Planwerten'!S$62+'4a) Berechnungen zu Planwerten'!T$62)),IF('4c) Berechnungen_MFS'!$E$114="Nein",'4b) Berechnungen zu real. Wert.'!S37/'4b) Berechnungen zu real. Wert.'!S$52,('4b) Berechnungen zu real. Wert.'!S37+'4b) Berechnungen zu real. Wert.'!T37)/('4b) Berechnungen zu real. Wert.'!S$52+'4b) Berechnungen zu real. Wert.'!T$52))),""),"")</f>
        <v/>
      </c>
      <c r="T438" s="640" t="str">
        <f>IFERROR(IF(T$384=TRUE,IF($E$134="Nein",'4a) Berechnungen zu Planwerten'!U47/'4a) Berechnungen zu Planwerten'!U$62,'4b) Berechnungen zu real. Wert.'!U37/'4b) Berechnungen zu real. Wert.'!U$52),""),"")</f>
        <v/>
      </c>
    </row>
    <row r="439" spans="1:20" ht="14.5" customHeight="1" x14ac:dyDescent="0.35">
      <c r="B439" s="629" t="s">
        <v>106</v>
      </c>
      <c r="C439" s="320"/>
      <c r="D439" s="630" t="s">
        <v>312</v>
      </c>
      <c r="E439" s="641" t="str">
        <f>IFERROR(IF(E$384=TRUE,IF($E$134="Nein",'4a) Berechnungen zu Planwerten'!E48/'4a) Berechnungen zu Planwerten'!E$62,'4b) Berechnungen zu real. Wert.'!E38/'4b) Berechnungen zu real. Wert.'!E$52),""),"")</f>
        <v/>
      </c>
      <c r="F439" s="642" t="str">
        <f>IFERROR(IF(F$384=TRUE,IF($E$134="Nein",'4a) Berechnungen zu Planwerten'!F48/'4a) Berechnungen zu Planwerten'!F$62,'4b) Berechnungen zu real. Wert.'!F38/'4b) Berechnungen zu real. Wert.'!F$52),""),"")</f>
        <v/>
      </c>
      <c r="G439" s="642" t="str">
        <f>IFERROR(IF(G$384=TRUE,IF($E$134="Nein",'4a) Berechnungen zu Planwerten'!G48/'4a) Berechnungen zu Planwerten'!G$62,'4b) Berechnungen zu real. Wert.'!G38/'4b) Berechnungen zu real. Wert.'!G$52),""),"")</f>
        <v/>
      </c>
      <c r="H439" s="642" t="str">
        <f>IFERROR(IF(H$384=TRUE,IF($E$134="Nein",'4a) Berechnungen zu Planwerten'!H48/'4a) Berechnungen zu Planwerten'!H$62,'4b) Berechnungen zu real. Wert.'!H38/'4b) Berechnungen zu real. Wert.'!H$52),""),"")</f>
        <v/>
      </c>
      <c r="I439" s="642" t="str">
        <f>IFERROR(IF(I$384=TRUE,IF($E$134="Nein",'4a) Berechnungen zu Planwerten'!I48/'4a) Berechnungen zu Planwerten'!I$62,'4b) Berechnungen zu real. Wert.'!I38/'4b) Berechnungen zu real. Wert.'!I$52),""),"")</f>
        <v/>
      </c>
      <c r="J439" s="642" t="str">
        <f>IFERROR(IF(J$384=TRUE,IF($E$134="Nein",'4a) Berechnungen zu Planwerten'!J48/'4a) Berechnungen zu Planwerten'!J$62,'4b) Berechnungen zu real. Wert.'!J38/'4b) Berechnungen zu real. Wert.'!J$52),""),"")</f>
        <v/>
      </c>
      <c r="K439" s="642" t="str">
        <f>IFERROR(IF(K$384=TRUE,IF($E$134="Nein",'4a) Berechnungen zu Planwerten'!K48/'4a) Berechnungen zu Planwerten'!K$62,'4b) Berechnungen zu real. Wert.'!K38/'4b) Berechnungen zu real. Wert.'!K$52),""),"")</f>
        <v/>
      </c>
      <c r="L439" s="642" t="str">
        <f>IFERROR(IF(L$384=TRUE,IF($E$134="Nein",'4a) Berechnungen zu Planwerten'!L48/'4a) Berechnungen zu Planwerten'!L$62,'4b) Berechnungen zu real. Wert.'!L38/'4b) Berechnungen zu real. Wert.'!L$52),""),"")</f>
        <v/>
      </c>
      <c r="M439" s="642" t="str">
        <f>IFERROR(IF(M$384=TRUE,IF($E$134="Nein",'4a) Berechnungen zu Planwerten'!M48/'4a) Berechnungen zu Planwerten'!M$62,'4b) Berechnungen zu real. Wert.'!M38/'4b) Berechnungen zu real. Wert.'!M$52),""),"")</f>
        <v/>
      </c>
      <c r="N439" s="642" t="str">
        <f>IFERROR(IF(N$384=TRUE,IF($E$134="Nein",'4a) Berechnungen zu Planwerten'!N48/'4a) Berechnungen zu Planwerten'!N$62,'4b) Berechnungen zu real. Wert.'!N38/'4b) Berechnungen zu real. Wert.'!N$52),""),"")</f>
        <v/>
      </c>
      <c r="O439" s="642" t="str">
        <f>IFERROR(IF(O$384=TRUE,IF($E$134="Nein",'4a) Berechnungen zu Planwerten'!O48/'4a) Berechnungen zu Planwerten'!O$62,'4b) Berechnungen zu real. Wert.'!O38/'4b) Berechnungen zu real. Wert.'!O$52),""),"")</f>
        <v/>
      </c>
      <c r="P439" s="643" t="str">
        <f>IFERROR(IF(P$384=TRUE,IF($E$134="Nein",'4a) Berechnungen zu Planwerten'!P48/'4a) Berechnungen zu Planwerten'!P$62,'4b) Berechnungen zu real. Wert.'!P38/'4b) Berechnungen zu real. Wert.'!P$52),""),"")</f>
        <v/>
      </c>
      <c r="Q439" s="642" t="str">
        <f>IFERROR(IF(Q$384=TRUE,IF($E$134="Nein",'4a) Berechnungen zu Planwerten'!Q48/'4a) Berechnungen zu Planwerten'!Q$62,'4b) Berechnungen zu real. Wert.'!Q38/'4b) Berechnungen zu real. Wert.'!Q$52),""),"")</f>
        <v/>
      </c>
      <c r="R439" s="644" t="str">
        <f>IFERROR(IF(R$384=TRUE,IF($E$134="Nein",'4a) Berechnungen zu Planwerten'!R48/'4a) Berechnungen zu Planwerten'!R$62,'4b) Berechnungen zu real. Wert.'!R38/'4b) Berechnungen zu real. Wert.'!R$52),""),"")</f>
        <v/>
      </c>
      <c r="S439" s="644" t="str">
        <f>IFERROR(IF(S$384=TRUE,IF($E$134="Nein",IF('4c) Berechnungen_MFS'!$E$114="Nein",'4a) Berechnungen zu Planwerten'!S48/'4a) Berechnungen zu Planwerten'!S$62,('4a) Berechnungen zu Planwerten'!S48+'4a) Berechnungen zu Planwerten'!T48)/('4a) Berechnungen zu Planwerten'!S$62+'4a) Berechnungen zu Planwerten'!T$62)),IF('4c) Berechnungen_MFS'!$E$114="Nein",'4b) Berechnungen zu real. Wert.'!S38/'4b) Berechnungen zu real. Wert.'!S$52,('4b) Berechnungen zu real. Wert.'!S38+'4b) Berechnungen zu real. Wert.'!T38)/('4b) Berechnungen zu real. Wert.'!S$52+'4b) Berechnungen zu real. Wert.'!T$52))),""),"")</f>
        <v/>
      </c>
      <c r="T439" s="645" t="str">
        <f>IFERROR(IF(T$384=TRUE,IF($E$134="Nein",'4a) Berechnungen zu Planwerten'!U48/'4a) Berechnungen zu Planwerten'!U$62,'4b) Berechnungen zu real. Wert.'!U38/'4b) Berechnungen zu real. Wert.'!U$52),""),"")</f>
        <v/>
      </c>
    </row>
    <row r="440" spans="1:20" ht="14.5" customHeight="1" x14ac:dyDescent="0.35">
      <c r="B440" s="635" t="s">
        <v>107</v>
      </c>
      <c r="C440" s="316"/>
      <c r="D440" s="636" t="s">
        <v>312</v>
      </c>
      <c r="E440" s="637" t="str">
        <f>IFERROR(IF(E$384=TRUE,IF($E$134="Nein",'4a) Berechnungen zu Planwerten'!E49/'4a) Berechnungen zu Planwerten'!E$62,'4b) Berechnungen zu real. Wert.'!E39/'4b) Berechnungen zu real. Wert.'!E$52),""),"")</f>
        <v/>
      </c>
      <c r="F440" s="638" t="str">
        <f>IFERROR(IF(F$384=TRUE,IF($E$134="Nein",'4a) Berechnungen zu Planwerten'!F49/'4a) Berechnungen zu Planwerten'!F$62,'4b) Berechnungen zu real. Wert.'!F39/'4b) Berechnungen zu real. Wert.'!F$52),""),"")</f>
        <v/>
      </c>
      <c r="G440" s="638" t="str">
        <f>IFERROR(IF(G$384=TRUE,IF($E$134="Nein",'4a) Berechnungen zu Planwerten'!G49/'4a) Berechnungen zu Planwerten'!G$62,'4b) Berechnungen zu real. Wert.'!G39/'4b) Berechnungen zu real. Wert.'!G$52),""),"")</f>
        <v/>
      </c>
      <c r="H440" s="638" t="str">
        <f>IFERROR(IF(H$384=TRUE,IF($E$134="Nein",'4a) Berechnungen zu Planwerten'!H49/'4a) Berechnungen zu Planwerten'!H$62,'4b) Berechnungen zu real. Wert.'!H39/'4b) Berechnungen zu real. Wert.'!H$52),""),"")</f>
        <v/>
      </c>
      <c r="I440" s="638" t="str">
        <f>IFERROR(IF(I$384=TRUE,IF($E$134="Nein",'4a) Berechnungen zu Planwerten'!I49/'4a) Berechnungen zu Planwerten'!I$62,'4b) Berechnungen zu real. Wert.'!I39/'4b) Berechnungen zu real. Wert.'!I$52),""),"")</f>
        <v/>
      </c>
      <c r="J440" s="638" t="str">
        <f>IFERROR(IF(J$384=TRUE,IF($E$134="Nein",'4a) Berechnungen zu Planwerten'!J49/'4a) Berechnungen zu Planwerten'!J$62,'4b) Berechnungen zu real. Wert.'!J39/'4b) Berechnungen zu real. Wert.'!J$52),""),"")</f>
        <v/>
      </c>
      <c r="K440" s="638" t="str">
        <f>IFERROR(IF(K$384=TRUE,IF($E$134="Nein",'4a) Berechnungen zu Planwerten'!K49/'4a) Berechnungen zu Planwerten'!K$62,'4b) Berechnungen zu real. Wert.'!K39/'4b) Berechnungen zu real. Wert.'!K$52),""),"")</f>
        <v/>
      </c>
      <c r="L440" s="638" t="str">
        <f>IFERROR(IF(L$384=TRUE,IF($E$134="Nein",'4a) Berechnungen zu Planwerten'!L49/'4a) Berechnungen zu Planwerten'!L$62,'4b) Berechnungen zu real. Wert.'!L39/'4b) Berechnungen zu real. Wert.'!L$52),""),"")</f>
        <v/>
      </c>
      <c r="M440" s="638" t="str">
        <f>IFERROR(IF(M$384=TRUE,IF($E$134="Nein",'4a) Berechnungen zu Planwerten'!M49/'4a) Berechnungen zu Planwerten'!M$62,'4b) Berechnungen zu real. Wert.'!M39/'4b) Berechnungen zu real. Wert.'!M$52),""),"")</f>
        <v/>
      </c>
      <c r="N440" s="638" t="str">
        <f>IFERROR(IF(N$384=TRUE,IF($E$134="Nein",'4a) Berechnungen zu Planwerten'!N49/'4a) Berechnungen zu Planwerten'!N$62,'4b) Berechnungen zu real. Wert.'!N39/'4b) Berechnungen zu real. Wert.'!N$52),""),"")</f>
        <v/>
      </c>
      <c r="O440" s="638" t="str">
        <f>IFERROR(IF(O$384=TRUE,IF($E$134="Nein",'4a) Berechnungen zu Planwerten'!O49/'4a) Berechnungen zu Planwerten'!O$62,'4b) Berechnungen zu real. Wert.'!O39/'4b) Berechnungen zu real. Wert.'!O$52),""),"")</f>
        <v/>
      </c>
      <c r="P440" s="639" t="str">
        <f>IFERROR(IF(P$384=TRUE,IF($E$134="Nein",'4a) Berechnungen zu Planwerten'!P49/'4a) Berechnungen zu Planwerten'!P$62,'4b) Berechnungen zu real. Wert.'!P39/'4b) Berechnungen zu real. Wert.'!P$52),""),"")</f>
        <v/>
      </c>
      <c r="Q440" s="638" t="str">
        <f>IFERROR(IF(Q$384=TRUE,IF($E$134="Nein",'4a) Berechnungen zu Planwerten'!Q49/'4a) Berechnungen zu Planwerten'!Q$62,'4b) Berechnungen zu real. Wert.'!Q39/'4b) Berechnungen zu real. Wert.'!Q$52),""),"")</f>
        <v/>
      </c>
      <c r="R440" s="638" t="str">
        <f>IFERROR(IF(R$384=TRUE,IF($E$134="Nein",'4a) Berechnungen zu Planwerten'!R49/'4a) Berechnungen zu Planwerten'!R$62,'4b) Berechnungen zu real. Wert.'!R39/'4b) Berechnungen zu real. Wert.'!R$52),""),"")</f>
        <v/>
      </c>
      <c r="S440" s="638" t="str">
        <f>IFERROR(IF(S$384=TRUE,IF($E$134="Nein",IF('4c) Berechnungen_MFS'!$E$114="Nein",'4a) Berechnungen zu Planwerten'!S49/'4a) Berechnungen zu Planwerten'!S$62,('4a) Berechnungen zu Planwerten'!S49+'4a) Berechnungen zu Planwerten'!T49)/('4a) Berechnungen zu Planwerten'!S$62+'4a) Berechnungen zu Planwerten'!T$62)),IF('4c) Berechnungen_MFS'!$E$114="Nein",'4b) Berechnungen zu real. Wert.'!S39/'4b) Berechnungen zu real. Wert.'!S$52,('4b) Berechnungen zu real. Wert.'!S39+'4b) Berechnungen zu real. Wert.'!T39)/('4b) Berechnungen zu real. Wert.'!S$52+'4b) Berechnungen zu real. Wert.'!T$52))),""),"")</f>
        <v/>
      </c>
      <c r="T440" s="640" t="str">
        <f>IFERROR(IF(T$384=TRUE,IF($E$134="Nein",'4a) Berechnungen zu Planwerten'!U49/'4a) Berechnungen zu Planwerten'!U$62,'4b) Berechnungen zu real. Wert.'!U39/'4b) Berechnungen zu real. Wert.'!U$52),""),"")</f>
        <v/>
      </c>
    </row>
    <row r="441" spans="1:20" ht="14.5" customHeight="1" x14ac:dyDescent="0.35">
      <c r="B441" s="646" t="s">
        <v>223</v>
      </c>
      <c r="C441" s="647"/>
      <c r="D441" s="680" t="s">
        <v>312</v>
      </c>
      <c r="E441" s="648" t="str">
        <f>IFERROR(IF(E$384=TRUE,IF($E$134="Nein",'4a) Berechnungen zu Planwerten'!E50/'4a) Berechnungen zu Planwerten'!E$62,'4b) Berechnungen zu real. Wert.'!E40/'4b) Berechnungen zu real. Wert.'!E$52),""),"")</f>
        <v/>
      </c>
      <c r="F441" s="644" t="str">
        <f>IFERROR(IF(F$384=TRUE,IF($E$134="Nein",'4a) Berechnungen zu Planwerten'!F50/'4a) Berechnungen zu Planwerten'!F$62,'4b) Berechnungen zu real. Wert.'!F40/'4b) Berechnungen zu real. Wert.'!F$52),""),"")</f>
        <v/>
      </c>
      <c r="G441" s="644" t="str">
        <f>IFERROR(IF(G$384=TRUE,IF($E$134="Nein",'4a) Berechnungen zu Planwerten'!G50/'4a) Berechnungen zu Planwerten'!G$62,'4b) Berechnungen zu real. Wert.'!G40/'4b) Berechnungen zu real. Wert.'!G$52),""),"")</f>
        <v/>
      </c>
      <c r="H441" s="644" t="str">
        <f>IFERROR(IF(H$384=TRUE,IF($E$134="Nein",'4a) Berechnungen zu Planwerten'!H50/'4a) Berechnungen zu Planwerten'!H$62,'4b) Berechnungen zu real. Wert.'!H40/'4b) Berechnungen zu real. Wert.'!H$52),""),"")</f>
        <v/>
      </c>
      <c r="I441" s="644" t="str">
        <f>IFERROR(IF(I$384=TRUE,IF($E$134="Nein",'4a) Berechnungen zu Planwerten'!I50/'4a) Berechnungen zu Planwerten'!I$62,'4b) Berechnungen zu real. Wert.'!I40/'4b) Berechnungen zu real. Wert.'!I$52),""),"")</f>
        <v/>
      </c>
      <c r="J441" s="644" t="str">
        <f>IFERROR(IF(J$384=TRUE,IF($E$134="Nein",'4a) Berechnungen zu Planwerten'!J50/'4a) Berechnungen zu Planwerten'!J$62,'4b) Berechnungen zu real. Wert.'!J40/'4b) Berechnungen zu real. Wert.'!J$52),""),"")</f>
        <v/>
      </c>
      <c r="K441" s="644" t="str">
        <f>IFERROR(IF(K$384=TRUE,IF($E$134="Nein",'4a) Berechnungen zu Planwerten'!K50/'4a) Berechnungen zu Planwerten'!K$62,'4b) Berechnungen zu real. Wert.'!K40/'4b) Berechnungen zu real. Wert.'!K$52),""),"")</f>
        <v/>
      </c>
      <c r="L441" s="644" t="str">
        <f>IFERROR(IF(L$384=TRUE,IF($E$134="Nein",'4a) Berechnungen zu Planwerten'!L50/'4a) Berechnungen zu Planwerten'!L$62,'4b) Berechnungen zu real. Wert.'!L40/'4b) Berechnungen zu real. Wert.'!L$52),""),"")</f>
        <v/>
      </c>
      <c r="M441" s="644" t="str">
        <f>IFERROR(IF(M$384=TRUE,IF($E$134="Nein",'4a) Berechnungen zu Planwerten'!M50/'4a) Berechnungen zu Planwerten'!M$62,'4b) Berechnungen zu real. Wert.'!M40/'4b) Berechnungen zu real. Wert.'!M$52),""),"")</f>
        <v/>
      </c>
      <c r="N441" s="644" t="str">
        <f>IFERROR(IF(N$384=TRUE,IF($E$134="Nein",'4a) Berechnungen zu Planwerten'!N50/'4a) Berechnungen zu Planwerten'!N$62,'4b) Berechnungen zu real. Wert.'!N40/'4b) Berechnungen zu real. Wert.'!N$52),""),"")</f>
        <v/>
      </c>
      <c r="O441" s="644" t="str">
        <f>IFERROR(IF(O$384=TRUE,IF($E$134="Nein",'4a) Berechnungen zu Planwerten'!O50/'4a) Berechnungen zu Planwerten'!O$62,'4b) Berechnungen zu real. Wert.'!O40/'4b) Berechnungen zu real. Wert.'!O$52),""),"")</f>
        <v/>
      </c>
      <c r="P441" s="649" t="str">
        <f>IFERROR(IF(P$384=TRUE,IF($E$134="Nein",'4a) Berechnungen zu Planwerten'!P50/'4a) Berechnungen zu Planwerten'!P$62,'4b) Berechnungen zu real. Wert.'!P40/'4b) Berechnungen zu real. Wert.'!P$52),""),"")</f>
        <v/>
      </c>
      <c r="Q441" s="644" t="str">
        <f>IFERROR(IF(Q$384=TRUE,IF($E$134="Nein",'4a) Berechnungen zu Planwerten'!Q50/'4a) Berechnungen zu Planwerten'!Q$62,'4b) Berechnungen zu real. Wert.'!Q40/'4b) Berechnungen zu real. Wert.'!Q$52),""),"")</f>
        <v/>
      </c>
      <c r="R441" s="644" t="str">
        <f>IFERROR(IF(R$384=TRUE,IF($E$134="Nein",'4a) Berechnungen zu Planwerten'!R50/'4a) Berechnungen zu Planwerten'!R$62,'4b) Berechnungen zu real. Wert.'!R40/'4b) Berechnungen zu real. Wert.'!R$52),""),"")</f>
        <v/>
      </c>
      <c r="S441" s="644" t="str">
        <f>IFERROR(IF(S$384=TRUE,IF($E$134="Nein",IF('4c) Berechnungen_MFS'!$E$114="Nein",'4a) Berechnungen zu Planwerten'!S50/'4a) Berechnungen zu Planwerten'!S$62,('4a) Berechnungen zu Planwerten'!S50+'4a) Berechnungen zu Planwerten'!T50)/('4a) Berechnungen zu Planwerten'!S$62+'4a) Berechnungen zu Planwerten'!T$62)),IF('4c) Berechnungen_MFS'!$E$114="Nein",'4b) Berechnungen zu real. Wert.'!S40/'4b) Berechnungen zu real. Wert.'!S$52,('4b) Berechnungen zu real. Wert.'!S40+'4b) Berechnungen zu real. Wert.'!T40)/('4b) Berechnungen zu real. Wert.'!S$52+'4b) Berechnungen zu real. Wert.'!T$52))),""),"")</f>
        <v/>
      </c>
      <c r="T441" s="645" t="str">
        <f>IFERROR(IF(T$384=TRUE,IF($E$134="Nein",'4a) Berechnungen zu Planwerten'!U50/'4a) Berechnungen zu Planwerten'!U$62,'4b) Berechnungen zu real. Wert.'!U40/'4b) Berechnungen zu real. Wert.'!U$52),""),"")</f>
        <v/>
      </c>
    </row>
    <row r="442" spans="1:20" ht="14.5" customHeight="1" thickBot="1" x14ac:dyDescent="0.4">
      <c r="B442" s="650" t="s">
        <v>224</v>
      </c>
      <c r="C442" s="358"/>
      <c r="D442" s="359" t="s">
        <v>312</v>
      </c>
      <c r="E442" s="652" t="str">
        <f>IFERROR(IF(E$384=TRUE,IF($E$134="Nein",'4a) Berechnungen zu Planwerten'!E51/'4a) Berechnungen zu Planwerten'!E$62,'4b) Berechnungen zu real. Wert.'!E41/'4b) Berechnungen zu real. Wert.'!E$52),""),"")</f>
        <v/>
      </c>
      <c r="F442" s="652" t="str">
        <f>IFERROR(IF(F$384=TRUE,IF($E$134="Nein",'4a) Berechnungen zu Planwerten'!F51/'4a) Berechnungen zu Planwerten'!F$62,'4b) Berechnungen zu real. Wert.'!F41/'4b) Berechnungen zu real. Wert.'!F$52),""),"")</f>
        <v/>
      </c>
      <c r="G442" s="652" t="str">
        <f>IFERROR(IF(G$384=TRUE,IF($E$134="Nein",'4a) Berechnungen zu Planwerten'!G51/'4a) Berechnungen zu Planwerten'!G$62,'4b) Berechnungen zu real. Wert.'!G41/'4b) Berechnungen zu real. Wert.'!G$52),""),"")</f>
        <v/>
      </c>
      <c r="H442" s="652" t="str">
        <f>IFERROR(IF(H$384=TRUE,IF($E$134="Nein",'4a) Berechnungen zu Planwerten'!H51/'4a) Berechnungen zu Planwerten'!H$62,'4b) Berechnungen zu real. Wert.'!H41/'4b) Berechnungen zu real. Wert.'!H$52),""),"")</f>
        <v/>
      </c>
      <c r="I442" s="652" t="str">
        <f>IFERROR(IF(I$384=TRUE,IF($E$134="Nein",'4a) Berechnungen zu Planwerten'!I51/'4a) Berechnungen zu Planwerten'!I$62,'4b) Berechnungen zu real. Wert.'!I41/'4b) Berechnungen zu real. Wert.'!I$52),""),"")</f>
        <v/>
      </c>
      <c r="J442" s="652" t="str">
        <f>IFERROR(IF(J$384=TRUE,IF($E$134="Nein",'4a) Berechnungen zu Planwerten'!J51/'4a) Berechnungen zu Planwerten'!J$62,'4b) Berechnungen zu real. Wert.'!J41/'4b) Berechnungen zu real. Wert.'!J$52),""),"")</f>
        <v/>
      </c>
      <c r="K442" s="652" t="str">
        <f>IFERROR(IF(K$384=TRUE,IF($E$134="Nein",'4a) Berechnungen zu Planwerten'!K51/'4a) Berechnungen zu Planwerten'!K$62,'4b) Berechnungen zu real. Wert.'!K41/'4b) Berechnungen zu real. Wert.'!K$52),""),"")</f>
        <v/>
      </c>
      <c r="L442" s="652" t="str">
        <f>IFERROR(IF(L$384=TRUE,IF($E$134="Nein",'4a) Berechnungen zu Planwerten'!L51/'4a) Berechnungen zu Planwerten'!L$62,'4b) Berechnungen zu real. Wert.'!L41/'4b) Berechnungen zu real. Wert.'!L$52),""),"")</f>
        <v/>
      </c>
      <c r="M442" s="652" t="str">
        <f>IFERROR(IF(M$384=TRUE,IF($E$134="Nein",'4a) Berechnungen zu Planwerten'!M51/'4a) Berechnungen zu Planwerten'!M$62,'4b) Berechnungen zu real. Wert.'!M41/'4b) Berechnungen zu real. Wert.'!M$52),""),"")</f>
        <v/>
      </c>
      <c r="N442" s="652" t="str">
        <f>IFERROR(IF(N$384=TRUE,IF($E$134="Nein",'4a) Berechnungen zu Planwerten'!N51/'4a) Berechnungen zu Planwerten'!N$62,'4b) Berechnungen zu real. Wert.'!N41/'4b) Berechnungen zu real. Wert.'!N$52),""),"")</f>
        <v/>
      </c>
      <c r="O442" s="652" t="str">
        <f>IFERROR(IF(O$384=TRUE,IF($E$134="Nein",'4a) Berechnungen zu Planwerten'!O51/'4a) Berechnungen zu Planwerten'!O$62,'4b) Berechnungen zu real. Wert.'!O41/'4b) Berechnungen zu real. Wert.'!O$52),""),"")</f>
        <v/>
      </c>
      <c r="P442" s="653" t="str">
        <f>IFERROR(IF(P$384=TRUE,IF($E$134="Nein",'4a) Berechnungen zu Planwerten'!P51/'4a) Berechnungen zu Planwerten'!P$62,'4b) Berechnungen zu real. Wert.'!P41/'4b) Berechnungen zu real. Wert.'!P$52),""),"")</f>
        <v/>
      </c>
      <c r="Q442" s="652" t="str">
        <f>IFERROR(IF(Q$384=TRUE,IF($E$134="Nein",'4a) Berechnungen zu Planwerten'!Q51/'4a) Berechnungen zu Planwerten'!Q$62,'4b) Berechnungen zu real. Wert.'!Q41/'4b) Berechnungen zu real. Wert.'!Q$52),""),"")</f>
        <v/>
      </c>
      <c r="R442" s="652" t="str">
        <f>IFERROR(IF(R$384=TRUE,IF($E$134="Nein",'4a) Berechnungen zu Planwerten'!R51/'4a) Berechnungen zu Planwerten'!R$62,'4b) Berechnungen zu real. Wert.'!R41/'4b) Berechnungen zu real. Wert.'!R$52),""),"")</f>
        <v/>
      </c>
      <c r="S442" s="652" t="str">
        <f>IFERROR(IF(S$384=TRUE,IF($E$134="Nein",IF('4c) Berechnungen_MFS'!$E$114="Nein",'4a) Berechnungen zu Planwerten'!S51/'4a) Berechnungen zu Planwerten'!S$62,('4a) Berechnungen zu Planwerten'!S51+'4a) Berechnungen zu Planwerten'!T51)/('4a) Berechnungen zu Planwerten'!S$62+'4a) Berechnungen zu Planwerten'!T$62)),IF('4c) Berechnungen_MFS'!$E$114="Nein",'4b) Berechnungen zu real. Wert.'!S41/'4b) Berechnungen zu real. Wert.'!S$52,('4b) Berechnungen zu real. Wert.'!S41+'4b) Berechnungen zu real. Wert.'!T41)/('4b) Berechnungen zu real. Wert.'!S$52+'4b) Berechnungen zu real. Wert.'!T$52))),""),"")</f>
        <v/>
      </c>
      <c r="T442" s="654" t="str">
        <f>IFERROR(IF(T$384=TRUE,IF($E$134="Nein",'4a) Berechnungen zu Planwerten'!U51/'4a) Berechnungen zu Planwerten'!U$62,'4b) Berechnungen zu real. Wert.'!U41/'4b) Berechnungen zu real. Wert.'!U$52),""),"")</f>
        <v/>
      </c>
    </row>
    <row r="443" spans="1:20" ht="14.5" customHeight="1" x14ac:dyDescent="0.35">
      <c r="B443" s="655" t="str">
        <f t="shared" ref="B443:B462" si="210">B413</f>
        <v/>
      </c>
      <c r="C443" s="656"/>
      <c r="D443" s="681" t="str">
        <f>IF(B443="","","Prozent")</f>
        <v/>
      </c>
      <c r="E443" s="648" t="str">
        <f>IF(E$384=TRUE,IF($B443="","",IFERROR(IF($E$134="Nein",INDEX('4a) Berechnungen zu Planwerten'!E$52:E$57, MATCH($B443, '4a) Berechnungen zu Planwerten'!$B$52:$B$57, 0))/'4a) Berechnungen zu Planwerten'!E$62,INDEX('4b) Berechnungen zu real. Wert.'!E$42:E$47, MATCH($B443, '4b) Berechnungen zu real. Wert.'!$B$42:$B$47, 0))/'4b) Berechnungen zu real. Wert.'!E$52),0)),"")</f>
        <v/>
      </c>
      <c r="F443" s="644" t="str">
        <f>IF(F$384=TRUE,IF($B443="","",IFERROR(IF($E$134="Nein",INDEX('4a) Berechnungen zu Planwerten'!F$52:F$57, MATCH($B443, '4a) Berechnungen zu Planwerten'!$B$52:$B$57, 0))/'4a) Berechnungen zu Planwerten'!F$62,INDEX('4b) Berechnungen zu real. Wert.'!F$42:F$47, MATCH($B443, '4b) Berechnungen zu real. Wert.'!$B$42:$B$47, 0))/'4b) Berechnungen zu real. Wert.'!F$52),0)),"")</f>
        <v/>
      </c>
      <c r="G443" s="644" t="str">
        <f>IF(G$384=TRUE,IF($B443="","",IFERROR(IF($E$134="Nein",INDEX('4a) Berechnungen zu Planwerten'!G$52:G$57, MATCH($B443, '4a) Berechnungen zu Planwerten'!$B$52:$B$57, 0))/'4a) Berechnungen zu Planwerten'!G$62,INDEX('4b) Berechnungen zu real. Wert.'!G$42:G$47, MATCH($B443, '4b) Berechnungen zu real. Wert.'!$B$42:$B$47, 0))/'4b) Berechnungen zu real. Wert.'!G$52),0)),"")</f>
        <v/>
      </c>
      <c r="H443" s="644" t="str">
        <f>IF(H$384=TRUE,IF($B443="","",IFERROR(IF($E$134="Nein",INDEX('4a) Berechnungen zu Planwerten'!H$52:H$57, MATCH($B443, '4a) Berechnungen zu Planwerten'!$B$52:$B$57, 0))/'4a) Berechnungen zu Planwerten'!H$62,INDEX('4b) Berechnungen zu real. Wert.'!H$42:H$47, MATCH($B443, '4b) Berechnungen zu real. Wert.'!$B$42:$B$47, 0))/'4b) Berechnungen zu real. Wert.'!H$52),0)),"")</f>
        <v/>
      </c>
      <c r="I443" s="644" t="str">
        <f>IF(I$384=TRUE,IF($B443="","",IFERROR(IF($E$134="Nein",INDEX('4a) Berechnungen zu Planwerten'!I$52:I$57, MATCH($B443, '4a) Berechnungen zu Planwerten'!$B$52:$B$57, 0))/'4a) Berechnungen zu Planwerten'!I$62,INDEX('4b) Berechnungen zu real. Wert.'!I$42:I$47, MATCH($B443, '4b) Berechnungen zu real. Wert.'!$B$42:$B$47, 0))/'4b) Berechnungen zu real. Wert.'!I$52),0)),"")</f>
        <v/>
      </c>
      <c r="J443" s="644" t="str">
        <f>IF(J$384=TRUE,IF($B443="","",IFERROR(IF($E$134="Nein",INDEX('4a) Berechnungen zu Planwerten'!J$52:J$57, MATCH($B443, '4a) Berechnungen zu Planwerten'!$B$52:$B$57, 0))/'4a) Berechnungen zu Planwerten'!J$62,INDEX('4b) Berechnungen zu real. Wert.'!J$42:J$47, MATCH($B443, '4b) Berechnungen zu real. Wert.'!$B$42:$B$47, 0))/'4b) Berechnungen zu real. Wert.'!J$52),0)),"")</f>
        <v/>
      </c>
      <c r="K443" s="644" t="str">
        <f>IF(K$384=TRUE,IF($B443="","",IFERROR(IF($E$134="Nein",INDEX('4a) Berechnungen zu Planwerten'!K$52:K$57, MATCH($B443, '4a) Berechnungen zu Planwerten'!$B$52:$B$57, 0))/'4a) Berechnungen zu Planwerten'!K$62,INDEX('4b) Berechnungen zu real. Wert.'!K$42:K$47, MATCH($B443, '4b) Berechnungen zu real. Wert.'!$B$42:$B$47, 0))/'4b) Berechnungen zu real. Wert.'!K$52),0)),"")</f>
        <v/>
      </c>
      <c r="L443" s="644" t="str">
        <f>IF(L$384=TRUE,IF($B443="","",IFERROR(IF($E$134="Nein",INDEX('4a) Berechnungen zu Planwerten'!L$52:L$57, MATCH($B443, '4a) Berechnungen zu Planwerten'!$B$52:$B$57, 0))/'4a) Berechnungen zu Planwerten'!L$62,INDEX('4b) Berechnungen zu real. Wert.'!L$42:L$47, MATCH($B443, '4b) Berechnungen zu real. Wert.'!$B$42:$B$47, 0))/'4b) Berechnungen zu real. Wert.'!L$52),0)),"")</f>
        <v/>
      </c>
      <c r="M443" s="644" t="str">
        <f>IF(M$384=TRUE,IF($B443="","",IFERROR(IF($E$134="Nein",INDEX('4a) Berechnungen zu Planwerten'!M$52:M$57, MATCH($B443, '4a) Berechnungen zu Planwerten'!$B$52:$B$57, 0))/'4a) Berechnungen zu Planwerten'!M$62,INDEX('4b) Berechnungen zu real. Wert.'!M$42:M$47, MATCH($B443, '4b) Berechnungen zu real. Wert.'!$B$42:$B$47, 0))/'4b) Berechnungen zu real. Wert.'!M$52),0)),"")</f>
        <v/>
      </c>
      <c r="N443" s="644" t="str">
        <f>IF(N$384=TRUE,IF($B443="","",IFERROR(IF($E$134="Nein",INDEX('4a) Berechnungen zu Planwerten'!N$52:N$57, MATCH($B443, '4a) Berechnungen zu Planwerten'!$B$52:$B$57, 0))/'4a) Berechnungen zu Planwerten'!N$62,INDEX('4b) Berechnungen zu real. Wert.'!N$42:N$47, MATCH($B443, '4b) Berechnungen zu real. Wert.'!$B$42:$B$47, 0))/'4b) Berechnungen zu real. Wert.'!N$52),0)),"")</f>
        <v/>
      </c>
      <c r="O443" s="644" t="str">
        <f>IF(O$384=TRUE,IF($B443="","",IFERROR(IF($E$134="Nein",INDEX('4a) Berechnungen zu Planwerten'!O$52:O$57, MATCH($B443, '4a) Berechnungen zu Planwerten'!$B$52:$B$57, 0))/'4a) Berechnungen zu Planwerten'!O$62,INDEX('4b) Berechnungen zu real. Wert.'!O$42:O$47, MATCH($B443, '4b) Berechnungen zu real. Wert.'!$B$42:$B$47, 0))/'4b) Berechnungen zu real. Wert.'!O$52),0)),"")</f>
        <v/>
      </c>
      <c r="P443" s="649" t="str">
        <f>IF(P$384=TRUE,IF($B443="","",IFERROR(IF($E$134="Nein",INDEX('4a) Berechnungen zu Planwerten'!P$52:P$57, MATCH($B443, '4a) Berechnungen zu Planwerten'!$B$52:$B$57, 0))/'4a) Berechnungen zu Planwerten'!P$62,INDEX('4b) Berechnungen zu real. Wert.'!P$42:P$47, MATCH($B443, '4b) Berechnungen zu real. Wert.'!$B$42:$B$47, 0))/'4b) Berechnungen zu real. Wert.'!P$52),0)),"")</f>
        <v/>
      </c>
      <c r="Q443" s="644" t="str">
        <f>IF(Q$384=TRUE,IF($B443="","",IFERROR(IF($E$134="Nein",INDEX('4a) Berechnungen zu Planwerten'!Q$52:Q$57, MATCH($B443, '4a) Berechnungen zu Planwerten'!$B$52:$B$57, 0))/'4a) Berechnungen zu Planwerten'!Q$62,INDEX('4b) Berechnungen zu real. Wert.'!Q$42:Q$47, MATCH($B443, '4b) Berechnungen zu real. Wert.'!$B$42:$B$47, 0))/'4b) Berechnungen zu real. Wert.'!Q$52),0)),"")</f>
        <v/>
      </c>
      <c r="R443" s="644" t="str">
        <f>IF(R$384=TRUE,IF($B443="","",IFERROR(IF($E$134="Nein",INDEX('4a) Berechnungen zu Planwerten'!R$52:R$57, MATCH($B443, '4a) Berechnungen zu Planwerten'!$B$52:$B$57, 0))/'4a) Berechnungen zu Planwerten'!R$62,INDEX('4b) Berechnungen zu real. Wert.'!R$42:R$47, MATCH($B443, '4b) Berechnungen zu real. Wert.'!$B$42:$B$47, 0))/'4b) Berechnungen zu real. Wert.'!R$52),0)),"")</f>
        <v/>
      </c>
      <c r="S443" s="644" t="str">
        <f>IF(S$384=TRUE,IF($B443="","",IFERROR(IF($E$134="Nein",IF('4c) Berechnungen_MFS'!$E$114="Nein",INDEX('4a) Berechnungen zu Planwerten'!S$52:S$57, MATCH($B443, '4a) Berechnungen zu Planwerten'!$B$52:$B$57, 0))/'4a) Berechnungen zu Planwerten'!S$62,(INDEX('4a) Berechnungen zu Planwerten'!S$52:S$57, MATCH($B443, '4a) Berechnungen zu Planwerten'!$B$52:$B$57, 0))+INDEX('4a) Berechnungen zu Planwerten'!T$52:T$57, MATCH($B443, '4a) Berechnungen zu Planwerten'!$B$52:$B$57, 0)))/('4a) Berechnungen zu Planwerten'!S$62+'4a) Berechnungen zu Planwerten'!T$62)),IF('4c) Berechnungen_MFS'!$E$114="Nein",INDEX('4b) Berechnungen zu real. Wert.'!S$42:S$47, MATCH($B443, '4b) Berechnungen zu real. Wert.'!$B$42:$B$47, 0))/'4b) Berechnungen zu real. Wert.'!S$52,(INDEX('4b) Berechnungen zu real. Wert.'!S$42:S$47, MATCH($B443, '4b) Berechnungen zu real. Wert.'!$B$42:$B$47, 0))+INDEX('4b) Berechnungen zu real. Wert.'!T$42:T$47, MATCH($B443, '4b) Berechnungen zu real. Wert.'!$B$42:$B$47, 0)))/('4b) Berechnungen zu real. Wert.'!S$52+'4b) Berechnungen zu real. Wert.'!T$52))),0)),"")</f>
        <v/>
      </c>
      <c r="T443" s="645" t="str">
        <f>IF(T$384=TRUE,IF($B443="","",IFERROR(IF($E$134="Nein",INDEX('4a) Berechnungen zu Planwerten'!U$52:U$57, MATCH($B443, '4a) Berechnungen zu Planwerten'!$B$52:$B$57, 0))/'4a) Berechnungen zu Planwerten'!U$62,INDEX('4b) Berechnungen zu real. Wert.'!U$42:U$47, MATCH($B443, '4b) Berechnungen zu real. Wert.'!$B$42:$B$47, 0))/'4b) Berechnungen zu real. Wert.'!U$52),0)),"")</f>
        <v/>
      </c>
    </row>
    <row r="444" spans="1:20" ht="14.5" customHeight="1" x14ac:dyDescent="0.35">
      <c r="B444" s="635" t="str">
        <f t="shared" si="210"/>
        <v/>
      </c>
      <c r="C444" s="316"/>
      <c r="D444" s="317" t="str">
        <f t="shared" ref="D444:D462" si="211">IF(B444="","","Prozent")</f>
        <v/>
      </c>
      <c r="E444" s="637" t="str">
        <f>IF(E$384=TRUE,IF($B444="","",IFERROR(IF($E$134="Nein",INDEX('4a) Berechnungen zu Planwerten'!E$52:E$57,MATCH($B444,'4a) Berechnungen zu Planwerten'!$B$52:$B$57,0))/'4a) Berechnungen zu Planwerten'!E$62,INDEX('4b) Berechnungen zu real. Wert.'!E$42:E$47,MATCH($B444,'4b) Berechnungen zu real. Wert.'!$B$42:$B$47,0))/'4b) Berechnungen zu real. Wert.'!E$52),0)),"")</f>
        <v/>
      </c>
      <c r="F444" s="638" t="str">
        <f>IF(F$384=TRUE,IF($B444="","",IFERROR(IF($E$134="Nein",INDEX('4a) Berechnungen zu Planwerten'!F$52:F$57,MATCH($B444,'4a) Berechnungen zu Planwerten'!$B$52:$B$57,0))/'4a) Berechnungen zu Planwerten'!F$62,INDEX('4b) Berechnungen zu real. Wert.'!F$42:F$47,MATCH($B444,'4b) Berechnungen zu real. Wert.'!$B$42:$B$47,0))/'4b) Berechnungen zu real. Wert.'!F$52),0)),"")</f>
        <v/>
      </c>
      <c r="G444" s="638" t="str">
        <f>IF(G$384=TRUE,IF($B444="","",IFERROR(IF($E$134="Nein",INDEX('4a) Berechnungen zu Planwerten'!G$52:G$57,MATCH($B444,'4a) Berechnungen zu Planwerten'!$B$52:$B$57,0))/'4a) Berechnungen zu Planwerten'!G$62,INDEX('4b) Berechnungen zu real. Wert.'!G$42:G$47,MATCH($B444,'4b) Berechnungen zu real. Wert.'!$B$42:$B$47,0))/'4b) Berechnungen zu real. Wert.'!G$52),0)),"")</f>
        <v/>
      </c>
      <c r="H444" s="638" t="str">
        <f>IF(H$384=TRUE,IF($B444="","",IFERROR(IF($E$134="Nein",INDEX('4a) Berechnungen zu Planwerten'!H$52:H$57,MATCH($B444,'4a) Berechnungen zu Planwerten'!$B$52:$B$57,0))/'4a) Berechnungen zu Planwerten'!H$62,INDEX('4b) Berechnungen zu real. Wert.'!H$42:H$47,MATCH($B444,'4b) Berechnungen zu real. Wert.'!$B$42:$B$47,0))/'4b) Berechnungen zu real. Wert.'!H$52),0)),"")</f>
        <v/>
      </c>
      <c r="I444" s="638" t="str">
        <f>IF(I$384=TRUE,IF($B444="","",IFERROR(IF($E$134="Nein",INDEX('4a) Berechnungen zu Planwerten'!I$52:I$57,MATCH($B444,'4a) Berechnungen zu Planwerten'!$B$52:$B$57,0))/'4a) Berechnungen zu Planwerten'!I$62,INDEX('4b) Berechnungen zu real. Wert.'!I$42:I$47,MATCH($B444,'4b) Berechnungen zu real. Wert.'!$B$42:$B$47,0))/'4b) Berechnungen zu real. Wert.'!I$52),0)),"")</f>
        <v/>
      </c>
      <c r="J444" s="638" t="str">
        <f>IF(J$384=TRUE,IF($B444="","",IFERROR(IF($E$134="Nein",INDEX('4a) Berechnungen zu Planwerten'!J$52:J$57,MATCH($B444,'4a) Berechnungen zu Planwerten'!$B$52:$B$57,0))/'4a) Berechnungen zu Planwerten'!J$62,INDEX('4b) Berechnungen zu real. Wert.'!J$42:J$47,MATCH($B444,'4b) Berechnungen zu real. Wert.'!$B$42:$B$47,0))/'4b) Berechnungen zu real. Wert.'!J$52),0)),"")</f>
        <v/>
      </c>
      <c r="K444" s="638" t="str">
        <f>IF(K$384=TRUE,IF($B444="","",IFERROR(IF($E$134="Nein",INDEX('4a) Berechnungen zu Planwerten'!K$52:K$57,MATCH($B444,'4a) Berechnungen zu Planwerten'!$B$52:$B$57,0))/'4a) Berechnungen zu Planwerten'!K$62,INDEX('4b) Berechnungen zu real. Wert.'!K$42:K$47,MATCH($B444,'4b) Berechnungen zu real. Wert.'!$B$42:$B$47,0))/'4b) Berechnungen zu real. Wert.'!K$52),0)),"")</f>
        <v/>
      </c>
      <c r="L444" s="638" t="str">
        <f>IF(L$384=TRUE,IF($B444="","",IFERROR(IF($E$134="Nein",INDEX('4a) Berechnungen zu Planwerten'!L$52:L$57,MATCH($B444,'4a) Berechnungen zu Planwerten'!$B$52:$B$57,0))/'4a) Berechnungen zu Planwerten'!L$62,INDEX('4b) Berechnungen zu real. Wert.'!L$42:L$47,MATCH($B444,'4b) Berechnungen zu real. Wert.'!$B$42:$B$47,0))/'4b) Berechnungen zu real. Wert.'!L$52),0)),"")</f>
        <v/>
      </c>
      <c r="M444" s="638" t="str">
        <f>IF(M$384=TRUE,IF($B444="","",IFERROR(IF($E$134="Nein",INDEX('4a) Berechnungen zu Planwerten'!M$52:M$57,MATCH($B444,'4a) Berechnungen zu Planwerten'!$B$52:$B$57,0))/'4a) Berechnungen zu Planwerten'!M$62,INDEX('4b) Berechnungen zu real. Wert.'!M$42:M$47,MATCH($B444,'4b) Berechnungen zu real. Wert.'!$B$42:$B$47,0))/'4b) Berechnungen zu real. Wert.'!M$52),0)),"")</f>
        <v/>
      </c>
      <c r="N444" s="638" t="str">
        <f>IF(N$384=TRUE,IF($B444="","",IFERROR(IF($E$134="Nein",INDEX('4a) Berechnungen zu Planwerten'!N$52:N$57,MATCH($B444,'4a) Berechnungen zu Planwerten'!$B$52:$B$57,0))/'4a) Berechnungen zu Planwerten'!N$62,INDEX('4b) Berechnungen zu real. Wert.'!N$42:N$47,MATCH($B444,'4b) Berechnungen zu real. Wert.'!$B$42:$B$47,0))/'4b) Berechnungen zu real. Wert.'!N$52),0)),"")</f>
        <v/>
      </c>
      <c r="O444" s="638" t="str">
        <f>IF(O$384=TRUE,IF($B444="","",IFERROR(IF($E$134="Nein",INDEX('4a) Berechnungen zu Planwerten'!O$52:O$57,MATCH($B444,'4a) Berechnungen zu Planwerten'!$B$52:$B$57,0))/'4a) Berechnungen zu Planwerten'!O$62,INDEX('4b) Berechnungen zu real. Wert.'!O$42:O$47,MATCH($B444,'4b) Berechnungen zu real. Wert.'!$B$42:$B$47,0))/'4b) Berechnungen zu real. Wert.'!O$52),0)),"")</f>
        <v/>
      </c>
      <c r="P444" s="639" t="str">
        <f>IF(P$384=TRUE,IF($B444="","",IFERROR(IF($E$134="Nein",INDEX('4a) Berechnungen zu Planwerten'!P$52:P$57,MATCH($B444,'4a) Berechnungen zu Planwerten'!$B$52:$B$57,0))/'4a) Berechnungen zu Planwerten'!P$62,INDEX('4b) Berechnungen zu real. Wert.'!P$42:P$47,MATCH($B444,'4b) Berechnungen zu real. Wert.'!$B$42:$B$47,0))/'4b) Berechnungen zu real. Wert.'!P$52),0)),"")</f>
        <v/>
      </c>
      <c r="Q444" s="638" t="str">
        <f>IF(Q$384=TRUE,IF($B444="","",IFERROR(IF($E$134="Nein",INDEX('4a) Berechnungen zu Planwerten'!Q$52:Q$57,MATCH($B444,'4a) Berechnungen zu Planwerten'!$B$52:$B$57,0))/'4a) Berechnungen zu Planwerten'!Q$62,INDEX('4b) Berechnungen zu real. Wert.'!Q$42:Q$47,MATCH($B444,'4b) Berechnungen zu real. Wert.'!$B$42:$B$47,0))/'4b) Berechnungen zu real. Wert.'!Q$52),0)),"")</f>
        <v/>
      </c>
      <c r="R444" s="638" t="str">
        <f>IF(R$384=TRUE,IF($B444="","",IFERROR(IF($E$134="Nein",INDEX('4a) Berechnungen zu Planwerten'!R$52:R$57,MATCH($B444,'4a) Berechnungen zu Planwerten'!$B$52:$B$57,0))/'4a) Berechnungen zu Planwerten'!R$62,INDEX('4b) Berechnungen zu real. Wert.'!R$42:R$47,MATCH($B444,'4b) Berechnungen zu real. Wert.'!$B$42:$B$47,0))/'4b) Berechnungen zu real. Wert.'!R$52),0)),"")</f>
        <v/>
      </c>
      <c r="S444" s="638" t="str">
        <f>IF(S$384=TRUE,IF($B444="","",IFERROR(IF($E$134="Nein",IF('4c) Berechnungen_MFS'!$E$114="Nein",INDEX('4a) Berechnungen zu Planwerten'!S$52:S$57, MATCH($B444, '4a) Berechnungen zu Planwerten'!$B$52:$B$57, 0))/'4a) Berechnungen zu Planwerten'!S$62,(INDEX('4a) Berechnungen zu Planwerten'!S$52:S$57, MATCH($B444, '4a) Berechnungen zu Planwerten'!$B$52:$B$57, 0))+INDEX('4a) Berechnungen zu Planwerten'!T$52:T$57, MATCH($B444, '4a) Berechnungen zu Planwerten'!$B$52:$B$57, 0)))/('4a) Berechnungen zu Planwerten'!S$62+'4a) Berechnungen zu Planwerten'!T$62)),IF('4c) Berechnungen_MFS'!$E$114="Nein",INDEX('4b) Berechnungen zu real. Wert.'!S$42:S$47, MATCH($B444, '4b) Berechnungen zu real. Wert.'!$B$42:$B$47, 0))/'4b) Berechnungen zu real. Wert.'!S$52,(INDEX('4b) Berechnungen zu real. Wert.'!S$42:S$47, MATCH($B444, '4b) Berechnungen zu real. Wert.'!$B$42:$B$47, 0))+INDEX('4b) Berechnungen zu real. Wert.'!T$42:T$47, MATCH($B444, '4b) Berechnungen zu real. Wert.'!$B$42:$B$47, 0)))/('4b) Berechnungen zu real. Wert.'!S$52+'4b) Berechnungen zu real. Wert.'!T$52))),0)),"")</f>
        <v/>
      </c>
      <c r="T444" s="640" t="str">
        <f>IF(T$384=TRUE,IF($B444="","",IFERROR(IF($E$134="Nein",INDEX('4a) Berechnungen zu Planwerten'!U$52:U$57,MATCH($B444,'4a) Berechnungen zu Planwerten'!$B$52:$B$57,0))/'4a) Berechnungen zu Planwerten'!U$62,INDEX('4b) Berechnungen zu real. Wert.'!U$42:U$47,MATCH($B444,'4b) Berechnungen zu real. Wert.'!$B$42:$B$47,0))/'4b) Berechnungen zu real. Wert.'!U$52),0)),"")</f>
        <v/>
      </c>
    </row>
    <row r="445" spans="1:20" ht="14.5" customHeight="1" x14ac:dyDescent="0.35">
      <c r="B445" s="646" t="str">
        <f t="shared" si="210"/>
        <v/>
      </c>
      <c r="C445" s="647"/>
      <c r="D445" s="680" t="str">
        <f t="shared" si="211"/>
        <v/>
      </c>
      <c r="E445" s="648" t="str">
        <f>IF(E$384=TRUE,IF($B445="","",IFERROR(IF($E$134="Nein",INDEX('4a) Berechnungen zu Planwerten'!E$52:E$57,MATCH($B445,'4a) Berechnungen zu Planwerten'!$B$52:$B$57,0))/'4a) Berechnungen zu Planwerten'!E$62,INDEX('4b) Berechnungen zu real. Wert.'!E$42:E$47,MATCH($B445,'4b) Berechnungen zu real. Wert.'!$B$42:$B$47,0))/'4b) Berechnungen zu real. Wert.'!E$52),0)),"")</f>
        <v/>
      </c>
      <c r="F445" s="644" t="str">
        <f>IF(F$384=TRUE,IF($B445="","",IFERROR(IF($E$134="Nein",INDEX('4a) Berechnungen zu Planwerten'!F$52:F$57,MATCH($B445,'4a) Berechnungen zu Planwerten'!$B$52:$B$57,0))/'4a) Berechnungen zu Planwerten'!F$62,INDEX('4b) Berechnungen zu real. Wert.'!F$42:F$47,MATCH($B445,'4b) Berechnungen zu real. Wert.'!$B$42:$B$47,0))/'4b) Berechnungen zu real. Wert.'!F$52),0)),"")</f>
        <v/>
      </c>
      <c r="G445" s="644" t="str">
        <f>IF(G$384=TRUE,IF($B445="","",IFERROR(IF($E$134="Nein",INDEX('4a) Berechnungen zu Planwerten'!G$52:G$57,MATCH($B445,'4a) Berechnungen zu Planwerten'!$B$52:$B$57,0))/'4a) Berechnungen zu Planwerten'!G$62,INDEX('4b) Berechnungen zu real. Wert.'!G$42:G$47,MATCH($B445,'4b) Berechnungen zu real. Wert.'!$B$42:$B$47,0))/'4b) Berechnungen zu real. Wert.'!G$52),0)),"")</f>
        <v/>
      </c>
      <c r="H445" s="644" t="str">
        <f>IF(H$384=TRUE,IF($B445="","",IFERROR(IF($E$134="Nein",INDEX('4a) Berechnungen zu Planwerten'!H$52:H$57,MATCH($B445,'4a) Berechnungen zu Planwerten'!$B$52:$B$57,0))/'4a) Berechnungen zu Planwerten'!H$62,INDEX('4b) Berechnungen zu real. Wert.'!H$42:H$47,MATCH($B445,'4b) Berechnungen zu real. Wert.'!$B$42:$B$47,0))/'4b) Berechnungen zu real. Wert.'!H$52),0)),"")</f>
        <v/>
      </c>
      <c r="I445" s="644" t="str">
        <f>IF(I$384=TRUE,IF($B445="","",IFERROR(IF($E$134="Nein",INDEX('4a) Berechnungen zu Planwerten'!I$52:I$57,MATCH($B445,'4a) Berechnungen zu Planwerten'!$B$52:$B$57,0))/'4a) Berechnungen zu Planwerten'!I$62,INDEX('4b) Berechnungen zu real. Wert.'!I$42:I$47,MATCH($B445,'4b) Berechnungen zu real. Wert.'!$B$42:$B$47,0))/'4b) Berechnungen zu real. Wert.'!I$52),0)),"")</f>
        <v/>
      </c>
      <c r="J445" s="644" t="str">
        <f>IF(J$384=TRUE,IF($B445="","",IFERROR(IF($E$134="Nein",INDEX('4a) Berechnungen zu Planwerten'!J$52:J$57,MATCH($B445,'4a) Berechnungen zu Planwerten'!$B$52:$B$57,0))/'4a) Berechnungen zu Planwerten'!J$62,INDEX('4b) Berechnungen zu real. Wert.'!J$42:J$47,MATCH($B445,'4b) Berechnungen zu real. Wert.'!$B$42:$B$47,0))/'4b) Berechnungen zu real. Wert.'!J$52),0)),"")</f>
        <v/>
      </c>
      <c r="K445" s="644" t="str">
        <f>IF(K$384=TRUE,IF($B445="","",IFERROR(IF($E$134="Nein",INDEX('4a) Berechnungen zu Planwerten'!K$52:K$57,MATCH($B445,'4a) Berechnungen zu Planwerten'!$B$52:$B$57,0))/'4a) Berechnungen zu Planwerten'!K$62,INDEX('4b) Berechnungen zu real. Wert.'!K$42:K$47,MATCH($B445,'4b) Berechnungen zu real. Wert.'!$B$42:$B$47,0))/'4b) Berechnungen zu real. Wert.'!K$52),0)),"")</f>
        <v/>
      </c>
      <c r="L445" s="644" t="str">
        <f>IF(L$384=TRUE,IF($B445="","",IFERROR(IF($E$134="Nein",INDEX('4a) Berechnungen zu Planwerten'!L$52:L$57,MATCH($B445,'4a) Berechnungen zu Planwerten'!$B$52:$B$57,0))/'4a) Berechnungen zu Planwerten'!L$62,INDEX('4b) Berechnungen zu real. Wert.'!L$42:L$47,MATCH($B445,'4b) Berechnungen zu real. Wert.'!$B$42:$B$47,0))/'4b) Berechnungen zu real. Wert.'!L$52),0)),"")</f>
        <v/>
      </c>
      <c r="M445" s="644" t="str">
        <f>IF(M$384=TRUE,IF($B445="","",IFERROR(IF($E$134="Nein",INDEX('4a) Berechnungen zu Planwerten'!M$52:M$57,MATCH($B445,'4a) Berechnungen zu Planwerten'!$B$52:$B$57,0))/'4a) Berechnungen zu Planwerten'!M$62,INDEX('4b) Berechnungen zu real. Wert.'!M$42:M$47,MATCH($B445,'4b) Berechnungen zu real. Wert.'!$B$42:$B$47,0))/'4b) Berechnungen zu real. Wert.'!M$52),0)),"")</f>
        <v/>
      </c>
      <c r="N445" s="644" t="str">
        <f>IF(N$384=TRUE,IF($B445="","",IFERROR(IF($E$134="Nein",INDEX('4a) Berechnungen zu Planwerten'!N$52:N$57,MATCH($B445,'4a) Berechnungen zu Planwerten'!$B$52:$B$57,0))/'4a) Berechnungen zu Planwerten'!N$62,INDEX('4b) Berechnungen zu real. Wert.'!N$42:N$47,MATCH($B445,'4b) Berechnungen zu real. Wert.'!$B$42:$B$47,0))/'4b) Berechnungen zu real. Wert.'!N$52),0)),"")</f>
        <v/>
      </c>
      <c r="O445" s="644" t="str">
        <f>IF(O$384=TRUE,IF($B445="","",IFERROR(IF($E$134="Nein",INDEX('4a) Berechnungen zu Planwerten'!O$52:O$57,MATCH($B445,'4a) Berechnungen zu Planwerten'!$B$52:$B$57,0))/'4a) Berechnungen zu Planwerten'!O$62,INDEX('4b) Berechnungen zu real. Wert.'!O$42:O$47,MATCH($B445,'4b) Berechnungen zu real. Wert.'!$B$42:$B$47,0))/'4b) Berechnungen zu real. Wert.'!O$52),0)),"")</f>
        <v/>
      </c>
      <c r="P445" s="649" t="str">
        <f>IF(P$384=TRUE,IF($B445="","",IFERROR(IF($E$134="Nein",INDEX('4a) Berechnungen zu Planwerten'!P$52:P$57,MATCH($B445,'4a) Berechnungen zu Planwerten'!$B$52:$B$57,0))/'4a) Berechnungen zu Planwerten'!P$62,INDEX('4b) Berechnungen zu real. Wert.'!P$42:P$47,MATCH($B445,'4b) Berechnungen zu real. Wert.'!$B$42:$B$47,0))/'4b) Berechnungen zu real. Wert.'!P$52),0)),"")</f>
        <v/>
      </c>
      <c r="Q445" s="644" t="str">
        <f>IF(Q$384=TRUE,IF($B445="","",IFERROR(IF($E$134="Nein",INDEX('4a) Berechnungen zu Planwerten'!Q$52:Q$57,MATCH($B445,'4a) Berechnungen zu Planwerten'!$B$52:$B$57,0))/'4a) Berechnungen zu Planwerten'!Q$62,INDEX('4b) Berechnungen zu real. Wert.'!Q$42:Q$47,MATCH($B445,'4b) Berechnungen zu real. Wert.'!$B$42:$B$47,0))/'4b) Berechnungen zu real. Wert.'!Q$52),0)),"")</f>
        <v/>
      </c>
      <c r="R445" s="644" t="str">
        <f>IF(R$384=TRUE,IF($B445="","",IFERROR(IF($E$134="Nein",INDEX('4a) Berechnungen zu Planwerten'!R$52:R$57,MATCH($B445,'4a) Berechnungen zu Planwerten'!$B$52:$B$57,0))/'4a) Berechnungen zu Planwerten'!R$62,INDEX('4b) Berechnungen zu real. Wert.'!R$42:R$47,MATCH($B445,'4b) Berechnungen zu real. Wert.'!$B$42:$B$47,0))/'4b) Berechnungen zu real. Wert.'!R$52),0)),"")</f>
        <v/>
      </c>
      <c r="S445" s="644" t="str">
        <f>IF(S$384=TRUE,IF($B445="","",IFERROR(IF($E$134="Nein",IF('4c) Berechnungen_MFS'!$E$114="Nein",INDEX('4a) Berechnungen zu Planwerten'!S$52:S$57, MATCH($B445, '4a) Berechnungen zu Planwerten'!$B$52:$B$57, 0))/'4a) Berechnungen zu Planwerten'!S$62,(INDEX('4a) Berechnungen zu Planwerten'!S$52:S$57, MATCH($B445, '4a) Berechnungen zu Planwerten'!$B$52:$B$57, 0))+INDEX('4a) Berechnungen zu Planwerten'!T$52:T$57, MATCH($B445, '4a) Berechnungen zu Planwerten'!$B$52:$B$57, 0)))/('4a) Berechnungen zu Planwerten'!S$62+'4a) Berechnungen zu Planwerten'!T$62)),IF('4c) Berechnungen_MFS'!$E$114="Nein",INDEX('4b) Berechnungen zu real. Wert.'!S$42:S$47, MATCH($B445, '4b) Berechnungen zu real. Wert.'!$B$42:$B$47, 0))/'4b) Berechnungen zu real. Wert.'!S$52,(INDEX('4b) Berechnungen zu real. Wert.'!S$42:S$47, MATCH($B445, '4b) Berechnungen zu real. Wert.'!$B$42:$B$47, 0))+INDEX('4b) Berechnungen zu real. Wert.'!T$42:T$47, MATCH($B445, '4b) Berechnungen zu real. Wert.'!$B$42:$B$47, 0)))/('4b) Berechnungen zu real. Wert.'!S$52+'4b) Berechnungen zu real. Wert.'!T$52))),0)),"")</f>
        <v/>
      </c>
      <c r="T445" s="645" t="str">
        <f>IF(T$384=TRUE,IF($B445="","",IFERROR(IF($E$134="Nein",INDEX('4a) Berechnungen zu Planwerten'!U$52:U$57,MATCH($B445,'4a) Berechnungen zu Planwerten'!$B$52:$B$57,0))/'4a) Berechnungen zu Planwerten'!U$62,INDEX('4b) Berechnungen zu real. Wert.'!U$42:U$47,MATCH($B445,'4b) Berechnungen zu real. Wert.'!$B$42:$B$47,0))/'4b) Berechnungen zu real. Wert.'!U$52),0)),"")</f>
        <v/>
      </c>
    </row>
    <row r="446" spans="1:20" ht="14.5" customHeight="1" x14ac:dyDescent="0.35">
      <c r="B446" s="635" t="str">
        <f t="shared" si="210"/>
        <v/>
      </c>
      <c r="C446" s="316"/>
      <c r="D446" s="317" t="str">
        <f t="shared" si="211"/>
        <v/>
      </c>
      <c r="E446" s="637" t="str">
        <f>IF(E$384=TRUE,IF($B446="","",IFERROR(IF($E$134="Nein",INDEX('4a) Berechnungen zu Planwerten'!E$52:E$57,MATCH($B446,'4a) Berechnungen zu Planwerten'!$B$52:$B$57,0))/'4a) Berechnungen zu Planwerten'!E$62,INDEX('4b) Berechnungen zu real. Wert.'!E$42:E$47,MATCH($B446,'4b) Berechnungen zu real. Wert.'!$B$42:$B$47,0))/'4b) Berechnungen zu real. Wert.'!E$52),0)),"")</f>
        <v/>
      </c>
      <c r="F446" s="638" t="str">
        <f>IF(F$384=TRUE,IF($B446="","",IFERROR(IF($E$134="Nein",INDEX('4a) Berechnungen zu Planwerten'!F$52:F$57,MATCH($B446,'4a) Berechnungen zu Planwerten'!$B$52:$B$57,0))/'4a) Berechnungen zu Planwerten'!F$62,INDEX('4b) Berechnungen zu real. Wert.'!F$42:F$47,MATCH($B446,'4b) Berechnungen zu real. Wert.'!$B$42:$B$47,0))/'4b) Berechnungen zu real. Wert.'!F$52),0)),"")</f>
        <v/>
      </c>
      <c r="G446" s="638" t="str">
        <f>IF(G$384=TRUE,IF($B446="","",IFERROR(IF($E$134="Nein",INDEX('4a) Berechnungen zu Planwerten'!G$52:G$57,MATCH($B446,'4a) Berechnungen zu Planwerten'!$B$52:$B$57,0))/'4a) Berechnungen zu Planwerten'!G$62,INDEX('4b) Berechnungen zu real. Wert.'!G$42:G$47,MATCH($B446,'4b) Berechnungen zu real. Wert.'!$B$42:$B$47,0))/'4b) Berechnungen zu real. Wert.'!G$52),0)),"")</f>
        <v/>
      </c>
      <c r="H446" s="638" t="str">
        <f>IF(H$384=TRUE,IF($B446="","",IFERROR(IF($E$134="Nein",INDEX('4a) Berechnungen zu Planwerten'!H$52:H$57,MATCH($B446,'4a) Berechnungen zu Planwerten'!$B$52:$B$57,0))/'4a) Berechnungen zu Planwerten'!H$62,INDEX('4b) Berechnungen zu real. Wert.'!H$42:H$47,MATCH($B446,'4b) Berechnungen zu real. Wert.'!$B$42:$B$47,0))/'4b) Berechnungen zu real. Wert.'!H$52),0)),"")</f>
        <v/>
      </c>
      <c r="I446" s="638" t="str">
        <f>IF(I$384=TRUE,IF($B446="","",IFERROR(IF($E$134="Nein",INDEX('4a) Berechnungen zu Planwerten'!I$52:I$57,MATCH($B446,'4a) Berechnungen zu Planwerten'!$B$52:$B$57,0))/'4a) Berechnungen zu Planwerten'!I$62,INDEX('4b) Berechnungen zu real. Wert.'!I$42:I$47,MATCH($B446,'4b) Berechnungen zu real. Wert.'!$B$42:$B$47,0))/'4b) Berechnungen zu real. Wert.'!I$52),0)),"")</f>
        <v/>
      </c>
      <c r="J446" s="638" t="str">
        <f>IF(J$384=TRUE,IF($B446="","",IFERROR(IF($E$134="Nein",INDEX('4a) Berechnungen zu Planwerten'!J$52:J$57,MATCH($B446,'4a) Berechnungen zu Planwerten'!$B$52:$B$57,0))/'4a) Berechnungen zu Planwerten'!J$62,INDEX('4b) Berechnungen zu real. Wert.'!J$42:J$47,MATCH($B446,'4b) Berechnungen zu real. Wert.'!$B$42:$B$47,0))/'4b) Berechnungen zu real. Wert.'!J$52),0)),"")</f>
        <v/>
      </c>
      <c r="K446" s="638" t="str">
        <f>IF(K$384=TRUE,IF($B446="","",IFERROR(IF($E$134="Nein",INDEX('4a) Berechnungen zu Planwerten'!K$52:K$57,MATCH($B446,'4a) Berechnungen zu Planwerten'!$B$52:$B$57,0))/'4a) Berechnungen zu Planwerten'!K$62,INDEX('4b) Berechnungen zu real. Wert.'!K$42:K$47,MATCH($B446,'4b) Berechnungen zu real. Wert.'!$B$42:$B$47,0))/'4b) Berechnungen zu real. Wert.'!K$52),0)),"")</f>
        <v/>
      </c>
      <c r="L446" s="638" t="str">
        <f>IF(L$384=TRUE,IF($B446="","",IFERROR(IF($E$134="Nein",INDEX('4a) Berechnungen zu Planwerten'!L$52:L$57,MATCH($B446,'4a) Berechnungen zu Planwerten'!$B$52:$B$57,0))/'4a) Berechnungen zu Planwerten'!L$62,INDEX('4b) Berechnungen zu real. Wert.'!L$42:L$47,MATCH($B446,'4b) Berechnungen zu real. Wert.'!$B$42:$B$47,0))/'4b) Berechnungen zu real. Wert.'!L$52),0)),"")</f>
        <v/>
      </c>
      <c r="M446" s="638" t="str">
        <f>IF(M$384=TRUE,IF($B446="","",IFERROR(IF($E$134="Nein",INDEX('4a) Berechnungen zu Planwerten'!M$52:M$57,MATCH($B446,'4a) Berechnungen zu Planwerten'!$B$52:$B$57,0))/'4a) Berechnungen zu Planwerten'!M$62,INDEX('4b) Berechnungen zu real. Wert.'!M$42:M$47,MATCH($B446,'4b) Berechnungen zu real. Wert.'!$B$42:$B$47,0))/'4b) Berechnungen zu real. Wert.'!M$52),0)),"")</f>
        <v/>
      </c>
      <c r="N446" s="638" t="str">
        <f>IF(N$384=TRUE,IF($B446="","",IFERROR(IF($E$134="Nein",INDEX('4a) Berechnungen zu Planwerten'!N$52:N$57,MATCH($B446,'4a) Berechnungen zu Planwerten'!$B$52:$B$57,0))/'4a) Berechnungen zu Planwerten'!N$62,INDEX('4b) Berechnungen zu real. Wert.'!N$42:N$47,MATCH($B446,'4b) Berechnungen zu real. Wert.'!$B$42:$B$47,0))/'4b) Berechnungen zu real. Wert.'!N$52),0)),"")</f>
        <v/>
      </c>
      <c r="O446" s="638" t="str">
        <f>IF(O$384=TRUE,IF($B446="","",IFERROR(IF($E$134="Nein",INDEX('4a) Berechnungen zu Planwerten'!O$52:O$57,MATCH($B446,'4a) Berechnungen zu Planwerten'!$B$52:$B$57,0))/'4a) Berechnungen zu Planwerten'!O$62,INDEX('4b) Berechnungen zu real. Wert.'!O$42:O$47,MATCH($B446,'4b) Berechnungen zu real. Wert.'!$B$42:$B$47,0))/'4b) Berechnungen zu real. Wert.'!O$52),0)),"")</f>
        <v/>
      </c>
      <c r="P446" s="639" t="str">
        <f>IF(P$384=TRUE,IF($B446="","",IFERROR(IF($E$134="Nein",INDEX('4a) Berechnungen zu Planwerten'!P$52:P$57,MATCH($B446,'4a) Berechnungen zu Planwerten'!$B$52:$B$57,0))/'4a) Berechnungen zu Planwerten'!P$62,INDEX('4b) Berechnungen zu real. Wert.'!P$42:P$47,MATCH($B446,'4b) Berechnungen zu real. Wert.'!$B$42:$B$47,0))/'4b) Berechnungen zu real. Wert.'!P$52),0)),"")</f>
        <v/>
      </c>
      <c r="Q446" s="638" t="str">
        <f>IF(Q$384=TRUE,IF($B446="","",IFERROR(IF($E$134="Nein",INDEX('4a) Berechnungen zu Planwerten'!Q$52:Q$57,MATCH($B446,'4a) Berechnungen zu Planwerten'!$B$52:$B$57,0))/'4a) Berechnungen zu Planwerten'!Q$62,INDEX('4b) Berechnungen zu real. Wert.'!Q$42:Q$47,MATCH($B446,'4b) Berechnungen zu real. Wert.'!$B$42:$B$47,0))/'4b) Berechnungen zu real. Wert.'!Q$52),0)),"")</f>
        <v/>
      </c>
      <c r="R446" s="638" t="str">
        <f>IF(R$384=TRUE,IF($B446="","",IFERROR(IF($E$134="Nein",INDEX('4a) Berechnungen zu Planwerten'!R$52:R$57,MATCH($B446,'4a) Berechnungen zu Planwerten'!$B$52:$B$57,0))/'4a) Berechnungen zu Planwerten'!R$62,INDEX('4b) Berechnungen zu real. Wert.'!R$42:R$47,MATCH($B446,'4b) Berechnungen zu real. Wert.'!$B$42:$B$47,0))/'4b) Berechnungen zu real. Wert.'!R$52),0)),"")</f>
        <v/>
      </c>
      <c r="S446" s="638" t="str">
        <f>IF(S$384=TRUE,IF($B446="","",IFERROR(IF($E$134="Nein",IF('4c) Berechnungen_MFS'!$E$114="Nein",INDEX('4a) Berechnungen zu Planwerten'!S$52:S$57, MATCH($B446, '4a) Berechnungen zu Planwerten'!$B$52:$B$57, 0))/'4a) Berechnungen zu Planwerten'!S$62,(INDEX('4a) Berechnungen zu Planwerten'!S$52:S$57, MATCH($B446, '4a) Berechnungen zu Planwerten'!$B$52:$B$57, 0))+INDEX('4a) Berechnungen zu Planwerten'!T$52:T$57, MATCH($B446, '4a) Berechnungen zu Planwerten'!$B$52:$B$57, 0)))/('4a) Berechnungen zu Planwerten'!S$62+'4a) Berechnungen zu Planwerten'!T$62)),IF('4c) Berechnungen_MFS'!$E$114="Nein",INDEX('4b) Berechnungen zu real. Wert.'!S$42:S$47, MATCH($B446, '4b) Berechnungen zu real. Wert.'!$B$42:$B$47, 0))/'4b) Berechnungen zu real. Wert.'!S$52,(INDEX('4b) Berechnungen zu real. Wert.'!S$42:S$47, MATCH($B446, '4b) Berechnungen zu real. Wert.'!$B$42:$B$47, 0))+INDEX('4b) Berechnungen zu real. Wert.'!T$42:T$47, MATCH($B446, '4b) Berechnungen zu real. Wert.'!$B$42:$B$47, 0)))/('4b) Berechnungen zu real. Wert.'!S$52+'4b) Berechnungen zu real. Wert.'!T$52))),0)),"")</f>
        <v/>
      </c>
      <c r="T446" s="640" t="str">
        <f>IF(T$384=TRUE,IF($B446="","",IFERROR(IF($E$134="Nein",INDEX('4a) Berechnungen zu Planwerten'!U$52:U$57,MATCH($B446,'4a) Berechnungen zu Planwerten'!$B$52:$B$57,0))/'4a) Berechnungen zu Planwerten'!U$62,INDEX('4b) Berechnungen zu real. Wert.'!U$42:U$47,MATCH($B446,'4b) Berechnungen zu real. Wert.'!$B$42:$B$47,0))/'4b) Berechnungen zu real. Wert.'!U$52),0)),"")</f>
        <v/>
      </c>
    </row>
    <row r="447" spans="1:20" ht="14.5" customHeight="1" x14ac:dyDescent="0.35">
      <c r="B447" s="646" t="str">
        <f t="shared" si="210"/>
        <v/>
      </c>
      <c r="C447" s="647"/>
      <c r="D447" s="680" t="str">
        <f t="shared" si="211"/>
        <v/>
      </c>
      <c r="E447" s="682" t="str">
        <f>IF(E$384=TRUE,IF($B447="","",IFERROR(IF($E$134="Nein",INDEX('4a) Berechnungen zu Planwerten'!E$52:E$57,MATCH($B447,'4a) Berechnungen zu Planwerten'!$B$52:$B$57,0))/'4a) Berechnungen zu Planwerten'!E$62,INDEX('4b) Berechnungen zu real. Wert.'!E$42:E$47,MATCH($B447,'4b) Berechnungen zu real. Wert.'!$B$42:$B$47,0))/'4b) Berechnungen zu real. Wert.'!E$52),0)),"")</f>
        <v/>
      </c>
      <c r="F447" s="683" t="str">
        <f>IF(F$384=TRUE,IF($B447="","",IFERROR(IF($E$134="Nein",INDEX('4a) Berechnungen zu Planwerten'!F$52:F$57,MATCH($B447,'4a) Berechnungen zu Planwerten'!$B$52:$B$57,0))/'4a) Berechnungen zu Planwerten'!F$62,INDEX('4b) Berechnungen zu real. Wert.'!F$42:F$47,MATCH($B447,'4b) Berechnungen zu real. Wert.'!$B$42:$B$47,0))/'4b) Berechnungen zu real. Wert.'!F$52),0)),"")</f>
        <v/>
      </c>
      <c r="G447" s="683" t="str">
        <f>IF(G$384=TRUE,IF($B447="","",IFERROR(IF($E$134="Nein",INDEX('4a) Berechnungen zu Planwerten'!G$52:G$57,MATCH($B447,'4a) Berechnungen zu Planwerten'!$B$52:$B$57,0))/'4a) Berechnungen zu Planwerten'!G$62,INDEX('4b) Berechnungen zu real. Wert.'!G$42:G$47,MATCH($B447,'4b) Berechnungen zu real. Wert.'!$B$42:$B$47,0))/'4b) Berechnungen zu real. Wert.'!G$52),0)),"")</f>
        <v/>
      </c>
      <c r="H447" s="683" t="str">
        <f>IF(H$384=TRUE,IF($B447="","",IFERROR(IF($E$134="Nein",INDEX('4a) Berechnungen zu Planwerten'!H$52:H$57,MATCH($B447,'4a) Berechnungen zu Planwerten'!$B$52:$B$57,0))/'4a) Berechnungen zu Planwerten'!H$62,INDEX('4b) Berechnungen zu real. Wert.'!H$42:H$47,MATCH($B447,'4b) Berechnungen zu real. Wert.'!$B$42:$B$47,0))/'4b) Berechnungen zu real. Wert.'!H$52),0)),"")</f>
        <v/>
      </c>
      <c r="I447" s="683" t="str">
        <f>IF(I$384=TRUE,IF($B447="","",IFERROR(IF($E$134="Nein",INDEX('4a) Berechnungen zu Planwerten'!I$52:I$57,MATCH($B447,'4a) Berechnungen zu Planwerten'!$B$52:$B$57,0))/'4a) Berechnungen zu Planwerten'!I$62,INDEX('4b) Berechnungen zu real. Wert.'!I$42:I$47,MATCH($B447,'4b) Berechnungen zu real. Wert.'!$B$42:$B$47,0))/'4b) Berechnungen zu real. Wert.'!I$52),0)),"")</f>
        <v/>
      </c>
      <c r="J447" s="683" t="str">
        <f>IF(J$384=TRUE,IF($B447="","",IFERROR(IF($E$134="Nein",INDEX('4a) Berechnungen zu Planwerten'!J$52:J$57,MATCH($B447,'4a) Berechnungen zu Planwerten'!$B$52:$B$57,0))/'4a) Berechnungen zu Planwerten'!J$62,INDEX('4b) Berechnungen zu real. Wert.'!J$42:J$47,MATCH($B447,'4b) Berechnungen zu real. Wert.'!$B$42:$B$47,0))/'4b) Berechnungen zu real. Wert.'!J$52),0)),"")</f>
        <v/>
      </c>
      <c r="K447" s="683" t="str">
        <f>IF(K$384=TRUE,IF($B447="","",IFERROR(IF($E$134="Nein",INDEX('4a) Berechnungen zu Planwerten'!K$52:K$57,MATCH($B447,'4a) Berechnungen zu Planwerten'!$B$52:$B$57,0))/'4a) Berechnungen zu Planwerten'!K$62,INDEX('4b) Berechnungen zu real. Wert.'!K$42:K$47,MATCH($B447,'4b) Berechnungen zu real. Wert.'!$B$42:$B$47,0))/'4b) Berechnungen zu real. Wert.'!K$52),0)),"")</f>
        <v/>
      </c>
      <c r="L447" s="683" t="str">
        <f>IF(L$384=TRUE,IF($B447="","",IFERROR(IF($E$134="Nein",INDEX('4a) Berechnungen zu Planwerten'!L$52:L$57,MATCH($B447,'4a) Berechnungen zu Planwerten'!$B$52:$B$57,0))/'4a) Berechnungen zu Planwerten'!L$62,INDEX('4b) Berechnungen zu real. Wert.'!L$42:L$47,MATCH($B447,'4b) Berechnungen zu real. Wert.'!$B$42:$B$47,0))/'4b) Berechnungen zu real. Wert.'!L$52),0)),"")</f>
        <v/>
      </c>
      <c r="M447" s="683" t="str">
        <f>IF(M$384=TRUE,IF($B447="","",IFERROR(IF($E$134="Nein",INDEX('4a) Berechnungen zu Planwerten'!M$52:M$57,MATCH($B447,'4a) Berechnungen zu Planwerten'!$B$52:$B$57,0))/'4a) Berechnungen zu Planwerten'!M$62,INDEX('4b) Berechnungen zu real. Wert.'!M$42:M$47,MATCH($B447,'4b) Berechnungen zu real. Wert.'!$B$42:$B$47,0))/'4b) Berechnungen zu real. Wert.'!M$52),0)),"")</f>
        <v/>
      </c>
      <c r="N447" s="683" t="str">
        <f>IF(N$384=TRUE,IF($B447="","",IFERROR(IF($E$134="Nein",INDEX('4a) Berechnungen zu Planwerten'!N$52:N$57,MATCH($B447,'4a) Berechnungen zu Planwerten'!$B$52:$B$57,0))/'4a) Berechnungen zu Planwerten'!N$62,INDEX('4b) Berechnungen zu real. Wert.'!N$42:N$47,MATCH($B447,'4b) Berechnungen zu real. Wert.'!$B$42:$B$47,0))/'4b) Berechnungen zu real. Wert.'!N$52),0)),"")</f>
        <v/>
      </c>
      <c r="O447" s="683" t="str">
        <f>IF(O$384=TRUE,IF($B447="","",IFERROR(IF($E$134="Nein",INDEX('4a) Berechnungen zu Planwerten'!O$52:O$57,MATCH($B447,'4a) Berechnungen zu Planwerten'!$B$52:$B$57,0))/'4a) Berechnungen zu Planwerten'!O$62,INDEX('4b) Berechnungen zu real. Wert.'!O$42:O$47,MATCH($B447,'4b) Berechnungen zu real. Wert.'!$B$42:$B$47,0))/'4b) Berechnungen zu real. Wert.'!O$52),0)),"")</f>
        <v/>
      </c>
      <c r="P447" s="684" t="str">
        <f>IF(P$384=TRUE,IF($B447="","",IFERROR(IF($E$134="Nein",INDEX('4a) Berechnungen zu Planwerten'!P$52:P$57,MATCH($B447,'4a) Berechnungen zu Planwerten'!$B$52:$B$57,0))/'4a) Berechnungen zu Planwerten'!P$62,INDEX('4b) Berechnungen zu real. Wert.'!P$42:P$47,MATCH($B447,'4b) Berechnungen zu real. Wert.'!$B$42:$B$47,0))/'4b) Berechnungen zu real. Wert.'!P$52),0)),"")</f>
        <v/>
      </c>
      <c r="Q447" s="683" t="str">
        <f>IF(Q$384=TRUE,IF($B447="","",IFERROR(IF($E$134="Nein",INDEX('4a) Berechnungen zu Planwerten'!Q$52:Q$57,MATCH($B447,'4a) Berechnungen zu Planwerten'!$B$52:$B$57,0))/'4a) Berechnungen zu Planwerten'!Q$62,INDEX('4b) Berechnungen zu real. Wert.'!Q$42:Q$47,MATCH($B447,'4b) Berechnungen zu real. Wert.'!$B$42:$B$47,0))/'4b) Berechnungen zu real. Wert.'!Q$52),0)),"")</f>
        <v/>
      </c>
      <c r="R447" s="683" t="str">
        <f>IF(R$384=TRUE,IF($B447="","",IFERROR(IF($E$134="Nein",INDEX('4a) Berechnungen zu Planwerten'!R$52:R$57,MATCH($B447,'4a) Berechnungen zu Planwerten'!$B$52:$B$57,0))/'4a) Berechnungen zu Planwerten'!R$62,INDEX('4b) Berechnungen zu real. Wert.'!R$42:R$47,MATCH($B447,'4b) Berechnungen zu real. Wert.'!$B$42:$B$47,0))/'4b) Berechnungen zu real. Wert.'!R$52),0)),"")</f>
        <v/>
      </c>
      <c r="S447" s="683" t="str">
        <f>IF(S$384=TRUE,IF($B447="","",IFERROR(IF($E$134="Nein",IF('4c) Berechnungen_MFS'!$E$114="Nein",INDEX('4a) Berechnungen zu Planwerten'!S$52:S$57, MATCH($B447, '4a) Berechnungen zu Planwerten'!$B$52:$B$57, 0))/'4a) Berechnungen zu Planwerten'!S$62,(INDEX('4a) Berechnungen zu Planwerten'!S$52:S$57, MATCH($B447, '4a) Berechnungen zu Planwerten'!$B$52:$B$57, 0))+INDEX('4a) Berechnungen zu Planwerten'!T$52:T$57, MATCH($B447, '4a) Berechnungen zu Planwerten'!$B$52:$B$57, 0)))/('4a) Berechnungen zu Planwerten'!S$62+'4a) Berechnungen zu Planwerten'!T$62)),IF('4c) Berechnungen_MFS'!$E$114="Nein",INDEX('4b) Berechnungen zu real. Wert.'!S$42:S$47, MATCH($B447, '4b) Berechnungen zu real. Wert.'!$B$42:$B$47, 0))/'4b) Berechnungen zu real. Wert.'!S$52,(INDEX('4b) Berechnungen zu real. Wert.'!S$42:S$47, MATCH($B447, '4b) Berechnungen zu real. Wert.'!$B$42:$B$47, 0))+INDEX('4b) Berechnungen zu real. Wert.'!T$42:T$47, MATCH($B447, '4b) Berechnungen zu real. Wert.'!$B$42:$B$47, 0)))/('4b) Berechnungen zu real. Wert.'!S$52+'4b) Berechnungen zu real. Wert.'!T$52))),0)),"")</f>
        <v/>
      </c>
      <c r="T447" s="685" t="str">
        <f>IF(T$384=TRUE,IF($B447="","",IFERROR(IF($E$134="Nein",INDEX('4a) Berechnungen zu Planwerten'!U$52:U$57,MATCH($B447,'4a) Berechnungen zu Planwerten'!$B$52:$B$57,0))/'4a) Berechnungen zu Planwerten'!U$62,INDEX('4b) Berechnungen zu real. Wert.'!U$42:U$47,MATCH($B447,'4b) Berechnungen zu real. Wert.'!$B$42:$B$47,0))/'4b) Berechnungen zu real. Wert.'!U$52),0)),"")</f>
        <v/>
      </c>
    </row>
    <row r="448" spans="1:20" ht="14.5" customHeight="1" thickBot="1" x14ac:dyDescent="0.4">
      <c r="B448" s="677" t="str">
        <f t="shared" si="210"/>
        <v/>
      </c>
      <c r="C448" s="678"/>
      <c r="D448" s="686" t="str">
        <f t="shared" si="211"/>
        <v/>
      </c>
      <c r="E448" s="661" t="str">
        <f>IF(E$384=TRUE,IF($B448="","",IFERROR(IF($E$134="Nein",INDEX('4a) Berechnungen zu Planwerten'!E$52:E$57,MATCH($B448,'4a) Berechnungen zu Planwerten'!$B$52:$B$57,0))/'4a) Berechnungen zu Planwerten'!E$62,INDEX('4b) Berechnungen zu real. Wert.'!E$42:E$47,MATCH($B448,'4b) Berechnungen zu real. Wert.'!$B$42:$B$47,0))/'4b) Berechnungen zu real. Wert.'!E$52),0)),"")</f>
        <v/>
      </c>
      <c r="F448" s="661" t="str">
        <f>IF(F$384=TRUE,IF($B448="","",IFERROR(IF($E$134="Nein",INDEX('4a) Berechnungen zu Planwerten'!F$52:F$57,MATCH($B448,'4a) Berechnungen zu Planwerten'!$B$52:$B$57,0))/'4a) Berechnungen zu Planwerten'!F$62,INDEX('4b) Berechnungen zu real. Wert.'!F$42:F$47,MATCH($B448,'4b) Berechnungen zu real. Wert.'!$B$42:$B$47,0))/'4b) Berechnungen zu real. Wert.'!F$52),0)),"")</f>
        <v/>
      </c>
      <c r="G448" s="661" t="str">
        <f>IF(G$384=TRUE,IF($B448="","",IFERROR(IF($E$134="Nein",INDEX('4a) Berechnungen zu Planwerten'!G$52:G$57,MATCH($B448,'4a) Berechnungen zu Planwerten'!$B$52:$B$57,0))/'4a) Berechnungen zu Planwerten'!G$62,INDEX('4b) Berechnungen zu real. Wert.'!G$42:G$47,MATCH($B448,'4b) Berechnungen zu real. Wert.'!$B$42:$B$47,0))/'4b) Berechnungen zu real. Wert.'!G$52),0)),"")</f>
        <v/>
      </c>
      <c r="H448" s="661" t="str">
        <f>IF(H$384=TRUE,IF($B448="","",IFERROR(IF($E$134="Nein",INDEX('4a) Berechnungen zu Planwerten'!H$52:H$57,MATCH($B448,'4a) Berechnungen zu Planwerten'!$B$52:$B$57,0))/'4a) Berechnungen zu Planwerten'!H$62,INDEX('4b) Berechnungen zu real. Wert.'!H$42:H$47,MATCH($B448,'4b) Berechnungen zu real. Wert.'!$B$42:$B$47,0))/'4b) Berechnungen zu real. Wert.'!H$52),0)),"")</f>
        <v/>
      </c>
      <c r="I448" s="661" t="str">
        <f>IF(I$384=TRUE,IF($B448="","",IFERROR(IF($E$134="Nein",INDEX('4a) Berechnungen zu Planwerten'!I$52:I$57,MATCH($B448,'4a) Berechnungen zu Planwerten'!$B$52:$B$57,0))/'4a) Berechnungen zu Planwerten'!I$62,INDEX('4b) Berechnungen zu real. Wert.'!I$42:I$47,MATCH($B448,'4b) Berechnungen zu real. Wert.'!$B$42:$B$47,0))/'4b) Berechnungen zu real. Wert.'!I$52),0)),"")</f>
        <v/>
      </c>
      <c r="J448" s="661" t="str">
        <f>IF(J$384=TRUE,IF($B448="","",IFERROR(IF($E$134="Nein",INDEX('4a) Berechnungen zu Planwerten'!J$52:J$57,MATCH($B448,'4a) Berechnungen zu Planwerten'!$B$52:$B$57,0))/'4a) Berechnungen zu Planwerten'!J$62,INDEX('4b) Berechnungen zu real. Wert.'!J$42:J$47,MATCH($B448,'4b) Berechnungen zu real. Wert.'!$B$42:$B$47,0))/'4b) Berechnungen zu real. Wert.'!J$52),0)),"")</f>
        <v/>
      </c>
      <c r="K448" s="661" t="str">
        <f>IF(K$384=TRUE,IF($B448="","",IFERROR(IF($E$134="Nein",INDEX('4a) Berechnungen zu Planwerten'!K$52:K$57,MATCH($B448,'4a) Berechnungen zu Planwerten'!$B$52:$B$57,0))/'4a) Berechnungen zu Planwerten'!K$62,INDEX('4b) Berechnungen zu real. Wert.'!K$42:K$47,MATCH($B448,'4b) Berechnungen zu real. Wert.'!$B$42:$B$47,0))/'4b) Berechnungen zu real. Wert.'!K$52),0)),"")</f>
        <v/>
      </c>
      <c r="L448" s="661" t="str">
        <f>IF(L$384=TRUE,IF($B448="","",IFERROR(IF($E$134="Nein",INDEX('4a) Berechnungen zu Planwerten'!L$52:L$57,MATCH($B448,'4a) Berechnungen zu Planwerten'!$B$52:$B$57,0))/'4a) Berechnungen zu Planwerten'!L$62,INDEX('4b) Berechnungen zu real. Wert.'!L$42:L$47,MATCH($B448,'4b) Berechnungen zu real. Wert.'!$B$42:$B$47,0))/'4b) Berechnungen zu real. Wert.'!L$52),0)),"")</f>
        <v/>
      </c>
      <c r="M448" s="661" t="str">
        <f>IF(M$384=TRUE,IF($B448="","",IFERROR(IF($E$134="Nein",INDEX('4a) Berechnungen zu Planwerten'!M$52:M$57,MATCH($B448,'4a) Berechnungen zu Planwerten'!$B$52:$B$57,0))/'4a) Berechnungen zu Planwerten'!M$62,INDEX('4b) Berechnungen zu real. Wert.'!M$42:M$47,MATCH($B448,'4b) Berechnungen zu real. Wert.'!$B$42:$B$47,0))/'4b) Berechnungen zu real. Wert.'!M$52),0)),"")</f>
        <v/>
      </c>
      <c r="N448" s="661" t="str">
        <f>IF(N$384=TRUE,IF($B448="","",IFERROR(IF($E$134="Nein",INDEX('4a) Berechnungen zu Planwerten'!N$52:N$57,MATCH($B448,'4a) Berechnungen zu Planwerten'!$B$52:$B$57,0))/'4a) Berechnungen zu Planwerten'!N$62,INDEX('4b) Berechnungen zu real. Wert.'!N$42:N$47,MATCH($B448,'4b) Berechnungen zu real. Wert.'!$B$42:$B$47,0))/'4b) Berechnungen zu real. Wert.'!N$52),0)),"")</f>
        <v/>
      </c>
      <c r="O448" s="661" t="str">
        <f>IF(O$384=TRUE,IF($B448="","",IFERROR(IF($E$134="Nein",INDEX('4a) Berechnungen zu Planwerten'!O$52:O$57,MATCH($B448,'4a) Berechnungen zu Planwerten'!$B$52:$B$57,0))/'4a) Berechnungen zu Planwerten'!O$62,INDEX('4b) Berechnungen zu real. Wert.'!O$42:O$47,MATCH($B448,'4b) Berechnungen zu real. Wert.'!$B$42:$B$47,0))/'4b) Berechnungen zu real. Wert.'!O$52),0)),"")</f>
        <v/>
      </c>
      <c r="P448" s="662" t="str">
        <f>IF(P$384=TRUE,IF($B448="","",IFERROR(IF($E$134="Nein",INDEX('4a) Berechnungen zu Planwerten'!P$52:P$57,MATCH($B448,'4a) Berechnungen zu Planwerten'!$B$52:$B$57,0))/'4a) Berechnungen zu Planwerten'!P$62,INDEX('4b) Berechnungen zu real. Wert.'!P$42:P$47,MATCH($B448,'4b) Berechnungen zu real. Wert.'!$B$42:$B$47,0))/'4b) Berechnungen zu real. Wert.'!P$52),0)),"")</f>
        <v/>
      </c>
      <c r="Q448" s="661" t="str">
        <f>IF(Q$384=TRUE,IF($B448="","",IFERROR(IF($E$134="Nein",INDEX('4a) Berechnungen zu Planwerten'!Q$52:Q$57,MATCH($B448,'4a) Berechnungen zu Planwerten'!$B$52:$B$57,0))/'4a) Berechnungen zu Planwerten'!Q$62,INDEX('4b) Berechnungen zu real. Wert.'!Q$42:Q$47,MATCH($B448,'4b) Berechnungen zu real. Wert.'!$B$42:$B$47,0))/'4b) Berechnungen zu real. Wert.'!Q$52),0)),"")</f>
        <v/>
      </c>
      <c r="R448" s="661" t="str">
        <f>IF(R$384=TRUE,IF($B448="","",IFERROR(IF($E$134="Nein",INDEX('4a) Berechnungen zu Planwerten'!R$52:R$57,MATCH($B448,'4a) Berechnungen zu Planwerten'!$B$52:$B$57,0))/'4a) Berechnungen zu Planwerten'!R$62,INDEX('4b) Berechnungen zu real. Wert.'!R$42:R$47,MATCH($B448,'4b) Berechnungen zu real. Wert.'!$B$42:$B$47,0))/'4b) Berechnungen zu real. Wert.'!R$52),0)),"")</f>
        <v/>
      </c>
      <c r="S448" s="661" t="str">
        <f>IF(S$384=TRUE,IF($B448="","",IFERROR(IF($E$134="Nein",IF('4c) Berechnungen_MFS'!$E$114="Nein",INDEX('4a) Berechnungen zu Planwerten'!S$52:S$57, MATCH($B448, '4a) Berechnungen zu Planwerten'!$B$52:$B$57, 0))/'4a) Berechnungen zu Planwerten'!S$62,(INDEX('4a) Berechnungen zu Planwerten'!S$52:S$57, MATCH($B448, '4a) Berechnungen zu Planwerten'!$B$52:$B$57, 0))+INDEX('4a) Berechnungen zu Planwerten'!T$52:T$57, MATCH($B448, '4a) Berechnungen zu Planwerten'!$B$52:$B$57, 0)))/('4a) Berechnungen zu Planwerten'!S$62+'4a) Berechnungen zu Planwerten'!T$62)),IF('4c) Berechnungen_MFS'!$E$114="Nein",INDEX('4b) Berechnungen zu real. Wert.'!S$42:S$47, MATCH($B448, '4b) Berechnungen zu real. Wert.'!$B$42:$B$47, 0))/'4b) Berechnungen zu real. Wert.'!S$52,(INDEX('4b) Berechnungen zu real. Wert.'!S$42:S$47, MATCH($B448, '4b) Berechnungen zu real. Wert.'!$B$42:$B$47, 0))+INDEX('4b) Berechnungen zu real. Wert.'!T$42:T$47, MATCH($B448, '4b) Berechnungen zu real. Wert.'!$B$42:$B$47, 0)))/('4b) Berechnungen zu real. Wert.'!S$52+'4b) Berechnungen zu real. Wert.'!T$52))),0)),"")</f>
        <v/>
      </c>
      <c r="T448" s="687" t="str">
        <f>IF(T$384=TRUE,IF($B448="","",IFERROR(IF($E$134="Nein",INDEX('4a) Berechnungen zu Planwerten'!U$52:U$57,MATCH($B448,'4a) Berechnungen zu Planwerten'!$B$52:$B$57,0))/'4a) Berechnungen zu Planwerten'!U$62,INDEX('4b) Berechnungen zu real. Wert.'!U$42:U$47,MATCH($B448,'4b) Berechnungen zu real. Wert.'!$B$42:$B$47,0))/'4b) Berechnungen zu real. Wert.'!U$52),0)),"")</f>
        <v/>
      </c>
    </row>
    <row r="449" spans="1:20" s="11" customFormat="1" ht="14.5" customHeight="1" x14ac:dyDescent="0.35">
      <c r="A449"/>
      <c r="B449" s="663" t="str">
        <f t="shared" si="210"/>
        <v/>
      </c>
      <c r="C449" s="664"/>
      <c r="D449" s="688" t="str">
        <f t="shared" si="211"/>
        <v/>
      </c>
      <c r="E449" s="666" t="str">
        <f>IF(E$384=TRUE,IF($B449="","",IFERROR(IF($E$134="Nein",INDEX('4a) Berechnungen zu Planwerten'!E$58:E$59, MATCH($B449, '4a) Berechnungen zu Planwerten'!$B$58:$B$59, 0))/'4a) Berechnungen zu Planwerten'!E$62,INDEX('4b) Berechnungen zu real. Wert.'!E$48:E$49, MATCH($B449, '4b) Berechnungen zu real. Wert.'!$B$48:$B$49, 0))/'4b) Berechnungen zu real. Wert.'!E$52),0)),"")</f>
        <v/>
      </c>
      <c r="F449" s="633" t="str">
        <f>IF(F$384=TRUE,IF($B449="","",IFERROR(IF($E$134="Nein",INDEX('4a) Berechnungen zu Planwerten'!F$58:F$59, MATCH($B449, '4a) Berechnungen zu Planwerten'!$B$58:$B$59, 0))/'4a) Berechnungen zu Planwerten'!F$62,INDEX('4b) Berechnungen zu real. Wert.'!F$48:F$49, MATCH($B449, '4b) Berechnungen zu real. Wert.'!$B$48:$B$49, 0))/'4b) Berechnungen zu real. Wert.'!F$52),0)),"")</f>
        <v/>
      </c>
      <c r="G449" s="633" t="str">
        <f>IF(G$384=TRUE,IF($B449="","",IFERROR(IF($E$134="Nein",INDEX('4a) Berechnungen zu Planwerten'!G$58:G$59, MATCH($B449, '4a) Berechnungen zu Planwerten'!$B$58:$B$59, 0))/'4a) Berechnungen zu Planwerten'!G$62,INDEX('4b) Berechnungen zu real. Wert.'!G$48:G$49, MATCH($B449, '4b) Berechnungen zu real. Wert.'!$B$48:$B$49, 0))/'4b) Berechnungen zu real. Wert.'!G$52),0)),"")</f>
        <v/>
      </c>
      <c r="H449" s="633" t="str">
        <f>IF(H$384=TRUE,IF($B449="","",IFERROR(IF($E$134="Nein",INDEX('4a) Berechnungen zu Planwerten'!H$58:H$59, MATCH($B449, '4a) Berechnungen zu Planwerten'!$B$58:$B$59, 0))/'4a) Berechnungen zu Planwerten'!H$62,INDEX('4b) Berechnungen zu real. Wert.'!H$48:H$49, MATCH($B449, '4b) Berechnungen zu real. Wert.'!$B$48:$B$49, 0))/'4b) Berechnungen zu real. Wert.'!H$52),0)),"")</f>
        <v/>
      </c>
      <c r="I449" s="633" t="str">
        <f>IF(I$384=TRUE,IF($B449="","",IFERROR(IF($E$134="Nein",INDEX('4a) Berechnungen zu Planwerten'!I$58:I$59, MATCH($B449, '4a) Berechnungen zu Planwerten'!$B$58:$B$59, 0))/'4a) Berechnungen zu Planwerten'!I$62,INDEX('4b) Berechnungen zu real. Wert.'!I$48:I$49, MATCH($B449, '4b) Berechnungen zu real. Wert.'!$B$48:$B$49, 0))/'4b) Berechnungen zu real. Wert.'!I$52),0)),"")</f>
        <v/>
      </c>
      <c r="J449" s="633" t="str">
        <f>IF(J$384=TRUE,IF($B449="","",IFERROR(IF($E$134="Nein",INDEX('4a) Berechnungen zu Planwerten'!J$58:J$59, MATCH($B449, '4a) Berechnungen zu Planwerten'!$B$58:$B$59, 0))/'4a) Berechnungen zu Planwerten'!J$62,INDEX('4b) Berechnungen zu real. Wert.'!J$48:J$49, MATCH($B449, '4b) Berechnungen zu real. Wert.'!$B$48:$B$49, 0))/'4b) Berechnungen zu real. Wert.'!J$52),0)),"")</f>
        <v/>
      </c>
      <c r="K449" s="633" t="str">
        <f>IF(K$384=TRUE,IF($B449="","",IFERROR(IF($E$134="Nein",INDEX('4a) Berechnungen zu Planwerten'!K$58:K$59, MATCH($B449, '4a) Berechnungen zu Planwerten'!$B$58:$B$59, 0))/'4a) Berechnungen zu Planwerten'!K$62,INDEX('4b) Berechnungen zu real. Wert.'!K$48:K$49, MATCH($B449, '4b) Berechnungen zu real. Wert.'!$B$48:$B$49, 0))/'4b) Berechnungen zu real. Wert.'!K$52),0)),"")</f>
        <v/>
      </c>
      <c r="L449" s="633" t="str">
        <f>IF(L$384=TRUE,IF($B449="","",IFERROR(IF($E$134="Nein",INDEX('4a) Berechnungen zu Planwerten'!L$58:L$59, MATCH($B449, '4a) Berechnungen zu Planwerten'!$B$58:$B$59, 0))/'4a) Berechnungen zu Planwerten'!L$62,INDEX('4b) Berechnungen zu real. Wert.'!L$48:L$49, MATCH($B449, '4b) Berechnungen zu real. Wert.'!$B$48:$B$49, 0))/'4b) Berechnungen zu real. Wert.'!L$52),0)),"")</f>
        <v/>
      </c>
      <c r="M449" s="633" t="str">
        <f>IF(M$384=TRUE,IF($B449="","",IFERROR(IF($E$134="Nein",INDEX('4a) Berechnungen zu Planwerten'!M$58:M$59, MATCH($B449, '4a) Berechnungen zu Planwerten'!$B$58:$B$59, 0))/'4a) Berechnungen zu Planwerten'!M$62,INDEX('4b) Berechnungen zu real. Wert.'!M$48:M$49, MATCH($B449, '4b) Berechnungen zu real. Wert.'!$B$48:$B$49, 0))/'4b) Berechnungen zu real. Wert.'!M$52),0)),"")</f>
        <v/>
      </c>
      <c r="N449" s="633" t="str">
        <f>IF(N$384=TRUE,IF($B449="","",IFERROR(IF($E$134="Nein",INDEX('4a) Berechnungen zu Planwerten'!N$58:N$59, MATCH($B449, '4a) Berechnungen zu Planwerten'!$B$58:$B$59, 0))/'4a) Berechnungen zu Planwerten'!N$62,INDEX('4b) Berechnungen zu real. Wert.'!N$48:N$49, MATCH($B449, '4b) Berechnungen zu real. Wert.'!$B$48:$B$49, 0))/'4b) Berechnungen zu real. Wert.'!N$52),0)),"")</f>
        <v/>
      </c>
      <c r="O449" s="633" t="str">
        <f>IF(O$384=TRUE,IF($B449="","",IFERROR(IF($E$134="Nein",INDEX('4a) Berechnungen zu Planwerten'!O$58:O$59, MATCH($B449, '4a) Berechnungen zu Planwerten'!$B$58:$B$59, 0))/'4a) Berechnungen zu Planwerten'!O$62,INDEX('4b) Berechnungen zu real. Wert.'!O$48:O$49, MATCH($B449, '4b) Berechnungen zu real. Wert.'!$B$48:$B$49, 0))/'4b) Berechnungen zu real. Wert.'!O$52),0)),"")</f>
        <v/>
      </c>
      <c r="P449" s="667" t="str">
        <f>IF(P$384=TRUE,IF($B449="","",IFERROR(IF($E$134="Nein",INDEX('4a) Berechnungen zu Planwerten'!P$58:P$59, MATCH($B449, '4a) Berechnungen zu Planwerten'!$B$58:$B$59, 0))/'4a) Berechnungen zu Planwerten'!P$62,INDEX('4b) Berechnungen zu real. Wert.'!P$48:P$49, MATCH($B449, '4b) Berechnungen zu real. Wert.'!$B$48:$B$49, 0))/'4b) Berechnungen zu real. Wert.'!P$52),0)),"")</f>
        <v/>
      </c>
      <c r="Q449" s="633" t="str">
        <f>IF(Q$384=TRUE,IF($B449="","",IFERROR(IF($E$134="Nein",INDEX('4a) Berechnungen zu Planwerten'!Q$58:Q$59, MATCH($B449, '4a) Berechnungen zu Planwerten'!$B$58:$B$59, 0))/'4a) Berechnungen zu Planwerten'!Q$62,INDEX('4b) Berechnungen zu real. Wert.'!Q$48:Q$49, MATCH($B449, '4b) Berechnungen zu real. Wert.'!$B$48:$B$49, 0))/'4b) Berechnungen zu real. Wert.'!Q$52),0)),"")</f>
        <v/>
      </c>
      <c r="R449" s="633" t="str">
        <f>IF(R$384=TRUE,IF($B449="","",IFERROR(IF($E$134="Nein",INDEX('4a) Berechnungen zu Planwerten'!R$58:R$59, MATCH($B449, '4a) Berechnungen zu Planwerten'!$B$58:$B$59, 0))/'4a) Berechnungen zu Planwerten'!R$62,INDEX('4b) Berechnungen zu real. Wert.'!R$48:R$49, MATCH($B449, '4b) Berechnungen zu real. Wert.'!$B$48:$B$49, 0))/'4b) Berechnungen zu real. Wert.'!R$52),0)),"")</f>
        <v/>
      </c>
      <c r="S449" s="633" t="str">
        <f>IF(S$384=TRUE,IF($B449="","",IFERROR(IF($E$134="Nein",IF('4c) Berechnungen_MFS'!$E$114="Nein",INDEX('4a) Berechnungen zu Planwerten'!S$58:S$59, MATCH($B449, '4a) Berechnungen zu Planwerten'!$B$58:$B$59, 0))/'4a) Berechnungen zu Planwerten'!S$62,(INDEX('4a) Berechnungen zu Planwerten'!S$58:S$59, MATCH($B449, '4a) Berechnungen zu Planwerten'!$B$58:$B$59, 0))+INDEX('4a) Berechnungen zu Planwerten'!T$58:T$59, MATCH($B449, '4a) Berechnungen zu Planwerten'!$B$58:$B$59, 0)))/('4a) Berechnungen zu Planwerten'!S$62+'4a) Berechnungen zu Planwerten'!T$62)),IF('4c) Berechnungen_MFS'!$E$114="Nein",INDEX('4b) Berechnungen zu real. Wert.'!S$48:S$49, MATCH($B449, '4b) Berechnungen zu real. Wert.'!$B$48:$B$49, 0))/'4b) Berechnungen zu real. Wert.'!S$52,(INDEX('4b) Berechnungen zu real. Wert.'!S$48:S$49, MATCH($B449, '4b) Berechnungen zu real. Wert.'!$B$48:$B$49, 0))+INDEX('4b) Berechnungen zu real. Wert.'!T$48:T$49, MATCH($B449, '4b) Berechnungen zu real. Wert.'!$B$48:$B$49, 0)))/('4b) Berechnungen zu real. Wert.'!S$52+'4b) Berechnungen zu real. Wert.'!T$52))),0)),"")</f>
        <v/>
      </c>
      <c r="T449" s="634" t="str">
        <f>IF(T$384=TRUE,IF($B449="","",IFERROR(IF($E$134="Nein",INDEX('4a) Berechnungen zu Planwerten'!U$58:U$59, MATCH($B449, '4a) Berechnungen zu Planwerten'!$B$58:$B$59, 0))/'4a) Berechnungen zu Planwerten'!U$62,INDEX('4b) Berechnungen zu real. Wert.'!U$48:U$49, MATCH($B449, '4b) Berechnungen zu real. Wert.'!$B$48:$B$49, 0))/'4b) Berechnungen zu real. Wert.'!U$52),0)),"")</f>
        <v/>
      </c>
    </row>
    <row r="450" spans="1:20" ht="14.5" customHeight="1" thickBot="1" x14ac:dyDescent="0.4">
      <c r="B450" s="529" t="str">
        <f t="shared" si="210"/>
        <v/>
      </c>
      <c r="C450" s="659"/>
      <c r="D450" s="689" t="str">
        <f t="shared" si="211"/>
        <v/>
      </c>
      <c r="E450" s="690" t="str">
        <f>IF(E$384=TRUE,IF($B450="","",IFERROR(IF($E$134="Nein",INDEX('4a) Berechnungen zu Planwerten'!E$58:E$59,MATCH($B450,'4a) Berechnungen zu Planwerten'!$B$58:$B$59,0))/'4a) Berechnungen zu Planwerten'!E$62,INDEX('4b) Berechnungen zu real. Wert.'!E$48:E$49,MATCH($B450,'4b) Berechnungen zu real. Wert.'!$B$48:$B$49,0))/'4b) Berechnungen zu real. Wert.'!E$52),0)),"")</f>
        <v/>
      </c>
      <c r="F450" s="661" t="str">
        <f>IF(F$384=TRUE,IF($B450="","",IFERROR(IF($E$134="Nein",INDEX('4a) Berechnungen zu Planwerten'!F$58:F$59,MATCH($B450,'4a) Berechnungen zu Planwerten'!$B$58:$B$59,0))/'4a) Berechnungen zu Planwerten'!F$62,INDEX('4b) Berechnungen zu real. Wert.'!F$48:F$49,MATCH($B450,'4b) Berechnungen zu real. Wert.'!$B$48:$B$49,0))/'4b) Berechnungen zu real. Wert.'!F$52),0)),"")</f>
        <v/>
      </c>
      <c r="G450" s="661" t="str">
        <f>IF(G$384=TRUE,IF($B450="","",IFERROR(IF($E$134="Nein",INDEX('4a) Berechnungen zu Planwerten'!G$58:G$59,MATCH($B450,'4a) Berechnungen zu Planwerten'!$B$58:$B$59,0))/'4a) Berechnungen zu Planwerten'!G$62,INDEX('4b) Berechnungen zu real. Wert.'!G$48:G$49,MATCH($B450,'4b) Berechnungen zu real. Wert.'!$B$48:$B$49,0))/'4b) Berechnungen zu real. Wert.'!G$52),0)),"")</f>
        <v/>
      </c>
      <c r="H450" s="661" t="str">
        <f>IF(H$384=TRUE,IF($B450="","",IFERROR(IF($E$134="Nein",INDEX('4a) Berechnungen zu Planwerten'!H$58:H$59,MATCH($B450,'4a) Berechnungen zu Planwerten'!$B$58:$B$59,0))/'4a) Berechnungen zu Planwerten'!H$62,INDEX('4b) Berechnungen zu real. Wert.'!H$48:H$49,MATCH($B450,'4b) Berechnungen zu real. Wert.'!$B$48:$B$49,0))/'4b) Berechnungen zu real. Wert.'!H$52),0)),"")</f>
        <v/>
      </c>
      <c r="I450" s="661" t="str">
        <f>IF(I$384=TRUE,IF($B450="","",IFERROR(IF($E$134="Nein",INDEX('4a) Berechnungen zu Planwerten'!I$58:I$59,MATCH($B450,'4a) Berechnungen zu Planwerten'!$B$58:$B$59,0))/'4a) Berechnungen zu Planwerten'!I$62,INDEX('4b) Berechnungen zu real. Wert.'!I$48:I$49,MATCH($B450,'4b) Berechnungen zu real. Wert.'!$B$48:$B$49,0))/'4b) Berechnungen zu real. Wert.'!I$52),0)),"")</f>
        <v/>
      </c>
      <c r="J450" s="661" t="str">
        <f>IF(J$384=TRUE,IF($B450="","",IFERROR(IF($E$134="Nein",INDEX('4a) Berechnungen zu Planwerten'!J$58:J$59,MATCH($B450,'4a) Berechnungen zu Planwerten'!$B$58:$B$59,0))/'4a) Berechnungen zu Planwerten'!J$62,INDEX('4b) Berechnungen zu real. Wert.'!J$48:J$49,MATCH($B450,'4b) Berechnungen zu real. Wert.'!$B$48:$B$49,0))/'4b) Berechnungen zu real. Wert.'!J$52),0)),"")</f>
        <v/>
      </c>
      <c r="K450" s="661" t="str">
        <f>IF(K$384=TRUE,IF($B450="","",IFERROR(IF($E$134="Nein",INDEX('4a) Berechnungen zu Planwerten'!K$58:K$59,MATCH($B450,'4a) Berechnungen zu Planwerten'!$B$58:$B$59,0))/'4a) Berechnungen zu Planwerten'!K$62,INDEX('4b) Berechnungen zu real. Wert.'!K$48:K$49,MATCH($B450,'4b) Berechnungen zu real. Wert.'!$B$48:$B$49,0))/'4b) Berechnungen zu real. Wert.'!K$52),0)),"")</f>
        <v/>
      </c>
      <c r="L450" s="661" t="str">
        <f>IF(L$384=TRUE,IF($B450="","",IFERROR(IF($E$134="Nein",INDEX('4a) Berechnungen zu Planwerten'!L$58:L$59,MATCH($B450,'4a) Berechnungen zu Planwerten'!$B$58:$B$59,0))/'4a) Berechnungen zu Planwerten'!L$62,INDEX('4b) Berechnungen zu real. Wert.'!L$48:L$49,MATCH($B450,'4b) Berechnungen zu real. Wert.'!$B$48:$B$49,0))/'4b) Berechnungen zu real. Wert.'!L$52),0)),"")</f>
        <v/>
      </c>
      <c r="M450" s="661" t="str">
        <f>IF(M$384=TRUE,IF($B450="","",IFERROR(IF($E$134="Nein",INDEX('4a) Berechnungen zu Planwerten'!M$58:M$59,MATCH($B450,'4a) Berechnungen zu Planwerten'!$B$58:$B$59,0))/'4a) Berechnungen zu Planwerten'!M$62,INDEX('4b) Berechnungen zu real. Wert.'!M$48:M$49,MATCH($B450,'4b) Berechnungen zu real. Wert.'!$B$48:$B$49,0))/'4b) Berechnungen zu real. Wert.'!M$52),0)),"")</f>
        <v/>
      </c>
      <c r="N450" s="661" t="str">
        <f>IF(N$384=TRUE,IF($B450="","",IFERROR(IF($E$134="Nein",INDEX('4a) Berechnungen zu Planwerten'!N$58:N$59,MATCH($B450,'4a) Berechnungen zu Planwerten'!$B$58:$B$59,0))/'4a) Berechnungen zu Planwerten'!N$62,INDEX('4b) Berechnungen zu real. Wert.'!N$48:N$49,MATCH($B450,'4b) Berechnungen zu real. Wert.'!$B$48:$B$49,0))/'4b) Berechnungen zu real. Wert.'!N$52),0)),"")</f>
        <v/>
      </c>
      <c r="O450" s="661" t="str">
        <f>IF(O$384=TRUE,IF($B450="","",IFERROR(IF($E$134="Nein",INDEX('4a) Berechnungen zu Planwerten'!O$58:O$59,MATCH($B450,'4a) Berechnungen zu Planwerten'!$B$58:$B$59,0))/'4a) Berechnungen zu Planwerten'!O$62,INDEX('4b) Berechnungen zu real. Wert.'!O$48:O$49,MATCH($B450,'4b) Berechnungen zu real. Wert.'!$B$48:$B$49,0))/'4b) Berechnungen zu real. Wert.'!O$52),0)),"")</f>
        <v/>
      </c>
      <c r="P450" s="662" t="str">
        <f>IF(P$384=TRUE,IF($B450="","",IFERROR(IF($E$134="Nein",INDEX('4a) Berechnungen zu Planwerten'!P$58:P$59,MATCH($B450,'4a) Berechnungen zu Planwerten'!$B$58:$B$59,0))/'4a) Berechnungen zu Planwerten'!P$62,INDEX('4b) Berechnungen zu real. Wert.'!P$48:P$49,MATCH($B450,'4b) Berechnungen zu real. Wert.'!$B$48:$B$49,0))/'4b) Berechnungen zu real. Wert.'!P$52),0)),"")</f>
        <v/>
      </c>
      <c r="Q450" s="661" t="str">
        <f>IF(Q$384=TRUE,IF($B450="","",IFERROR(IF($E$134="Nein",INDEX('4a) Berechnungen zu Planwerten'!Q$58:Q$59,MATCH($B450,'4a) Berechnungen zu Planwerten'!$B$58:$B$59,0))/'4a) Berechnungen zu Planwerten'!Q$62,INDEX('4b) Berechnungen zu real. Wert.'!Q$48:Q$49,MATCH($B450,'4b) Berechnungen zu real. Wert.'!$B$48:$B$49,0))/'4b) Berechnungen zu real. Wert.'!Q$52),0)),"")</f>
        <v/>
      </c>
      <c r="R450" s="661" t="str">
        <f>IF(R$384=TRUE,IF($B450="","",IFERROR(IF($E$134="Nein",INDEX('4a) Berechnungen zu Planwerten'!R$58:R$59,MATCH($B450,'4a) Berechnungen zu Planwerten'!$B$58:$B$59,0))/'4a) Berechnungen zu Planwerten'!R$62,INDEX('4b) Berechnungen zu real. Wert.'!R$48:R$49,MATCH($B450,'4b) Berechnungen zu real. Wert.'!$B$48:$B$49,0))/'4b) Berechnungen zu real. Wert.'!R$52),0)),"")</f>
        <v/>
      </c>
      <c r="S450" s="661" t="str">
        <f>IF(S$384=TRUE,IF($B450="","",IFERROR(IF($E$134="Nein",IF('4c) Berechnungen_MFS'!$E$114="Nein",INDEX('4a) Berechnungen zu Planwerten'!S$58:S$59, MATCH($B450, '4a) Berechnungen zu Planwerten'!$B$58:$B$59, 0))/'4a) Berechnungen zu Planwerten'!S$62,(INDEX('4a) Berechnungen zu Planwerten'!S$58:S$59, MATCH($B450, '4a) Berechnungen zu Planwerten'!$B$58:$B$59, 0))+INDEX('4a) Berechnungen zu Planwerten'!T$58:T$59, MATCH($B450, '4a) Berechnungen zu Planwerten'!$B$58:$B$59, 0)))/('4a) Berechnungen zu Planwerten'!S$62+'4a) Berechnungen zu Planwerten'!T$62)),IF('4c) Berechnungen_MFS'!$E$114="Nein",INDEX('4b) Berechnungen zu real. Wert.'!S$48:S$49, MATCH($B450, '4b) Berechnungen zu real. Wert.'!$B$48:$B$49, 0))/'4b) Berechnungen zu real. Wert.'!S$52,(INDEX('4b) Berechnungen zu real. Wert.'!S$48:S$49, MATCH($B450, '4b) Berechnungen zu real. Wert.'!$B$48:$B$49, 0))+INDEX('4b) Berechnungen zu real. Wert.'!T$48:T$49, MATCH($B450, '4b) Berechnungen zu real. Wert.'!$B$48:$B$49, 0)))/('4b) Berechnungen zu real. Wert.'!S$52+'4b) Berechnungen zu real. Wert.'!T$52))),0)),"")</f>
        <v/>
      </c>
      <c r="T450" s="687" t="str">
        <f>IF(T$384=TRUE,IF($B450="","",IFERROR(IF($E$134="Nein",INDEX('4a) Berechnungen zu Planwerten'!U$58:U$59,MATCH($B450,'4a) Berechnungen zu Planwerten'!$B$58:$B$59,0))/'4a) Berechnungen zu Planwerten'!U$62,INDEX('4b) Berechnungen zu real. Wert.'!U$48:U$49,MATCH($B450,'4b) Berechnungen zu real. Wert.'!$B$48:$B$49,0))/'4b) Berechnungen zu real. Wert.'!U$52),0)),"")</f>
        <v/>
      </c>
    </row>
    <row r="451" spans="1:20" ht="14.5" customHeight="1" x14ac:dyDescent="0.35">
      <c r="B451" s="663" t="str">
        <f t="shared" si="210"/>
        <v/>
      </c>
      <c r="C451" s="664"/>
      <c r="D451" s="688" t="str">
        <f t="shared" si="211"/>
        <v/>
      </c>
      <c r="E451" s="666" t="str">
        <f>IF(E$384=TRUE,IF($B451="","",IFERROR(IF($E$134="Nein",INDEX('4a) Berechnungen zu Planwerten'!E$60:E$61, MATCH($B451, '4a) Berechnungen zu Planwerten'!$B$60:$B$61, 0))/'4a) Berechnungen zu Planwerten'!E$62,INDEX('4b) Berechnungen zu real. Wert.'!E$50:E$51, MATCH($B451, '4b) Berechnungen zu real. Wert.'!$B$50:$B$51, 0))/'4b) Berechnungen zu real. Wert.'!E$52),0)),"")</f>
        <v/>
      </c>
      <c r="F451" s="633" t="str">
        <f>IF(F$384=TRUE,IF($B451="","",IFERROR(IF($E$134="Nein",INDEX('4a) Berechnungen zu Planwerten'!F$60:F$61, MATCH($B451, '4a) Berechnungen zu Planwerten'!$B$60:$B$61, 0))/'4a) Berechnungen zu Planwerten'!F$62,INDEX('4b) Berechnungen zu real. Wert.'!F$50:F$51, MATCH($B451, '4b) Berechnungen zu real. Wert.'!$B$50:$B$51, 0))/'4b) Berechnungen zu real. Wert.'!F$52),0)),"")</f>
        <v/>
      </c>
      <c r="G451" s="633" t="str">
        <f>IF(G$384=TRUE,IF($B451="","",IFERROR(IF($E$134="Nein",INDEX('4a) Berechnungen zu Planwerten'!G$60:G$61, MATCH($B451, '4a) Berechnungen zu Planwerten'!$B$60:$B$61, 0))/'4a) Berechnungen zu Planwerten'!G$62,INDEX('4b) Berechnungen zu real. Wert.'!G$50:G$51, MATCH($B451, '4b) Berechnungen zu real. Wert.'!$B$50:$B$51, 0))/'4b) Berechnungen zu real. Wert.'!G$52),0)),"")</f>
        <v/>
      </c>
      <c r="H451" s="633" t="str">
        <f>IF(H$384=TRUE,IF($B451="","",IFERROR(IF($E$134="Nein",INDEX('4a) Berechnungen zu Planwerten'!H$60:H$61, MATCH($B451, '4a) Berechnungen zu Planwerten'!$B$60:$B$61, 0))/'4a) Berechnungen zu Planwerten'!H$62,INDEX('4b) Berechnungen zu real. Wert.'!H$50:H$51, MATCH($B451, '4b) Berechnungen zu real. Wert.'!$B$50:$B$51, 0))/'4b) Berechnungen zu real. Wert.'!H$52),0)),"")</f>
        <v/>
      </c>
      <c r="I451" s="633" t="str">
        <f>IF(I$384=TRUE,IF($B451="","",IFERROR(IF($E$134="Nein",INDEX('4a) Berechnungen zu Planwerten'!I$60:I$61, MATCH($B451, '4a) Berechnungen zu Planwerten'!$B$60:$B$61, 0))/'4a) Berechnungen zu Planwerten'!I$62,INDEX('4b) Berechnungen zu real. Wert.'!I$50:I$51, MATCH($B451, '4b) Berechnungen zu real. Wert.'!$B$50:$B$51, 0))/'4b) Berechnungen zu real. Wert.'!I$52),0)),"")</f>
        <v/>
      </c>
      <c r="J451" s="633" t="str">
        <f>IF(J$384=TRUE,IF($B451="","",IFERROR(IF($E$134="Nein",INDEX('4a) Berechnungen zu Planwerten'!J$60:J$61, MATCH($B451, '4a) Berechnungen zu Planwerten'!$B$60:$B$61, 0))/'4a) Berechnungen zu Planwerten'!J$62,INDEX('4b) Berechnungen zu real. Wert.'!J$50:J$51, MATCH($B451, '4b) Berechnungen zu real. Wert.'!$B$50:$B$51, 0))/'4b) Berechnungen zu real. Wert.'!J$52),0)),"")</f>
        <v/>
      </c>
      <c r="K451" s="633" t="str">
        <f>IF(K$384=TRUE,IF($B451="","",IFERROR(IF($E$134="Nein",INDEX('4a) Berechnungen zu Planwerten'!K$60:K$61, MATCH($B451, '4a) Berechnungen zu Planwerten'!$B$60:$B$61, 0))/'4a) Berechnungen zu Planwerten'!K$62,INDEX('4b) Berechnungen zu real. Wert.'!K$50:K$51, MATCH($B451, '4b) Berechnungen zu real. Wert.'!$B$50:$B$51, 0))/'4b) Berechnungen zu real. Wert.'!K$52),0)),"")</f>
        <v/>
      </c>
      <c r="L451" s="633" t="str">
        <f>IF(L$384=TRUE,IF($B451="","",IFERROR(IF($E$134="Nein",INDEX('4a) Berechnungen zu Planwerten'!L$60:L$61, MATCH($B451, '4a) Berechnungen zu Planwerten'!$B$60:$B$61, 0))/'4a) Berechnungen zu Planwerten'!L$62,INDEX('4b) Berechnungen zu real. Wert.'!L$50:L$51, MATCH($B451, '4b) Berechnungen zu real. Wert.'!$B$50:$B$51, 0))/'4b) Berechnungen zu real. Wert.'!L$52),0)),"")</f>
        <v/>
      </c>
      <c r="M451" s="633" t="str">
        <f>IF(M$384=TRUE,IF($B451="","",IFERROR(IF($E$134="Nein",INDEX('4a) Berechnungen zu Planwerten'!M$60:M$61, MATCH($B451, '4a) Berechnungen zu Planwerten'!$B$60:$B$61, 0))/'4a) Berechnungen zu Planwerten'!M$62,INDEX('4b) Berechnungen zu real. Wert.'!M$50:M$51, MATCH($B451, '4b) Berechnungen zu real. Wert.'!$B$50:$B$51, 0))/'4b) Berechnungen zu real. Wert.'!M$52),0)),"")</f>
        <v/>
      </c>
      <c r="N451" s="633" t="str">
        <f>IF(N$384=TRUE,IF($B451="","",IFERROR(IF($E$134="Nein",INDEX('4a) Berechnungen zu Planwerten'!N$60:N$61, MATCH($B451, '4a) Berechnungen zu Planwerten'!$B$60:$B$61, 0))/'4a) Berechnungen zu Planwerten'!N$62,INDEX('4b) Berechnungen zu real. Wert.'!N$50:N$51, MATCH($B451, '4b) Berechnungen zu real. Wert.'!$B$50:$B$51, 0))/'4b) Berechnungen zu real. Wert.'!N$52),0)),"")</f>
        <v/>
      </c>
      <c r="O451" s="633" t="str">
        <f>IF(O$384=TRUE,IF($B451="","",IFERROR(IF($E$134="Nein",INDEX('4a) Berechnungen zu Planwerten'!O$60:O$61, MATCH($B451, '4a) Berechnungen zu Planwerten'!$B$60:$B$61, 0))/'4a) Berechnungen zu Planwerten'!O$62,INDEX('4b) Berechnungen zu real. Wert.'!O$50:O$51, MATCH($B451, '4b) Berechnungen zu real. Wert.'!$B$50:$B$51, 0))/'4b) Berechnungen zu real. Wert.'!O$52),0)),"")</f>
        <v/>
      </c>
      <c r="P451" s="667" t="str">
        <f>IF(P$384=TRUE,IF($B451="","",IFERROR(IF($E$134="Nein",INDEX('4a) Berechnungen zu Planwerten'!P$60:P$61, MATCH($B451, '4a) Berechnungen zu Planwerten'!$B$60:$B$61, 0))/'4a) Berechnungen zu Planwerten'!P$62,INDEX('4b) Berechnungen zu real. Wert.'!P$50:P$51, MATCH($B451, '4b) Berechnungen zu real. Wert.'!$B$50:$B$51, 0))/'4b) Berechnungen zu real. Wert.'!P$52),0)),"")</f>
        <v/>
      </c>
      <c r="Q451" s="633" t="str">
        <f>IF(Q$384=TRUE,IF($B451="","",IFERROR(IF($E$134="Nein",INDEX('4a) Berechnungen zu Planwerten'!Q$60:Q$61, MATCH($B451, '4a) Berechnungen zu Planwerten'!$B$60:$B$61, 0))/'4a) Berechnungen zu Planwerten'!Q$62,INDEX('4b) Berechnungen zu real. Wert.'!Q$50:Q$51, MATCH($B451, '4b) Berechnungen zu real. Wert.'!$B$50:$B$51, 0))/'4b) Berechnungen zu real. Wert.'!Q$52),0)),"")</f>
        <v/>
      </c>
      <c r="R451" s="633" t="str">
        <f>IF(R$384=TRUE,IF($B451="","",IFERROR(IF($E$134="Nein",INDEX('4a) Berechnungen zu Planwerten'!R$60:R$61, MATCH($B451, '4a) Berechnungen zu Planwerten'!$B$60:$B$61, 0))/'4a) Berechnungen zu Planwerten'!R$62,INDEX('4b) Berechnungen zu real. Wert.'!R$50:R$51, MATCH($B451, '4b) Berechnungen zu real. Wert.'!$B$50:$B$51, 0))/'4b) Berechnungen zu real. Wert.'!R$52),0)),"")</f>
        <v/>
      </c>
      <c r="S451" s="633" t="str">
        <f>IF(S$384=TRUE,IF($B451="","",IFERROR(IF($E$134="Nein",IF('4c) Berechnungen_MFS'!$E$114="Nein",INDEX('4a) Berechnungen zu Planwerten'!S$60:S$61, MATCH($B451, '4a) Berechnungen zu Planwerten'!$B$60:$B$61, 0))/'4a) Berechnungen zu Planwerten'!S$62,(INDEX('4a) Berechnungen zu Planwerten'!S$60:S$61, MATCH($B451, '4a) Berechnungen zu Planwerten'!$B$60:$B$61, 0))+INDEX('4a) Berechnungen zu Planwerten'!T$60:T$61, MATCH($B451, '4a) Berechnungen zu Planwerten'!$B$60:$B$61, 0)))/('4a) Berechnungen zu Planwerten'!S$62+'4a) Berechnungen zu Planwerten'!T$62)),IF('4c) Berechnungen_MFS'!$E$114="Nein",INDEX('4b) Berechnungen zu real. Wert.'!S$50:S$51, MATCH($B451, '4b) Berechnungen zu real. Wert.'!$B$50:$B$51, 0))/'4b) Berechnungen zu real. Wert.'!S$52,(INDEX('4b) Berechnungen zu real. Wert.'!S$50:S$51, MATCH($B451, '4b) Berechnungen zu real. Wert.'!$B$50:$B$51, 0))+INDEX('4b) Berechnungen zu real. Wert.'!T$50:T$51, MATCH($B451, '4b) Berechnungen zu real. Wert.'!$B$50:$B$51, 0)))/('4b) Berechnungen zu real. Wert.'!S$52+'4b) Berechnungen zu real. Wert.'!T$52))),0)),"")</f>
        <v/>
      </c>
      <c r="T451" s="634" t="str">
        <f>IF(T$384=TRUE,IF($B451="","",IFERROR(IF($E$134="Nein",INDEX('4a) Berechnungen zu Planwerten'!U$60:U$61, MATCH($B451, '4a) Berechnungen zu Planwerten'!$B$60:$B$61, 0))/'4a) Berechnungen zu Planwerten'!U$62,INDEX('4b) Berechnungen zu real. Wert.'!U$50:U$51, MATCH($B451, '4b) Berechnungen zu real. Wert.'!$B$50:$B$51, 0))/'4b) Berechnungen zu real. Wert.'!U$52),0)),"")</f>
        <v/>
      </c>
    </row>
    <row r="452" spans="1:20" ht="14.5" customHeight="1" thickBot="1" x14ac:dyDescent="0.4">
      <c r="B452" s="677" t="str">
        <f t="shared" si="210"/>
        <v/>
      </c>
      <c r="C452" s="678"/>
      <c r="D452" s="686" t="str">
        <f t="shared" si="211"/>
        <v/>
      </c>
      <c r="E452" s="661" t="str">
        <f>IF(E$384=TRUE,IF($B452="","",IFERROR(IF($E$134="Nein",INDEX('4a) Berechnungen zu Planwerten'!E$60:E$61,MATCH($B452,'4a) Berechnungen zu Planwerten'!$B$60:$B$61,0))/'4a) Berechnungen zu Planwerten'!E$62,INDEX('4b) Berechnungen zu real. Wert.'!E$50:E$51,MATCH($B452,'4b) Berechnungen zu real. Wert.'!$B$50:$B$51,0))/'4b) Berechnungen zu real. Wert.'!E$52),0)),"")</f>
        <v/>
      </c>
      <c r="F452" s="661" t="str">
        <f>IF(F$384=TRUE,IF($B452="","",IFERROR(IF($E$134="Nein",INDEX('4a) Berechnungen zu Planwerten'!F$60:F$61,MATCH($B452,'4a) Berechnungen zu Planwerten'!$B$60:$B$61,0))/'4a) Berechnungen zu Planwerten'!F$62,INDEX('4b) Berechnungen zu real. Wert.'!F$50:F$51,MATCH($B452,'4b) Berechnungen zu real. Wert.'!$B$50:$B$51,0))/'4b) Berechnungen zu real. Wert.'!F$52),0)),"")</f>
        <v/>
      </c>
      <c r="G452" s="661" t="str">
        <f>IF(G$384=TRUE,IF($B452="","",IFERROR(IF($E$134="Nein",INDEX('4a) Berechnungen zu Planwerten'!G$60:G$61,MATCH($B452,'4a) Berechnungen zu Planwerten'!$B$60:$B$61,0))/'4a) Berechnungen zu Planwerten'!G$62,INDEX('4b) Berechnungen zu real. Wert.'!G$50:G$51,MATCH($B452,'4b) Berechnungen zu real. Wert.'!$B$50:$B$51,0))/'4b) Berechnungen zu real. Wert.'!G$52),0)),"")</f>
        <v/>
      </c>
      <c r="H452" s="661" t="str">
        <f>IF(H$384=TRUE,IF($B452="","",IFERROR(IF($E$134="Nein",INDEX('4a) Berechnungen zu Planwerten'!H$60:H$61,MATCH($B452,'4a) Berechnungen zu Planwerten'!$B$60:$B$61,0))/'4a) Berechnungen zu Planwerten'!H$62,INDEX('4b) Berechnungen zu real. Wert.'!H$50:H$51,MATCH($B452,'4b) Berechnungen zu real. Wert.'!$B$50:$B$51,0))/'4b) Berechnungen zu real. Wert.'!H$52),0)),"")</f>
        <v/>
      </c>
      <c r="I452" s="661" t="str">
        <f>IF(I$384=TRUE,IF($B452="","",IFERROR(IF($E$134="Nein",INDEX('4a) Berechnungen zu Planwerten'!I$60:I$61,MATCH($B452,'4a) Berechnungen zu Planwerten'!$B$60:$B$61,0))/'4a) Berechnungen zu Planwerten'!I$62,INDEX('4b) Berechnungen zu real. Wert.'!I$50:I$51,MATCH($B452,'4b) Berechnungen zu real. Wert.'!$B$50:$B$51,0))/'4b) Berechnungen zu real. Wert.'!I$52),0)),"")</f>
        <v/>
      </c>
      <c r="J452" s="661" t="str">
        <f>IF(J$384=TRUE,IF($B452="","",IFERROR(IF($E$134="Nein",INDEX('4a) Berechnungen zu Planwerten'!J$60:J$61,MATCH($B452,'4a) Berechnungen zu Planwerten'!$B$60:$B$61,0))/'4a) Berechnungen zu Planwerten'!J$62,INDEX('4b) Berechnungen zu real. Wert.'!J$50:J$51,MATCH($B452,'4b) Berechnungen zu real. Wert.'!$B$50:$B$51,0))/'4b) Berechnungen zu real. Wert.'!J$52),0)),"")</f>
        <v/>
      </c>
      <c r="K452" s="661" t="str">
        <f>IF(K$384=TRUE,IF($B452="","",IFERROR(IF($E$134="Nein",INDEX('4a) Berechnungen zu Planwerten'!K$60:K$61,MATCH($B452,'4a) Berechnungen zu Planwerten'!$B$60:$B$61,0))/'4a) Berechnungen zu Planwerten'!K$62,INDEX('4b) Berechnungen zu real. Wert.'!K$50:K$51,MATCH($B452,'4b) Berechnungen zu real. Wert.'!$B$50:$B$51,0))/'4b) Berechnungen zu real. Wert.'!K$52),0)),"")</f>
        <v/>
      </c>
      <c r="L452" s="661" t="str">
        <f>IF(L$384=TRUE,IF($B452="","",IFERROR(IF($E$134="Nein",INDEX('4a) Berechnungen zu Planwerten'!L$60:L$61,MATCH($B452,'4a) Berechnungen zu Planwerten'!$B$60:$B$61,0))/'4a) Berechnungen zu Planwerten'!L$62,INDEX('4b) Berechnungen zu real. Wert.'!L$50:L$51,MATCH($B452,'4b) Berechnungen zu real. Wert.'!$B$50:$B$51,0))/'4b) Berechnungen zu real. Wert.'!L$52),0)),"")</f>
        <v/>
      </c>
      <c r="M452" s="661" t="str">
        <f>IF(M$384=TRUE,IF($B452="","",IFERROR(IF($E$134="Nein",INDEX('4a) Berechnungen zu Planwerten'!M$60:M$61,MATCH($B452,'4a) Berechnungen zu Planwerten'!$B$60:$B$61,0))/'4a) Berechnungen zu Planwerten'!M$62,INDEX('4b) Berechnungen zu real. Wert.'!M$50:M$51,MATCH($B452,'4b) Berechnungen zu real. Wert.'!$B$50:$B$51,0))/'4b) Berechnungen zu real. Wert.'!M$52),0)),"")</f>
        <v/>
      </c>
      <c r="N452" s="661" t="str">
        <f>IF(N$384=TRUE,IF($B452="","",IFERROR(IF($E$134="Nein",INDEX('4a) Berechnungen zu Planwerten'!N$60:N$61,MATCH($B452,'4a) Berechnungen zu Planwerten'!$B$60:$B$61,0))/'4a) Berechnungen zu Planwerten'!N$62,INDEX('4b) Berechnungen zu real. Wert.'!N$50:N$51,MATCH($B452,'4b) Berechnungen zu real. Wert.'!$B$50:$B$51,0))/'4b) Berechnungen zu real. Wert.'!N$52),0)),"")</f>
        <v/>
      </c>
      <c r="O452" s="661" t="str">
        <f>IF(O$384=TRUE,IF($B452="","",IFERROR(IF($E$134="Nein",INDEX('4a) Berechnungen zu Planwerten'!O$60:O$61,MATCH($B452,'4a) Berechnungen zu Planwerten'!$B$60:$B$61,0))/'4a) Berechnungen zu Planwerten'!O$62,INDEX('4b) Berechnungen zu real. Wert.'!O$50:O$51,MATCH($B452,'4b) Berechnungen zu real. Wert.'!$B$50:$B$51,0))/'4b) Berechnungen zu real. Wert.'!O$52),0)),"")</f>
        <v/>
      </c>
      <c r="P452" s="662" t="str">
        <f>IF(P$384=TRUE,IF($B452="","",IFERROR(IF($E$134="Nein",INDEX('4a) Berechnungen zu Planwerten'!P$60:P$61,MATCH($B452,'4a) Berechnungen zu Planwerten'!$B$60:$B$61,0))/'4a) Berechnungen zu Planwerten'!P$62,INDEX('4b) Berechnungen zu real. Wert.'!P$50:P$51,MATCH($B452,'4b) Berechnungen zu real. Wert.'!$B$50:$B$51,0))/'4b) Berechnungen zu real. Wert.'!P$52),0)),"")</f>
        <v/>
      </c>
      <c r="Q452" s="661" t="str">
        <f>IF(Q$384=TRUE,IF($B452="","",IFERROR(IF($E$134="Nein",INDEX('4a) Berechnungen zu Planwerten'!Q$60:Q$61,MATCH($B452,'4a) Berechnungen zu Planwerten'!$B$60:$B$61,0))/'4a) Berechnungen zu Planwerten'!Q$62,INDEX('4b) Berechnungen zu real. Wert.'!Q$50:Q$51,MATCH($B452,'4b) Berechnungen zu real. Wert.'!$B$50:$B$51,0))/'4b) Berechnungen zu real. Wert.'!Q$52),0)),"")</f>
        <v/>
      </c>
      <c r="R452" s="661" t="str">
        <f>IF(R$384=TRUE,IF($B452="","",IFERROR(IF($E$134="Nein",INDEX('4a) Berechnungen zu Planwerten'!R$60:R$61,MATCH($B452,'4a) Berechnungen zu Planwerten'!$B$60:$B$61,0))/'4a) Berechnungen zu Planwerten'!R$62,INDEX('4b) Berechnungen zu real. Wert.'!R$50:R$51,MATCH($B452,'4b) Berechnungen zu real. Wert.'!$B$50:$B$51,0))/'4b) Berechnungen zu real. Wert.'!R$52),0)),"")</f>
        <v/>
      </c>
      <c r="S452" s="661" t="str">
        <f>IF(S$384=TRUE,IF($B452="","",IFERROR(IF($E$134="Nein",IF('4c) Berechnungen_MFS'!$E$114="Nein",INDEX('4a) Berechnungen zu Planwerten'!S$60:S$61, MATCH($B452, '4a) Berechnungen zu Planwerten'!$B$60:$B$61, 0))/'4a) Berechnungen zu Planwerten'!S$62,(INDEX('4a) Berechnungen zu Planwerten'!S$60:S$61, MATCH($B452, '4a) Berechnungen zu Planwerten'!$B$60:$B$61, 0))+INDEX('4a) Berechnungen zu Planwerten'!T$60:T$61, MATCH($B452, '4a) Berechnungen zu Planwerten'!$B$60:$B$61, 0)))/('4a) Berechnungen zu Planwerten'!S$62+'4a) Berechnungen zu Planwerten'!T$62)),IF('4c) Berechnungen_MFS'!$E$114="Nein",INDEX('4b) Berechnungen zu real. Wert.'!S$50:S$51, MATCH($B452, '4b) Berechnungen zu real. Wert.'!$B$50:$B$51, 0))/'4b) Berechnungen zu real. Wert.'!S$52,(INDEX('4b) Berechnungen zu real. Wert.'!S$50:S$51, MATCH($B452, '4b) Berechnungen zu real. Wert.'!$B$50:$B$51, 0))+INDEX('4b) Berechnungen zu real. Wert.'!T$50:T$51, MATCH($B452, '4b) Berechnungen zu real. Wert.'!$B$50:$B$51, 0)))/('4b) Berechnungen zu real. Wert.'!S$52+'4b) Berechnungen zu real. Wert.'!T$52))),0)),"")</f>
        <v/>
      </c>
      <c r="T452" s="687" t="str">
        <f>IF(T$384=TRUE,IF($B452="","",IFERROR(IF($E$134="Nein",INDEX('4a) Berechnungen zu Planwerten'!U$60:U$61,MATCH($B452,'4a) Berechnungen zu Planwerten'!$B$60:$B$61,0))/'4a) Berechnungen zu Planwerten'!U$62,INDEX('4b) Berechnungen zu real. Wert.'!U$50:U$51,MATCH($B452,'4b) Berechnungen zu real. Wert.'!$B$50:$B$51,0))/'4b) Berechnungen zu real. Wert.'!U$52),0)),"")</f>
        <v/>
      </c>
    </row>
    <row r="453" spans="1:20" ht="14.5" customHeight="1" x14ac:dyDescent="0.35">
      <c r="B453" s="691" t="str">
        <f t="shared" si="210"/>
        <v/>
      </c>
      <c r="C453" s="692"/>
      <c r="D453" s="693" t="str">
        <f t="shared" si="211"/>
        <v/>
      </c>
      <c r="E453" s="694" t="str">
        <f>IF(E$384=TRUE,IF($B453="","",IFERROR(IF($E$134="Nein",INDEX('4a) Berechnungen zu Planwerten'!E$52:E$57, MATCH($B453, '4a) Berechnungen zu Planwerten'!$B$52:$B$57, 0))/'4a) Berechnungen zu Planwerten'!E$62,INDEX('4b) Berechnungen zu real. Wert.'!E$42:E$47, MATCH($B453, '4b) Berechnungen zu real. Wert.'!$B$42:$B$47, 0))/'4b) Berechnungen zu real. Wert.'!E$52),0)),"")</f>
        <v/>
      </c>
      <c r="F453" s="695" t="str">
        <f>IF(F$384=TRUE,IF($B453="","",IFERROR(IF($E$134="Nein",INDEX('4a) Berechnungen zu Planwerten'!F$52:F$57, MATCH($B453, '4a) Berechnungen zu Planwerten'!$B$52:$B$57, 0))/'4a) Berechnungen zu Planwerten'!F$62,INDEX('4b) Berechnungen zu real. Wert.'!F$42:F$47, MATCH($B453, '4b) Berechnungen zu real. Wert.'!$B$42:$B$47, 0))/'4b) Berechnungen zu real. Wert.'!F$52),0)),"")</f>
        <v/>
      </c>
      <c r="G453" s="695" t="str">
        <f>IF(G$384=TRUE,IF($B453="","",IFERROR(IF($E$134="Nein",INDEX('4a) Berechnungen zu Planwerten'!G$52:G$57, MATCH($B453, '4a) Berechnungen zu Planwerten'!$B$52:$B$57, 0))/'4a) Berechnungen zu Planwerten'!G$62,INDEX('4b) Berechnungen zu real. Wert.'!G$42:G$47, MATCH($B453, '4b) Berechnungen zu real. Wert.'!$B$42:$B$47, 0))/'4b) Berechnungen zu real. Wert.'!G$52),0)),"")</f>
        <v/>
      </c>
      <c r="H453" s="695" t="str">
        <f>IF(H$384=TRUE,IF($B453="","",IFERROR(IF($E$134="Nein",INDEX('4a) Berechnungen zu Planwerten'!H$52:H$57, MATCH($B453, '4a) Berechnungen zu Planwerten'!$B$52:$B$57, 0))/'4a) Berechnungen zu Planwerten'!H$62,INDEX('4b) Berechnungen zu real. Wert.'!H$42:H$47, MATCH($B453, '4b) Berechnungen zu real. Wert.'!$B$42:$B$47, 0))/'4b) Berechnungen zu real. Wert.'!H$52),0)),"")</f>
        <v/>
      </c>
      <c r="I453" s="695" t="str">
        <f>IF(I$384=TRUE,IF($B453="","",IFERROR(IF($E$134="Nein",INDEX('4a) Berechnungen zu Planwerten'!I$52:I$57, MATCH($B453, '4a) Berechnungen zu Planwerten'!$B$52:$B$57, 0))/'4a) Berechnungen zu Planwerten'!I$62,INDEX('4b) Berechnungen zu real. Wert.'!I$42:I$47, MATCH($B453, '4b) Berechnungen zu real. Wert.'!$B$42:$B$47, 0))/'4b) Berechnungen zu real. Wert.'!I$52),0)),"")</f>
        <v/>
      </c>
      <c r="J453" s="695" t="str">
        <f>IF(J$384=TRUE,IF($B453="","",IFERROR(IF($E$134="Nein",INDEX('4a) Berechnungen zu Planwerten'!J$52:J$57, MATCH($B453, '4a) Berechnungen zu Planwerten'!$B$52:$B$57, 0))/'4a) Berechnungen zu Planwerten'!J$62,INDEX('4b) Berechnungen zu real. Wert.'!J$42:J$47, MATCH($B453, '4b) Berechnungen zu real. Wert.'!$B$42:$B$47, 0))/'4b) Berechnungen zu real. Wert.'!J$52),0)),"")</f>
        <v/>
      </c>
      <c r="K453" s="695" t="str">
        <f>IF(K$384=TRUE,IF($B453="","",IFERROR(IF($E$134="Nein",INDEX('4a) Berechnungen zu Planwerten'!K$52:K$57, MATCH($B453, '4a) Berechnungen zu Planwerten'!$B$52:$B$57, 0))/'4a) Berechnungen zu Planwerten'!K$62,INDEX('4b) Berechnungen zu real. Wert.'!K$42:K$47, MATCH($B453, '4b) Berechnungen zu real. Wert.'!$B$42:$B$47, 0))/'4b) Berechnungen zu real. Wert.'!K$52),0)),"")</f>
        <v/>
      </c>
      <c r="L453" s="695" t="str">
        <f>IF(L$384=TRUE,IF($B453="","",IFERROR(IF($E$134="Nein",INDEX('4a) Berechnungen zu Planwerten'!L$52:L$57, MATCH($B453, '4a) Berechnungen zu Planwerten'!$B$52:$B$57, 0))/'4a) Berechnungen zu Planwerten'!L$62,INDEX('4b) Berechnungen zu real. Wert.'!L$42:L$47, MATCH($B453, '4b) Berechnungen zu real. Wert.'!$B$42:$B$47, 0))/'4b) Berechnungen zu real. Wert.'!L$52),0)),"")</f>
        <v/>
      </c>
      <c r="M453" s="695" t="str">
        <f>IF(M$384=TRUE,IF($B453="","",IFERROR(IF($E$134="Nein",INDEX('4a) Berechnungen zu Planwerten'!M$52:M$57, MATCH($B453, '4a) Berechnungen zu Planwerten'!$B$52:$B$57, 0))/'4a) Berechnungen zu Planwerten'!M$62,INDEX('4b) Berechnungen zu real. Wert.'!M$42:M$47, MATCH($B453, '4b) Berechnungen zu real. Wert.'!$B$42:$B$47, 0))/'4b) Berechnungen zu real. Wert.'!M$52),0)),"")</f>
        <v/>
      </c>
      <c r="N453" s="695" t="str">
        <f>IF(N$384=TRUE,IF($B453="","",IFERROR(IF($E$134="Nein",INDEX('4a) Berechnungen zu Planwerten'!N$52:N$57, MATCH($B453, '4a) Berechnungen zu Planwerten'!$B$52:$B$57, 0))/'4a) Berechnungen zu Planwerten'!N$62,INDEX('4b) Berechnungen zu real. Wert.'!N$42:N$47, MATCH($B453, '4b) Berechnungen zu real. Wert.'!$B$42:$B$47, 0))/'4b) Berechnungen zu real. Wert.'!N$52),0)),"")</f>
        <v/>
      </c>
      <c r="O453" s="695" t="str">
        <f>IF(O$384=TRUE,IF($B453="","",IFERROR(IF($E$134="Nein",INDEX('4a) Berechnungen zu Planwerten'!O$52:O$57, MATCH($B453, '4a) Berechnungen zu Planwerten'!$B$52:$B$57, 0))/'4a) Berechnungen zu Planwerten'!O$62,INDEX('4b) Berechnungen zu real. Wert.'!O$42:O$47, MATCH($B453, '4b) Berechnungen zu real. Wert.'!$B$42:$B$47, 0))/'4b) Berechnungen zu real. Wert.'!O$52),0)),"")</f>
        <v/>
      </c>
      <c r="P453" s="696" t="str">
        <f>IF(P$384=TRUE,IF($B453="","",IFERROR(IF($E$134="Nein",INDEX('4a) Berechnungen zu Planwerten'!P$52:P$57, MATCH($B453, '4a) Berechnungen zu Planwerten'!$B$52:$B$57, 0))/'4a) Berechnungen zu Planwerten'!P$62,INDEX('4b) Berechnungen zu real. Wert.'!P$42:P$47, MATCH($B453, '4b) Berechnungen zu real. Wert.'!$B$42:$B$47, 0))/'4b) Berechnungen zu real. Wert.'!P$52),0)),"")</f>
        <v/>
      </c>
      <c r="Q453" s="695" t="str">
        <f>IF(Q$384=TRUE,IF($B453="","",IFERROR(IF($E$134="Nein",INDEX('4a) Berechnungen zu Planwerten'!Q$52:Q$57, MATCH($B453, '4a) Berechnungen zu Planwerten'!$B$52:$B$57, 0))/'4a) Berechnungen zu Planwerten'!Q$62,INDEX('4b) Berechnungen zu real. Wert.'!Q$42:Q$47, MATCH($B453, '4b) Berechnungen zu real. Wert.'!$B$42:$B$47, 0))/'4b) Berechnungen zu real. Wert.'!Q$52),0)),"")</f>
        <v/>
      </c>
      <c r="R453" s="695" t="str">
        <f>IF(R$384=TRUE,IF($B453="","",IFERROR(IF($E$134="Nein",INDEX('4a) Berechnungen zu Planwerten'!R$52:R$57, MATCH($B453, '4a) Berechnungen zu Planwerten'!$B$52:$B$57, 0))/'4a) Berechnungen zu Planwerten'!R$62,INDEX('4b) Berechnungen zu real. Wert.'!R$42:R$47, MATCH($B453, '4b) Berechnungen zu real. Wert.'!$B$42:$B$47, 0))/'4b) Berechnungen zu real. Wert.'!R$52),0)),"")</f>
        <v/>
      </c>
      <c r="S453" s="695" t="str">
        <f>IF(S$384=TRUE,IF($B453="","",IFERROR(IF($E$134="Nein",IF('4c) Berechnungen_MFS'!$E$114="Nein",INDEX('4a) Berechnungen zu Planwerten'!S$52:S$57, MATCH($B453, '4a) Berechnungen zu Planwerten'!$B$52:$B$57, 0))/'4a) Berechnungen zu Planwerten'!S$62,(INDEX('4a) Berechnungen zu Planwerten'!S$52:S$57, MATCH($B453, '4a) Berechnungen zu Planwerten'!$B$52:$B$57, 0))+INDEX('4a) Berechnungen zu Planwerten'!T$52:T$57, MATCH($B453, '4a) Berechnungen zu Planwerten'!$B$52:$B$57, 0)))/('4a) Berechnungen zu Planwerten'!S$62+'4a) Berechnungen zu Planwerten'!T$62)),IF('4c) Berechnungen_MFS'!$E$114="Nein",INDEX('4b) Berechnungen zu real. Wert.'!S$42:S$47, MATCH($B453, '4b) Berechnungen zu real. Wert.'!$B$42:$B$47, 0))/'4b) Berechnungen zu real. Wert.'!S$52,(INDEX('4b) Berechnungen zu real. Wert.'!S$42:S$47, MATCH($B453, '4b) Berechnungen zu real. Wert.'!$B$42:$B$47, 0))+INDEX('4b) Berechnungen zu real. Wert.'!T$42:T$47, MATCH($B453, '4b) Berechnungen zu real. Wert.'!$B$42:$B$47, 0)))/('4b) Berechnungen zu real. Wert.'!S$52+'4b) Berechnungen zu real. Wert.'!T$52))),0)),"")</f>
        <v/>
      </c>
      <c r="T453" s="697" t="str">
        <f>IF(T$384=TRUE,IF($B453="","",IFERROR(IF($E$134="Nein",INDEX('4a) Berechnungen zu Planwerten'!U$52:U$57, MATCH($B453, '4a) Berechnungen zu Planwerten'!$B$52:$B$57, 0))/'4a) Berechnungen zu Planwerten'!U$62,INDEX('4b) Berechnungen zu real. Wert.'!U$42:U$47, MATCH($B453, '4b) Berechnungen zu real. Wert.'!$B$42:$B$47, 0))/'4b) Berechnungen zu real. Wert.'!U$52),0)),"")</f>
        <v/>
      </c>
    </row>
    <row r="454" spans="1:20" ht="14.5" customHeight="1" x14ac:dyDescent="0.35">
      <c r="B454" s="635" t="str">
        <f t="shared" si="210"/>
        <v/>
      </c>
      <c r="C454" s="316"/>
      <c r="D454" s="317" t="str">
        <f t="shared" si="211"/>
        <v/>
      </c>
      <c r="E454" s="698" t="str">
        <f>IF(E$384=TRUE,IF($B454="","",IFERROR(IF($E$134="Nein",INDEX('4a) Berechnungen zu Planwerten'!E$52:E$57,MATCH($B454,'4a) Berechnungen zu Planwerten'!$B$52:$B$57,0))/'4a) Berechnungen zu Planwerten'!E$62,INDEX('4b) Berechnungen zu real. Wert.'!E$42:E$47,MATCH($B454,'4b) Berechnungen zu real. Wert.'!$B$42:$B$47,0))/'4b) Berechnungen zu real. Wert.'!E$52),0)),"")</f>
        <v/>
      </c>
      <c r="F454" s="699" t="str">
        <f>IF(F$384=TRUE,IF($B454="","",IFERROR(IF($E$134="Nein",INDEX('4a) Berechnungen zu Planwerten'!F$52:F$57,MATCH($B454,'4a) Berechnungen zu Planwerten'!$B$52:$B$57,0))/'4a) Berechnungen zu Planwerten'!F$62,INDEX('4b) Berechnungen zu real. Wert.'!F$42:F$47,MATCH($B454,'4b) Berechnungen zu real. Wert.'!$B$42:$B$47,0))/'4b) Berechnungen zu real. Wert.'!F$52),0)),"")</f>
        <v/>
      </c>
      <c r="G454" s="699" t="str">
        <f>IF(G$384=TRUE,IF($B454="","",IFERROR(IF($E$134="Nein",INDEX('4a) Berechnungen zu Planwerten'!G$52:G$57,MATCH($B454,'4a) Berechnungen zu Planwerten'!$B$52:$B$57,0))/'4a) Berechnungen zu Planwerten'!G$62,INDEX('4b) Berechnungen zu real. Wert.'!G$42:G$47,MATCH($B454,'4b) Berechnungen zu real. Wert.'!$B$42:$B$47,0))/'4b) Berechnungen zu real. Wert.'!G$52),0)),"")</f>
        <v/>
      </c>
      <c r="H454" s="699" t="str">
        <f>IF(H$384=TRUE,IF($B454="","",IFERROR(IF($E$134="Nein",INDEX('4a) Berechnungen zu Planwerten'!H$52:H$57,MATCH($B454,'4a) Berechnungen zu Planwerten'!$B$52:$B$57,0))/'4a) Berechnungen zu Planwerten'!H$62,INDEX('4b) Berechnungen zu real. Wert.'!H$42:H$47,MATCH($B454,'4b) Berechnungen zu real. Wert.'!$B$42:$B$47,0))/'4b) Berechnungen zu real. Wert.'!H$52),0)),"")</f>
        <v/>
      </c>
      <c r="I454" s="699" t="str">
        <f>IF(I$384=TRUE,IF($B454="","",IFERROR(IF($E$134="Nein",INDEX('4a) Berechnungen zu Planwerten'!I$52:I$57,MATCH($B454,'4a) Berechnungen zu Planwerten'!$B$52:$B$57,0))/'4a) Berechnungen zu Planwerten'!I$62,INDEX('4b) Berechnungen zu real. Wert.'!I$42:I$47,MATCH($B454,'4b) Berechnungen zu real. Wert.'!$B$42:$B$47,0))/'4b) Berechnungen zu real. Wert.'!I$52),0)),"")</f>
        <v/>
      </c>
      <c r="J454" s="699" t="str">
        <f>IF(J$384=TRUE,IF($B454="","",IFERROR(IF($E$134="Nein",INDEX('4a) Berechnungen zu Planwerten'!J$52:J$57,MATCH($B454,'4a) Berechnungen zu Planwerten'!$B$52:$B$57,0))/'4a) Berechnungen zu Planwerten'!J$62,INDEX('4b) Berechnungen zu real. Wert.'!J$42:J$47,MATCH($B454,'4b) Berechnungen zu real. Wert.'!$B$42:$B$47,0))/'4b) Berechnungen zu real. Wert.'!J$52),0)),"")</f>
        <v/>
      </c>
      <c r="K454" s="699" t="str">
        <f>IF(K$384=TRUE,IF($B454="","",IFERROR(IF($E$134="Nein",INDEX('4a) Berechnungen zu Planwerten'!K$52:K$57,MATCH($B454,'4a) Berechnungen zu Planwerten'!$B$52:$B$57,0))/'4a) Berechnungen zu Planwerten'!K$62,INDEX('4b) Berechnungen zu real. Wert.'!K$42:K$47,MATCH($B454,'4b) Berechnungen zu real. Wert.'!$B$42:$B$47,0))/'4b) Berechnungen zu real. Wert.'!K$52),0)),"")</f>
        <v/>
      </c>
      <c r="L454" s="699" t="str">
        <f>IF(L$384=TRUE,IF($B454="","",IFERROR(IF($E$134="Nein",INDEX('4a) Berechnungen zu Planwerten'!L$52:L$57,MATCH($B454,'4a) Berechnungen zu Planwerten'!$B$52:$B$57,0))/'4a) Berechnungen zu Planwerten'!L$62,INDEX('4b) Berechnungen zu real. Wert.'!L$42:L$47,MATCH($B454,'4b) Berechnungen zu real. Wert.'!$B$42:$B$47,0))/'4b) Berechnungen zu real. Wert.'!L$52),0)),"")</f>
        <v/>
      </c>
      <c r="M454" s="699" t="str">
        <f>IF(M$384=TRUE,IF($B454="","",IFERROR(IF($E$134="Nein",INDEX('4a) Berechnungen zu Planwerten'!M$52:M$57,MATCH($B454,'4a) Berechnungen zu Planwerten'!$B$52:$B$57,0))/'4a) Berechnungen zu Planwerten'!M$62,INDEX('4b) Berechnungen zu real. Wert.'!M$42:M$47,MATCH($B454,'4b) Berechnungen zu real. Wert.'!$B$42:$B$47,0))/'4b) Berechnungen zu real. Wert.'!M$52),0)),"")</f>
        <v/>
      </c>
      <c r="N454" s="699" t="str">
        <f>IF(N$384=TRUE,IF($B454="","",IFERROR(IF($E$134="Nein",INDEX('4a) Berechnungen zu Planwerten'!N$52:N$57,MATCH($B454,'4a) Berechnungen zu Planwerten'!$B$52:$B$57,0))/'4a) Berechnungen zu Planwerten'!N$62,INDEX('4b) Berechnungen zu real. Wert.'!N$42:N$47,MATCH($B454,'4b) Berechnungen zu real. Wert.'!$B$42:$B$47,0))/'4b) Berechnungen zu real. Wert.'!N$52),0)),"")</f>
        <v/>
      </c>
      <c r="O454" s="699" t="str">
        <f>IF(O$384=TRUE,IF($B454="","",IFERROR(IF($E$134="Nein",INDEX('4a) Berechnungen zu Planwerten'!O$52:O$57,MATCH($B454,'4a) Berechnungen zu Planwerten'!$B$52:$B$57,0))/'4a) Berechnungen zu Planwerten'!O$62,INDEX('4b) Berechnungen zu real. Wert.'!O$42:O$47,MATCH($B454,'4b) Berechnungen zu real. Wert.'!$B$42:$B$47,0))/'4b) Berechnungen zu real. Wert.'!O$52),0)),"")</f>
        <v/>
      </c>
      <c r="P454" s="700" t="str">
        <f>IF(P$384=TRUE,IF($B454="","",IFERROR(IF($E$134="Nein",INDEX('4a) Berechnungen zu Planwerten'!P$52:P$57,MATCH($B454,'4a) Berechnungen zu Planwerten'!$B$52:$B$57,0))/'4a) Berechnungen zu Planwerten'!P$62,INDEX('4b) Berechnungen zu real. Wert.'!P$42:P$47,MATCH($B454,'4b) Berechnungen zu real. Wert.'!$B$42:$B$47,0))/'4b) Berechnungen zu real. Wert.'!P$52),0)),"")</f>
        <v/>
      </c>
      <c r="Q454" s="699" t="str">
        <f>IF(Q$384=TRUE,IF($B454="","",IFERROR(IF($E$134="Nein",INDEX('4a) Berechnungen zu Planwerten'!Q$52:Q$57,MATCH($B454,'4a) Berechnungen zu Planwerten'!$B$52:$B$57,0))/'4a) Berechnungen zu Planwerten'!Q$62,INDEX('4b) Berechnungen zu real. Wert.'!Q$42:Q$47,MATCH($B454,'4b) Berechnungen zu real. Wert.'!$B$42:$B$47,0))/'4b) Berechnungen zu real. Wert.'!Q$52),0)),"")</f>
        <v/>
      </c>
      <c r="R454" s="699" t="str">
        <f>IF(R$384=TRUE,IF($B454="","",IFERROR(IF($E$134="Nein",INDEX('4a) Berechnungen zu Planwerten'!R$52:R$57,MATCH($B454,'4a) Berechnungen zu Planwerten'!$B$52:$B$57,0))/'4a) Berechnungen zu Planwerten'!R$62,INDEX('4b) Berechnungen zu real. Wert.'!R$42:R$47,MATCH($B454,'4b) Berechnungen zu real. Wert.'!$B$42:$B$47,0))/'4b) Berechnungen zu real. Wert.'!R$52),0)),"")</f>
        <v/>
      </c>
      <c r="S454" s="699" t="str">
        <f>IF(S$384=TRUE,IF($B454="","",IFERROR(IF($E$134="Nein",IF('4c) Berechnungen_MFS'!$E$114="Nein",INDEX('4a) Berechnungen zu Planwerten'!S$52:S$57, MATCH($B454, '4a) Berechnungen zu Planwerten'!$B$52:$B$57, 0))/'4a) Berechnungen zu Planwerten'!S$62,(INDEX('4a) Berechnungen zu Planwerten'!S$52:S$57, MATCH($B454, '4a) Berechnungen zu Planwerten'!$B$52:$B$57, 0))+INDEX('4a) Berechnungen zu Planwerten'!T$52:T$57, MATCH($B454, '4a) Berechnungen zu Planwerten'!$B$52:$B$57, 0)))/('4a) Berechnungen zu Planwerten'!S$62+'4a) Berechnungen zu Planwerten'!T$62)),IF('4c) Berechnungen_MFS'!$E$114="Nein",INDEX('4b) Berechnungen zu real. Wert.'!S$42:S$47, MATCH($B454, '4b) Berechnungen zu real. Wert.'!$B$42:$B$47, 0))/'4b) Berechnungen zu real. Wert.'!S$52,(INDEX('4b) Berechnungen zu real. Wert.'!S$42:S$47, MATCH($B454, '4b) Berechnungen zu real. Wert.'!$B$42:$B$47, 0))+INDEX('4b) Berechnungen zu real. Wert.'!T$42:T$47, MATCH($B454, '4b) Berechnungen zu real. Wert.'!$B$42:$B$47, 0)))/('4b) Berechnungen zu real. Wert.'!S$52+'4b) Berechnungen zu real. Wert.'!T$52))),0)),"")</f>
        <v/>
      </c>
      <c r="T454" s="701" t="str">
        <f>IF(T$384=TRUE,IF($B454="","",IFERROR(IF($E$134="Nein",INDEX('4a) Berechnungen zu Planwerten'!U$52:U$57,MATCH($B454,'4a) Berechnungen zu Planwerten'!$B$52:$B$57,0))/'4a) Berechnungen zu Planwerten'!U$62,INDEX('4b) Berechnungen zu real. Wert.'!U$42:U$47,MATCH($B454,'4b) Berechnungen zu real. Wert.'!$B$42:$B$47,0))/'4b) Berechnungen zu real. Wert.'!U$52),0)),"")</f>
        <v/>
      </c>
    </row>
    <row r="455" spans="1:20" ht="14.5" customHeight="1" x14ac:dyDescent="0.35">
      <c r="B455" s="646" t="str">
        <f t="shared" si="210"/>
        <v/>
      </c>
      <c r="C455" s="647"/>
      <c r="D455" s="680" t="str">
        <f t="shared" si="211"/>
        <v/>
      </c>
      <c r="E455" s="702" t="str">
        <f>IF(E$384=TRUE,IF($B455="","",IFERROR(IF($E$134="Nein",INDEX('4a) Berechnungen zu Planwerten'!E$52:E$57,MATCH($B455,'4a) Berechnungen zu Planwerten'!$B$52:$B$57,0))/'4a) Berechnungen zu Planwerten'!E$62,INDEX('4b) Berechnungen zu real. Wert.'!E$42:E$47,MATCH($B455,'4b) Berechnungen zu real. Wert.'!$B$42:$B$47,0))/'4b) Berechnungen zu real. Wert.'!E$52),0)),"")</f>
        <v/>
      </c>
      <c r="F455" s="702" t="str">
        <f>IF(F$384=TRUE,IF($B455="","",IFERROR(IF($E$134="Nein",INDEX('4a) Berechnungen zu Planwerten'!F$52:F$57,MATCH($B455,'4a) Berechnungen zu Planwerten'!$B$52:$B$57,0))/'4a) Berechnungen zu Planwerten'!F$62,INDEX('4b) Berechnungen zu real. Wert.'!F$42:F$47,MATCH($B455,'4b) Berechnungen zu real. Wert.'!$B$42:$B$47,0))/'4b) Berechnungen zu real. Wert.'!F$52),0)),"")</f>
        <v/>
      </c>
      <c r="G455" s="702" t="str">
        <f>IF(G$384=TRUE,IF($B455="","",IFERROR(IF($E$134="Nein",INDEX('4a) Berechnungen zu Planwerten'!G$52:G$57,MATCH($B455,'4a) Berechnungen zu Planwerten'!$B$52:$B$57,0))/'4a) Berechnungen zu Planwerten'!G$62,INDEX('4b) Berechnungen zu real. Wert.'!G$42:G$47,MATCH($B455,'4b) Berechnungen zu real. Wert.'!$B$42:$B$47,0))/'4b) Berechnungen zu real. Wert.'!G$52),0)),"")</f>
        <v/>
      </c>
      <c r="H455" s="702" t="str">
        <f>IF(H$384=TRUE,IF($B455="","",IFERROR(IF($E$134="Nein",INDEX('4a) Berechnungen zu Planwerten'!H$52:H$57,MATCH($B455,'4a) Berechnungen zu Planwerten'!$B$52:$B$57,0))/'4a) Berechnungen zu Planwerten'!H$62,INDEX('4b) Berechnungen zu real. Wert.'!H$42:H$47,MATCH($B455,'4b) Berechnungen zu real. Wert.'!$B$42:$B$47,0))/'4b) Berechnungen zu real. Wert.'!H$52),0)),"")</f>
        <v/>
      </c>
      <c r="I455" s="702" t="str">
        <f>IF(I$384=TRUE,IF($B455="","",IFERROR(IF($E$134="Nein",INDEX('4a) Berechnungen zu Planwerten'!I$52:I$57,MATCH($B455,'4a) Berechnungen zu Planwerten'!$B$52:$B$57,0))/'4a) Berechnungen zu Planwerten'!I$62,INDEX('4b) Berechnungen zu real. Wert.'!I$42:I$47,MATCH($B455,'4b) Berechnungen zu real. Wert.'!$B$42:$B$47,0))/'4b) Berechnungen zu real. Wert.'!I$52),0)),"")</f>
        <v/>
      </c>
      <c r="J455" s="702" t="str">
        <f>IF(J$384=TRUE,IF($B455="","",IFERROR(IF($E$134="Nein",INDEX('4a) Berechnungen zu Planwerten'!J$52:J$57,MATCH($B455,'4a) Berechnungen zu Planwerten'!$B$52:$B$57,0))/'4a) Berechnungen zu Planwerten'!J$62,INDEX('4b) Berechnungen zu real. Wert.'!J$42:J$47,MATCH($B455,'4b) Berechnungen zu real. Wert.'!$B$42:$B$47,0))/'4b) Berechnungen zu real. Wert.'!J$52),0)),"")</f>
        <v/>
      </c>
      <c r="K455" s="702" t="str">
        <f>IF(K$384=TRUE,IF($B455="","",IFERROR(IF($E$134="Nein",INDEX('4a) Berechnungen zu Planwerten'!K$52:K$57,MATCH($B455,'4a) Berechnungen zu Planwerten'!$B$52:$B$57,0))/'4a) Berechnungen zu Planwerten'!K$62,INDEX('4b) Berechnungen zu real. Wert.'!K$42:K$47,MATCH($B455,'4b) Berechnungen zu real. Wert.'!$B$42:$B$47,0))/'4b) Berechnungen zu real. Wert.'!K$52),0)),"")</f>
        <v/>
      </c>
      <c r="L455" s="702" t="str">
        <f>IF(L$384=TRUE,IF($B455="","",IFERROR(IF($E$134="Nein",INDEX('4a) Berechnungen zu Planwerten'!L$52:L$57,MATCH($B455,'4a) Berechnungen zu Planwerten'!$B$52:$B$57,0))/'4a) Berechnungen zu Planwerten'!L$62,INDEX('4b) Berechnungen zu real. Wert.'!L$42:L$47,MATCH($B455,'4b) Berechnungen zu real. Wert.'!$B$42:$B$47,0))/'4b) Berechnungen zu real. Wert.'!L$52),0)),"")</f>
        <v/>
      </c>
      <c r="M455" s="702" t="str">
        <f>IF(M$384=TRUE,IF($B455="","",IFERROR(IF($E$134="Nein",INDEX('4a) Berechnungen zu Planwerten'!M$52:M$57,MATCH($B455,'4a) Berechnungen zu Planwerten'!$B$52:$B$57,0))/'4a) Berechnungen zu Planwerten'!M$62,INDEX('4b) Berechnungen zu real. Wert.'!M$42:M$47,MATCH($B455,'4b) Berechnungen zu real. Wert.'!$B$42:$B$47,0))/'4b) Berechnungen zu real. Wert.'!M$52),0)),"")</f>
        <v/>
      </c>
      <c r="N455" s="702" t="str">
        <f>IF(N$384=TRUE,IF($B455="","",IFERROR(IF($E$134="Nein",INDEX('4a) Berechnungen zu Planwerten'!N$52:N$57,MATCH($B455,'4a) Berechnungen zu Planwerten'!$B$52:$B$57,0))/'4a) Berechnungen zu Planwerten'!N$62,INDEX('4b) Berechnungen zu real. Wert.'!N$42:N$47,MATCH($B455,'4b) Berechnungen zu real. Wert.'!$B$42:$B$47,0))/'4b) Berechnungen zu real. Wert.'!N$52),0)),"")</f>
        <v/>
      </c>
      <c r="O455" s="702" t="str">
        <f>IF(O$384=TRUE,IF($B455="","",IFERROR(IF($E$134="Nein",INDEX('4a) Berechnungen zu Planwerten'!O$52:O$57,MATCH($B455,'4a) Berechnungen zu Planwerten'!$B$52:$B$57,0))/'4a) Berechnungen zu Planwerten'!O$62,INDEX('4b) Berechnungen zu real. Wert.'!O$42:O$47,MATCH($B455,'4b) Berechnungen zu real. Wert.'!$B$42:$B$47,0))/'4b) Berechnungen zu real. Wert.'!O$52),0)),"")</f>
        <v/>
      </c>
      <c r="P455" s="703" t="str">
        <f>IF(P$384=TRUE,IF($B455="","",IFERROR(IF($E$134="Nein",INDEX('4a) Berechnungen zu Planwerten'!P$52:P$57,MATCH($B455,'4a) Berechnungen zu Planwerten'!$B$52:$B$57,0))/'4a) Berechnungen zu Planwerten'!P$62,INDEX('4b) Berechnungen zu real. Wert.'!P$42:P$47,MATCH($B455,'4b) Berechnungen zu real. Wert.'!$B$42:$B$47,0))/'4b) Berechnungen zu real. Wert.'!P$52),0)),"")</f>
        <v/>
      </c>
      <c r="Q455" s="702" t="str">
        <f>IF(Q$384=TRUE,IF($B455="","",IFERROR(IF($E$134="Nein",INDEX('4a) Berechnungen zu Planwerten'!Q$52:Q$57,MATCH($B455,'4a) Berechnungen zu Planwerten'!$B$52:$B$57,0))/'4a) Berechnungen zu Planwerten'!Q$62,INDEX('4b) Berechnungen zu real. Wert.'!Q$42:Q$47,MATCH($B455,'4b) Berechnungen zu real. Wert.'!$B$42:$B$47,0))/'4b) Berechnungen zu real. Wert.'!Q$52),0)),"")</f>
        <v/>
      </c>
      <c r="R455" s="702" t="str">
        <f>IF(R$384=TRUE,IF($B455="","",IFERROR(IF($E$134="Nein",INDEX('4a) Berechnungen zu Planwerten'!R$52:R$57,MATCH($B455,'4a) Berechnungen zu Planwerten'!$B$52:$B$57,0))/'4a) Berechnungen zu Planwerten'!R$62,INDEX('4b) Berechnungen zu real. Wert.'!R$42:R$47,MATCH($B455,'4b) Berechnungen zu real. Wert.'!$B$42:$B$47,0))/'4b) Berechnungen zu real. Wert.'!R$52),0)),"")</f>
        <v/>
      </c>
      <c r="S455" s="702" t="str">
        <f>IF(S$384=TRUE,IF($B455="","",IFERROR(IF($E$134="Nein",IF('4c) Berechnungen_MFS'!$E$114="Nein",INDEX('4a) Berechnungen zu Planwerten'!S$52:S$57, MATCH($B455, '4a) Berechnungen zu Planwerten'!$B$52:$B$57, 0))/'4a) Berechnungen zu Planwerten'!S$62,(INDEX('4a) Berechnungen zu Planwerten'!S$52:S$57, MATCH($B455, '4a) Berechnungen zu Planwerten'!$B$52:$B$57, 0))+INDEX('4a) Berechnungen zu Planwerten'!T$52:T$57, MATCH($B455, '4a) Berechnungen zu Planwerten'!$B$52:$B$57, 0)))/('4a) Berechnungen zu Planwerten'!S$62+'4a) Berechnungen zu Planwerten'!T$62)),IF('4c) Berechnungen_MFS'!$E$114="Nein",INDEX('4b) Berechnungen zu real. Wert.'!S$42:S$47, MATCH($B455, '4b) Berechnungen zu real. Wert.'!$B$42:$B$47, 0))/'4b) Berechnungen zu real. Wert.'!S$52,(INDEX('4b) Berechnungen zu real. Wert.'!S$42:S$47, MATCH($B455, '4b) Berechnungen zu real. Wert.'!$B$42:$B$47, 0))+INDEX('4b) Berechnungen zu real. Wert.'!T$42:T$47, MATCH($B455, '4b) Berechnungen zu real. Wert.'!$B$42:$B$47, 0)))/('4b) Berechnungen zu real. Wert.'!S$52+'4b) Berechnungen zu real. Wert.'!T$52))),0)),"")</f>
        <v/>
      </c>
      <c r="T455" s="704" t="str">
        <f>IF(T$384=TRUE,IF($B455="","",IFERROR(IF($E$134="Nein",INDEX('4a) Berechnungen zu Planwerten'!U$52:U$57,MATCH($B455,'4a) Berechnungen zu Planwerten'!$B$52:$B$57,0))/'4a) Berechnungen zu Planwerten'!U$62,INDEX('4b) Berechnungen zu real. Wert.'!U$42:U$47,MATCH($B455,'4b) Berechnungen zu real. Wert.'!$B$42:$B$47,0))/'4b) Berechnungen zu real. Wert.'!U$52),0)),"")</f>
        <v/>
      </c>
    </row>
    <row r="456" spans="1:20" ht="14.5" customHeight="1" x14ac:dyDescent="0.35">
      <c r="B456" s="635" t="str">
        <f t="shared" si="210"/>
        <v/>
      </c>
      <c r="C456" s="316"/>
      <c r="D456" s="317" t="str">
        <f t="shared" si="211"/>
        <v/>
      </c>
      <c r="E456" s="698" t="str">
        <f>IF(E$384=TRUE,IF($B456="","",IFERROR(IF($E$134="Nein",INDEX('4a) Berechnungen zu Planwerten'!E$52:E$57,MATCH($B456,'4a) Berechnungen zu Planwerten'!$B$52:$B$57,0))/'4a) Berechnungen zu Planwerten'!E$62,INDEX('4b) Berechnungen zu real. Wert.'!E$42:E$47,MATCH($B456,'4b) Berechnungen zu real. Wert.'!$B$42:$B$47,0))/'4b) Berechnungen zu real. Wert.'!E$52),0)),"")</f>
        <v/>
      </c>
      <c r="F456" s="699" t="str">
        <f>IF(F$384=TRUE,IF($B456="","",IFERROR(IF($E$134="Nein",INDEX('4a) Berechnungen zu Planwerten'!F$52:F$57,MATCH($B456,'4a) Berechnungen zu Planwerten'!$B$52:$B$57,0))/'4a) Berechnungen zu Planwerten'!F$62,INDEX('4b) Berechnungen zu real. Wert.'!F$42:F$47,MATCH($B456,'4b) Berechnungen zu real. Wert.'!$B$42:$B$47,0))/'4b) Berechnungen zu real. Wert.'!F$52),0)),"")</f>
        <v/>
      </c>
      <c r="G456" s="699" t="str">
        <f>IF(G$384=TRUE,IF($B456="","",IFERROR(IF($E$134="Nein",INDEX('4a) Berechnungen zu Planwerten'!G$52:G$57,MATCH($B456,'4a) Berechnungen zu Planwerten'!$B$52:$B$57,0))/'4a) Berechnungen zu Planwerten'!G$62,INDEX('4b) Berechnungen zu real. Wert.'!G$42:G$47,MATCH($B456,'4b) Berechnungen zu real. Wert.'!$B$42:$B$47,0))/'4b) Berechnungen zu real. Wert.'!G$52),0)),"")</f>
        <v/>
      </c>
      <c r="H456" s="699" t="str">
        <f>IF(H$384=TRUE,IF($B456="","",IFERROR(IF($E$134="Nein",INDEX('4a) Berechnungen zu Planwerten'!H$52:H$57,MATCH($B456,'4a) Berechnungen zu Planwerten'!$B$52:$B$57,0))/'4a) Berechnungen zu Planwerten'!H$62,INDEX('4b) Berechnungen zu real. Wert.'!H$42:H$47,MATCH($B456,'4b) Berechnungen zu real. Wert.'!$B$42:$B$47,0))/'4b) Berechnungen zu real. Wert.'!H$52),0)),"")</f>
        <v/>
      </c>
      <c r="I456" s="699" t="str">
        <f>IF(I$384=TRUE,IF($B456="","",IFERROR(IF($E$134="Nein",INDEX('4a) Berechnungen zu Planwerten'!I$52:I$57,MATCH($B456,'4a) Berechnungen zu Planwerten'!$B$52:$B$57,0))/'4a) Berechnungen zu Planwerten'!I$62,INDEX('4b) Berechnungen zu real. Wert.'!I$42:I$47,MATCH($B456,'4b) Berechnungen zu real. Wert.'!$B$42:$B$47,0))/'4b) Berechnungen zu real. Wert.'!I$52),0)),"")</f>
        <v/>
      </c>
      <c r="J456" s="699" t="str">
        <f>IF(J$384=TRUE,IF($B456="","",IFERROR(IF($E$134="Nein",INDEX('4a) Berechnungen zu Planwerten'!J$52:J$57,MATCH($B456,'4a) Berechnungen zu Planwerten'!$B$52:$B$57,0))/'4a) Berechnungen zu Planwerten'!J$62,INDEX('4b) Berechnungen zu real. Wert.'!J$42:J$47,MATCH($B456,'4b) Berechnungen zu real. Wert.'!$B$42:$B$47,0))/'4b) Berechnungen zu real. Wert.'!J$52),0)),"")</f>
        <v/>
      </c>
      <c r="K456" s="699" t="str">
        <f>IF(K$384=TRUE,IF($B456="","",IFERROR(IF($E$134="Nein",INDEX('4a) Berechnungen zu Planwerten'!K$52:K$57,MATCH($B456,'4a) Berechnungen zu Planwerten'!$B$52:$B$57,0))/'4a) Berechnungen zu Planwerten'!K$62,INDEX('4b) Berechnungen zu real. Wert.'!K$42:K$47,MATCH($B456,'4b) Berechnungen zu real. Wert.'!$B$42:$B$47,0))/'4b) Berechnungen zu real. Wert.'!K$52),0)),"")</f>
        <v/>
      </c>
      <c r="L456" s="699" t="str">
        <f>IF(L$384=TRUE,IF($B456="","",IFERROR(IF($E$134="Nein",INDEX('4a) Berechnungen zu Planwerten'!L$52:L$57,MATCH($B456,'4a) Berechnungen zu Planwerten'!$B$52:$B$57,0))/'4a) Berechnungen zu Planwerten'!L$62,INDEX('4b) Berechnungen zu real. Wert.'!L$42:L$47,MATCH($B456,'4b) Berechnungen zu real. Wert.'!$B$42:$B$47,0))/'4b) Berechnungen zu real. Wert.'!L$52),0)),"")</f>
        <v/>
      </c>
      <c r="M456" s="699" t="str">
        <f>IF(M$384=TRUE,IF($B456="","",IFERROR(IF($E$134="Nein",INDEX('4a) Berechnungen zu Planwerten'!M$52:M$57,MATCH($B456,'4a) Berechnungen zu Planwerten'!$B$52:$B$57,0))/'4a) Berechnungen zu Planwerten'!M$62,INDEX('4b) Berechnungen zu real. Wert.'!M$42:M$47,MATCH($B456,'4b) Berechnungen zu real. Wert.'!$B$42:$B$47,0))/'4b) Berechnungen zu real. Wert.'!M$52),0)),"")</f>
        <v/>
      </c>
      <c r="N456" s="699" t="str">
        <f>IF(N$384=TRUE,IF($B456="","",IFERROR(IF($E$134="Nein",INDEX('4a) Berechnungen zu Planwerten'!N$52:N$57,MATCH($B456,'4a) Berechnungen zu Planwerten'!$B$52:$B$57,0))/'4a) Berechnungen zu Planwerten'!N$62,INDEX('4b) Berechnungen zu real. Wert.'!N$42:N$47,MATCH($B456,'4b) Berechnungen zu real. Wert.'!$B$42:$B$47,0))/'4b) Berechnungen zu real. Wert.'!N$52),0)),"")</f>
        <v/>
      </c>
      <c r="O456" s="699" t="str">
        <f>IF(O$384=TRUE,IF($B456="","",IFERROR(IF($E$134="Nein",INDEX('4a) Berechnungen zu Planwerten'!O$52:O$57,MATCH($B456,'4a) Berechnungen zu Planwerten'!$B$52:$B$57,0))/'4a) Berechnungen zu Planwerten'!O$62,INDEX('4b) Berechnungen zu real. Wert.'!O$42:O$47,MATCH($B456,'4b) Berechnungen zu real. Wert.'!$B$42:$B$47,0))/'4b) Berechnungen zu real. Wert.'!O$52),0)),"")</f>
        <v/>
      </c>
      <c r="P456" s="700" t="str">
        <f>IF(P$384=TRUE,IF($B456="","",IFERROR(IF($E$134="Nein",INDEX('4a) Berechnungen zu Planwerten'!P$52:P$57,MATCH($B456,'4a) Berechnungen zu Planwerten'!$B$52:$B$57,0))/'4a) Berechnungen zu Planwerten'!P$62,INDEX('4b) Berechnungen zu real. Wert.'!P$42:P$47,MATCH($B456,'4b) Berechnungen zu real. Wert.'!$B$42:$B$47,0))/'4b) Berechnungen zu real. Wert.'!P$52),0)),"")</f>
        <v/>
      </c>
      <c r="Q456" s="699" t="str">
        <f>IF(Q$384=TRUE,IF($B456="","",IFERROR(IF($E$134="Nein",INDEX('4a) Berechnungen zu Planwerten'!Q$52:Q$57,MATCH($B456,'4a) Berechnungen zu Planwerten'!$B$52:$B$57,0))/'4a) Berechnungen zu Planwerten'!Q$62,INDEX('4b) Berechnungen zu real. Wert.'!Q$42:Q$47,MATCH($B456,'4b) Berechnungen zu real. Wert.'!$B$42:$B$47,0))/'4b) Berechnungen zu real. Wert.'!Q$52),0)),"")</f>
        <v/>
      </c>
      <c r="R456" s="699" t="str">
        <f>IF(R$384=TRUE,IF($B456="","",IFERROR(IF($E$134="Nein",INDEX('4a) Berechnungen zu Planwerten'!R$52:R$57,MATCH($B456,'4a) Berechnungen zu Planwerten'!$B$52:$B$57,0))/'4a) Berechnungen zu Planwerten'!R$62,INDEX('4b) Berechnungen zu real. Wert.'!R$42:R$47,MATCH($B456,'4b) Berechnungen zu real. Wert.'!$B$42:$B$47,0))/'4b) Berechnungen zu real. Wert.'!R$52),0)),"")</f>
        <v/>
      </c>
      <c r="S456" s="699" t="str">
        <f>IF(S$384=TRUE,IF($B456="","",IFERROR(IF($E$134="Nein",IF('4c) Berechnungen_MFS'!$E$114="Nein",INDEX('4a) Berechnungen zu Planwerten'!S$52:S$57, MATCH($B456, '4a) Berechnungen zu Planwerten'!$B$52:$B$57, 0))/'4a) Berechnungen zu Planwerten'!S$62,(INDEX('4a) Berechnungen zu Planwerten'!S$52:S$57, MATCH($B456, '4a) Berechnungen zu Planwerten'!$B$52:$B$57, 0))+INDEX('4a) Berechnungen zu Planwerten'!T$52:T$57, MATCH($B456, '4a) Berechnungen zu Planwerten'!$B$52:$B$57, 0)))/('4a) Berechnungen zu Planwerten'!S$62+'4a) Berechnungen zu Planwerten'!T$62)),IF('4c) Berechnungen_MFS'!$E$114="Nein",INDEX('4b) Berechnungen zu real. Wert.'!S$42:S$47, MATCH($B456, '4b) Berechnungen zu real. Wert.'!$B$42:$B$47, 0))/'4b) Berechnungen zu real. Wert.'!S$52,(INDEX('4b) Berechnungen zu real. Wert.'!S$42:S$47, MATCH($B456, '4b) Berechnungen zu real. Wert.'!$B$42:$B$47, 0))+INDEX('4b) Berechnungen zu real. Wert.'!T$42:T$47, MATCH($B456, '4b) Berechnungen zu real. Wert.'!$B$42:$B$47, 0)))/('4b) Berechnungen zu real. Wert.'!S$52+'4b) Berechnungen zu real. Wert.'!T$52))),0)),"")</f>
        <v/>
      </c>
      <c r="T456" s="701" t="str">
        <f>IF(T$384=TRUE,IF($B456="","",IFERROR(IF($E$134="Nein",INDEX('4a) Berechnungen zu Planwerten'!U$52:U$57,MATCH($B456,'4a) Berechnungen zu Planwerten'!$B$52:$B$57,0))/'4a) Berechnungen zu Planwerten'!U$62,INDEX('4b) Berechnungen zu real. Wert.'!U$42:U$47,MATCH($B456,'4b) Berechnungen zu real. Wert.'!$B$42:$B$47,0))/'4b) Berechnungen zu real. Wert.'!U$52),0)),"")</f>
        <v/>
      </c>
    </row>
    <row r="457" spans="1:20" ht="14.5" customHeight="1" x14ac:dyDescent="0.35">
      <c r="B457" s="646" t="str">
        <f t="shared" si="210"/>
        <v/>
      </c>
      <c r="C457" s="647"/>
      <c r="D457" s="680" t="str">
        <f t="shared" si="211"/>
        <v/>
      </c>
      <c r="E457" s="702" t="str">
        <f>IF(E$384=TRUE,IF($B457="","",IFERROR(IF($E$134="Nein",INDEX('4a) Berechnungen zu Planwerten'!E$52:E$57,MATCH($B457,'4a) Berechnungen zu Planwerten'!$B$52:$B$57,0))/'4a) Berechnungen zu Planwerten'!E$62,INDEX('4b) Berechnungen zu real. Wert.'!E$42:E$47,MATCH($B457,'4b) Berechnungen zu real. Wert.'!$B$42:$B$47,0))/'4b) Berechnungen zu real. Wert.'!E$52),0)),"")</f>
        <v/>
      </c>
      <c r="F457" s="702" t="str">
        <f>IF(F$384=TRUE,IF($B457="","",IFERROR(IF($E$134="Nein",INDEX('4a) Berechnungen zu Planwerten'!F$52:F$57,MATCH($B457,'4a) Berechnungen zu Planwerten'!$B$52:$B$57,0))/'4a) Berechnungen zu Planwerten'!F$62,INDEX('4b) Berechnungen zu real. Wert.'!F$42:F$47,MATCH($B457,'4b) Berechnungen zu real. Wert.'!$B$42:$B$47,0))/'4b) Berechnungen zu real. Wert.'!F$52),0)),"")</f>
        <v/>
      </c>
      <c r="G457" s="702" t="str">
        <f>IF(G$384=TRUE,IF($B457="","",IFERROR(IF($E$134="Nein",INDEX('4a) Berechnungen zu Planwerten'!G$52:G$57,MATCH($B457,'4a) Berechnungen zu Planwerten'!$B$52:$B$57,0))/'4a) Berechnungen zu Planwerten'!G$62,INDEX('4b) Berechnungen zu real. Wert.'!G$42:G$47,MATCH($B457,'4b) Berechnungen zu real. Wert.'!$B$42:$B$47,0))/'4b) Berechnungen zu real. Wert.'!G$52),0)),"")</f>
        <v/>
      </c>
      <c r="H457" s="702" t="str">
        <f>IF(H$384=TRUE,IF($B457="","",IFERROR(IF($E$134="Nein",INDEX('4a) Berechnungen zu Planwerten'!H$52:H$57,MATCH($B457,'4a) Berechnungen zu Planwerten'!$B$52:$B$57,0))/'4a) Berechnungen zu Planwerten'!H$62,INDEX('4b) Berechnungen zu real. Wert.'!H$42:H$47,MATCH($B457,'4b) Berechnungen zu real. Wert.'!$B$42:$B$47,0))/'4b) Berechnungen zu real. Wert.'!H$52),0)),"")</f>
        <v/>
      </c>
      <c r="I457" s="702" t="str">
        <f>IF(I$384=TRUE,IF($B457="","",IFERROR(IF($E$134="Nein",INDEX('4a) Berechnungen zu Planwerten'!I$52:I$57,MATCH($B457,'4a) Berechnungen zu Planwerten'!$B$52:$B$57,0))/'4a) Berechnungen zu Planwerten'!I$62,INDEX('4b) Berechnungen zu real. Wert.'!I$42:I$47,MATCH($B457,'4b) Berechnungen zu real. Wert.'!$B$42:$B$47,0))/'4b) Berechnungen zu real. Wert.'!I$52),0)),"")</f>
        <v/>
      </c>
      <c r="J457" s="702" t="str">
        <f>IF(J$384=TRUE,IF($B457="","",IFERROR(IF($E$134="Nein",INDEX('4a) Berechnungen zu Planwerten'!J$52:J$57,MATCH($B457,'4a) Berechnungen zu Planwerten'!$B$52:$B$57,0))/'4a) Berechnungen zu Planwerten'!J$62,INDEX('4b) Berechnungen zu real. Wert.'!J$42:J$47,MATCH($B457,'4b) Berechnungen zu real. Wert.'!$B$42:$B$47,0))/'4b) Berechnungen zu real. Wert.'!J$52),0)),"")</f>
        <v/>
      </c>
      <c r="K457" s="702" t="str">
        <f>IF(K$384=TRUE,IF($B457="","",IFERROR(IF($E$134="Nein",INDEX('4a) Berechnungen zu Planwerten'!K$52:K$57,MATCH($B457,'4a) Berechnungen zu Planwerten'!$B$52:$B$57,0))/'4a) Berechnungen zu Planwerten'!K$62,INDEX('4b) Berechnungen zu real. Wert.'!K$42:K$47,MATCH($B457,'4b) Berechnungen zu real. Wert.'!$B$42:$B$47,0))/'4b) Berechnungen zu real. Wert.'!K$52),0)),"")</f>
        <v/>
      </c>
      <c r="L457" s="702" t="str">
        <f>IF(L$384=TRUE,IF($B457="","",IFERROR(IF($E$134="Nein",INDEX('4a) Berechnungen zu Planwerten'!L$52:L$57,MATCH($B457,'4a) Berechnungen zu Planwerten'!$B$52:$B$57,0))/'4a) Berechnungen zu Planwerten'!L$62,INDEX('4b) Berechnungen zu real. Wert.'!L$42:L$47,MATCH($B457,'4b) Berechnungen zu real. Wert.'!$B$42:$B$47,0))/'4b) Berechnungen zu real. Wert.'!L$52),0)),"")</f>
        <v/>
      </c>
      <c r="M457" s="702" t="str">
        <f>IF(M$384=TRUE,IF($B457="","",IFERROR(IF($E$134="Nein",INDEX('4a) Berechnungen zu Planwerten'!M$52:M$57,MATCH($B457,'4a) Berechnungen zu Planwerten'!$B$52:$B$57,0))/'4a) Berechnungen zu Planwerten'!M$62,INDEX('4b) Berechnungen zu real. Wert.'!M$42:M$47,MATCH($B457,'4b) Berechnungen zu real. Wert.'!$B$42:$B$47,0))/'4b) Berechnungen zu real. Wert.'!M$52),0)),"")</f>
        <v/>
      </c>
      <c r="N457" s="702" t="str">
        <f>IF(N$384=TRUE,IF($B457="","",IFERROR(IF($E$134="Nein",INDEX('4a) Berechnungen zu Planwerten'!N$52:N$57,MATCH($B457,'4a) Berechnungen zu Planwerten'!$B$52:$B$57,0))/'4a) Berechnungen zu Planwerten'!N$62,INDEX('4b) Berechnungen zu real. Wert.'!N$42:N$47,MATCH($B457,'4b) Berechnungen zu real. Wert.'!$B$42:$B$47,0))/'4b) Berechnungen zu real. Wert.'!N$52),0)),"")</f>
        <v/>
      </c>
      <c r="O457" s="702" t="str">
        <f>IF(O$384=TRUE,IF($B457="","",IFERROR(IF($E$134="Nein",INDEX('4a) Berechnungen zu Planwerten'!O$52:O$57,MATCH($B457,'4a) Berechnungen zu Planwerten'!$B$52:$B$57,0))/'4a) Berechnungen zu Planwerten'!O$62,INDEX('4b) Berechnungen zu real. Wert.'!O$42:O$47,MATCH($B457,'4b) Berechnungen zu real. Wert.'!$B$42:$B$47,0))/'4b) Berechnungen zu real. Wert.'!O$52),0)),"")</f>
        <v/>
      </c>
      <c r="P457" s="703" t="str">
        <f>IF(P$384=TRUE,IF($B457="","",IFERROR(IF($E$134="Nein",INDEX('4a) Berechnungen zu Planwerten'!P$52:P$57,MATCH($B457,'4a) Berechnungen zu Planwerten'!$B$52:$B$57,0))/'4a) Berechnungen zu Planwerten'!P$62,INDEX('4b) Berechnungen zu real. Wert.'!P$42:P$47,MATCH($B457,'4b) Berechnungen zu real. Wert.'!$B$42:$B$47,0))/'4b) Berechnungen zu real. Wert.'!P$52),0)),"")</f>
        <v/>
      </c>
      <c r="Q457" s="702" t="str">
        <f>IF(Q$384=TRUE,IF($B457="","",IFERROR(IF($E$134="Nein",INDEX('4a) Berechnungen zu Planwerten'!Q$52:Q$57,MATCH($B457,'4a) Berechnungen zu Planwerten'!$B$52:$B$57,0))/'4a) Berechnungen zu Planwerten'!Q$62,INDEX('4b) Berechnungen zu real. Wert.'!Q$42:Q$47,MATCH($B457,'4b) Berechnungen zu real. Wert.'!$B$42:$B$47,0))/'4b) Berechnungen zu real. Wert.'!Q$52),0)),"")</f>
        <v/>
      </c>
      <c r="R457" s="702" t="str">
        <f>IF(R$384=TRUE,IF($B457="","",IFERROR(IF($E$134="Nein",INDEX('4a) Berechnungen zu Planwerten'!R$52:R$57,MATCH($B457,'4a) Berechnungen zu Planwerten'!$B$52:$B$57,0))/'4a) Berechnungen zu Planwerten'!R$62,INDEX('4b) Berechnungen zu real. Wert.'!R$42:R$47,MATCH($B457,'4b) Berechnungen zu real. Wert.'!$B$42:$B$47,0))/'4b) Berechnungen zu real. Wert.'!R$52),0)),"")</f>
        <v/>
      </c>
      <c r="S457" s="702" t="str">
        <f>IF(S$384=TRUE,IF($B457="","",IFERROR(IF($E$134="Nein",IF('4c) Berechnungen_MFS'!$E$114="Nein",INDEX('4a) Berechnungen zu Planwerten'!S$52:S$57, MATCH($B457, '4a) Berechnungen zu Planwerten'!$B$52:$B$57, 0))/'4a) Berechnungen zu Planwerten'!S$62,(INDEX('4a) Berechnungen zu Planwerten'!S$52:S$57, MATCH($B457, '4a) Berechnungen zu Planwerten'!$B$52:$B$57, 0))+INDEX('4a) Berechnungen zu Planwerten'!T$52:T$57, MATCH($B457, '4a) Berechnungen zu Planwerten'!$B$52:$B$57, 0)))/('4a) Berechnungen zu Planwerten'!S$62+'4a) Berechnungen zu Planwerten'!T$62)),IF('4c) Berechnungen_MFS'!$E$114="Nein",INDEX('4b) Berechnungen zu real. Wert.'!S$42:S$47, MATCH($B457, '4b) Berechnungen zu real. Wert.'!$B$42:$B$47, 0))/'4b) Berechnungen zu real. Wert.'!S$52,(INDEX('4b) Berechnungen zu real. Wert.'!S$42:S$47, MATCH($B457, '4b) Berechnungen zu real. Wert.'!$B$42:$B$47, 0))+INDEX('4b) Berechnungen zu real. Wert.'!T$42:T$47, MATCH($B457, '4b) Berechnungen zu real. Wert.'!$B$42:$B$47, 0)))/('4b) Berechnungen zu real. Wert.'!S$52+'4b) Berechnungen zu real. Wert.'!T$52))),0)),"")</f>
        <v/>
      </c>
      <c r="T457" s="704" t="str">
        <f>IF(T$384=TRUE,IF($B457="","",IFERROR(IF($E$134="Nein",INDEX('4a) Berechnungen zu Planwerten'!U$52:U$57,MATCH($B457,'4a) Berechnungen zu Planwerten'!$B$52:$B$57,0))/'4a) Berechnungen zu Planwerten'!U$62,INDEX('4b) Berechnungen zu real. Wert.'!U$42:U$47,MATCH($B457,'4b) Berechnungen zu real. Wert.'!$B$42:$B$47,0))/'4b) Berechnungen zu real. Wert.'!U$52),0)),"")</f>
        <v/>
      </c>
    </row>
    <row r="458" spans="1:20" ht="14.5" customHeight="1" thickBot="1" x14ac:dyDescent="0.4">
      <c r="B458" s="529" t="str">
        <f t="shared" si="210"/>
        <v/>
      </c>
      <c r="C458" s="659"/>
      <c r="D458" s="689" t="str">
        <f t="shared" si="211"/>
        <v/>
      </c>
      <c r="E458" s="668" t="str">
        <f>IF(E$384=TRUE,IF($B458="","",IFERROR(IF($E$134="Nein",INDEX('4a) Berechnungen zu Planwerten'!E$52:E$57,MATCH($B458,'4a) Berechnungen zu Planwerten'!$B$52:$B$57,0))/'4a) Berechnungen zu Planwerten'!E$62,INDEX('4b) Berechnungen zu real. Wert.'!E$42:E$47,MATCH($B458,'4b) Berechnungen zu real. Wert.'!$B$42:$B$47,0))/'4b) Berechnungen zu real. Wert.'!E$52),0)),"")</f>
        <v/>
      </c>
      <c r="F458" s="669" t="str">
        <f>IF(F$384=TRUE,IF($B458="","",IFERROR(IF($E$134="Nein",INDEX('4a) Berechnungen zu Planwerten'!F$52:F$57,MATCH($B458,'4a) Berechnungen zu Planwerten'!$B$52:$B$57,0))/'4a) Berechnungen zu Planwerten'!F$62,INDEX('4b) Berechnungen zu real. Wert.'!F$42:F$47,MATCH($B458,'4b) Berechnungen zu real. Wert.'!$B$42:$B$47,0))/'4b) Berechnungen zu real. Wert.'!F$52),0)),"")</f>
        <v/>
      </c>
      <c r="G458" s="669" t="str">
        <f>IF(G$384=TRUE,IF($B458="","",IFERROR(IF($E$134="Nein",INDEX('4a) Berechnungen zu Planwerten'!G$52:G$57,MATCH($B458,'4a) Berechnungen zu Planwerten'!$B$52:$B$57,0))/'4a) Berechnungen zu Planwerten'!G$62,INDEX('4b) Berechnungen zu real. Wert.'!G$42:G$47,MATCH($B458,'4b) Berechnungen zu real. Wert.'!$B$42:$B$47,0))/'4b) Berechnungen zu real. Wert.'!G$52),0)),"")</f>
        <v/>
      </c>
      <c r="H458" s="669" t="str">
        <f>IF(H$384=TRUE,IF($B458="","",IFERROR(IF($E$134="Nein",INDEX('4a) Berechnungen zu Planwerten'!H$52:H$57,MATCH($B458,'4a) Berechnungen zu Planwerten'!$B$52:$B$57,0))/'4a) Berechnungen zu Planwerten'!H$62,INDEX('4b) Berechnungen zu real. Wert.'!H$42:H$47,MATCH($B458,'4b) Berechnungen zu real. Wert.'!$B$42:$B$47,0))/'4b) Berechnungen zu real. Wert.'!H$52),0)),"")</f>
        <v/>
      </c>
      <c r="I458" s="669" t="str">
        <f>IF(I$384=TRUE,IF($B458="","",IFERROR(IF($E$134="Nein",INDEX('4a) Berechnungen zu Planwerten'!I$52:I$57,MATCH($B458,'4a) Berechnungen zu Planwerten'!$B$52:$B$57,0))/'4a) Berechnungen zu Planwerten'!I$62,INDEX('4b) Berechnungen zu real. Wert.'!I$42:I$47,MATCH($B458,'4b) Berechnungen zu real. Wert.'!$B$42:$B$47,0))/'4b) Berechnungen zu real. Wert.'!I$52),0)),"")</f>
        <v/>
      </c>
      <c r="J458" s="669" t="str">
        <f>IF(J$384=TRUE,IF($B458="","",IFERROR(IF($E$134="Nein",INDEX('4a) Berechnungen zu Planwerten'!J$52:J$57,MATCH($B458,'4a) Berechnungen zu Planwerten'!$B$52:$B$57,0))/'4a) Berechnungen zu Planwerten'!J$62,INDEX('4b) Berechnungen zu real. Wert.'!J$42:J$47,MATCH($B458,'4b) Berechnungen zu real. Wert.'!$B$42:$B$47,0))/'4b) Berechnungen zu real. Wert.'!J$52),0)),"")</f>
        <v/>
      </c>
      <c r="K458" s="669" t="str">
        <f>IF(K$384=TRUE,IF($B458="","",IFERROR(IF($E$134="Nein",INDEX('4a) Berechnungen zu Planwerten'!K$52:K$57,MATCH($B458,'4a) Berechnungen zu Planwerten'!$B$52:$B$57,0))/'4a) Berechnungen zu Planwerten'!K$62,INDEX('4b) Berechnungen zu real. Wert.'!K$42:K$47,MATCH($B458,'4b) Berechnungen zu real. Wert.'!$B$42:$B$47,0))/'4b) Berechnungen zu real. Wert.'!K$52),0)),"")</f>
        <v/>
      </c>
      <c r="L458" s="669" t="str">
        <f>IF(L$384=TRUE,IF($B458="","",IFERROR(IF($E$134="Nein",INDEX('4a) Berechnungen zu Planwerten'!L$52:L$57,MATCH($B458,'4a) Berechnungen zu Planwerten'!$B$52:$B$57,0))/'4a) Berechnungen zu Planwerten'!L$62,INDEX('4b) Berechnungen zu real. Wert.'!L$42:L$47,MATCH($B458,'4b) Berechnungen zu real. Wert.'!$B$42:$B$47,0))/'4b) Berechnungen zu real. Wert.'!L$52),0)),"")</f>
        <v/>
      </c>
      <c r="M458" s="669" t="str">
        <f>IF(M$384=TRUE,IF($B458="","",IFERROR(IF($E$134="Nein",INDEX('4a) Berechnungen zu Planwerten'!M$52:M$57,MATCH($B458,'4a) Berechnungen zu Planwerten'!$B$52:$B$57,0))/'4a) Berechnungen zu Planwerten'!M$62,INDEX('4b) Berechnungen zu real. Wert.'!M$42:M$47,MATCH($B458,'4b) Berechnungen zu real. Wert.'!$B$42:$B$47,0))/'4b) Berechnungen zu real. Wert.'!M$52),0)),"")</f>
        <v/>
      </c>
      <c r="N458" s="669" t="str">
        <f>IF(N$384=TRUE,IF($B458="","",IFERROR(IF($E$134="Nein",INDEX('4a) Berechnungen zu Planwerten'!N$52:N$57,MATCH($B458,'4a) Berechnungen zu Planwerten'!$B$52:$B$57,0))/'4a) Berechnungen zu Planwerten'!N$62,INDEX('4b) Berechnungen zu real. Wert.'!N$42:N$47,MATCH($B458,'4b) Berechnungen zu real. Wert.'!$B$42:$B$47,0))/'4b) Berechnungen zu real. Wert.'!N$52),0)),"")</f>
        <v/>
      </c>
      <c r="O458" s="669" t="str">
        <f>IF(O$384=TRUE,IF($B458="","",IFERROR(IF($E$134="Nein",INDEX('4a) Berechnungen zu Planwerten'!O$52:O$57,MATCH($B458,'4a) Berechnungen zu Planwerten'!$B$52:$B$57,0))/'4a) Berechnungen zu Planwerten'!O$62,INDEX('4b) Berechnungen zu real. Wert.'!O$42:O$47,MATCH($B458,'4b) Berechnungen zu real. Wert.'!$B$42:$B$47,0))/'4b) Berechnungen zu real. Wert.'!O$52),0)),"")</f>
        <v/>
      </c>
      <c r="P458" s="670" t="str">
        <f>IF(P$384=TRUE,IF($B458="","",IFERROR(IF($E$134="Nein",INDEX('4a) Berechnungen zu Planwerten'!P$52:P$57,MATCH($B458,'4a) Berechnungen zu Planwerten'!$B$52:$B$57,0))/'4a) Berechnungen zu Planwerten'!P$62,INDEX('4b) Berechnungen zu real. Wert.'!P$42:P$47,MATCH($B458,'4b) Berechnungen zu real. Wert.'!$B$42:$B$47,0))/'4b) Berechnungen zu real. Wert.'!P$52),0)),"")</f>
        <v/>
      </c>
      <c r="Q458" s="669" t="str">
        <f>IF(Q$384=TRUE,IF($B458="","",IFERROR(IF($E$134="Nein",INDEX('4a) Berechnungen zu Planwerten'!Q$52:Q$57,MATCH($B458,'4a) Berechnungen zu Planwerten'!$B$52:$B$57,0))/'4a) Berechnungen zu Planwerten'!Q$62,INDEX('4b) Berechnungen zu real. Wert.'!Q$42:Q$47,MATCH($B458,'4b) Berechnungen zu real. Wert.'!$B$42:$B$47,0))/'4b) Berechnungen zu real. Wert.'!Q$52),0)),"")</f>
        <v/>
      </c>
      <c r="R458" s="669" t="str">
        <f>IF(R$384=TRUE,IF($B458="","",IFERROR(IF($E$134="Nein",INDEX('4a) Berechnungen zu Planwerten'!R$52:R$57,MATCH($B458,'4a) Berechnungen zu Planwerten'!$B$52:$B$57,0))/'4a) Berechnungen zu Planwerten'!R$62,INDEX('4b) Berechnungen zu real. Wert.'!R$42:R$47,MATCH($B458,'4b) Berechnungen zu real. Wert.'!$B$42:$B$47,0))/'4b) Berechnungen zu real. Wert.'!R$52),0)),"")</f>
        <v/>
      </c>
      <c r="S458" s="669" t="str">
        <f>IF(S$384=TRUE,IF($B458="","",IFERROR(IF($E$134="Nein",IF('4c) Berechnungen_MFS'!$E$114="Nein",INDEX('4a) Berechnungen zu Planwerten'!S$52:S$57, MATCH($B458, '4a) Berechnungen zu Planwerten'!$B$52:$B$57, 0))/'4a) Berechnungen zu Planwerten'!S$62,(INDEX('4a) Berechnungen zu Planwerten'!S$52:S$57, MATCH($B458, '4a) Berechnungen zu Planwerten'!$B$52:$B$57, 0))+INDEX('4a) Berechnungen zu Planwerten'!T$52:T$57, MATCH($B458, '4a) Berechnungen zu Planwerten'!$B$52:$B$57, 0)))/('4a) Berechnungen zu Planwerten'!S$62+'4a) Berechnungen zu Planwerten'!T$62)),IF('4c) Berechnungen_MFS'!$E$114="Nein",INDEX('4b) Berechnungen zu real. Wert.'!S$42:S$47, MATCH($B458, '4b) Berechnungen zu real. Wert.'!$B$42:$B$47, 0))/'4b) Berechnungen zu real. Wert.'!S$52,(INDEX('4b) Berechnungen zu real. Wert.'!S$42:S$47, MATCH($B458, '4b) Berechnungen zu real. Wert.'!$B$42:$B$47, 0))+INDEX('4b) Berechnungen zu real. Wert.'!T$42:T$47, MATCH($B458, '4b) Berechnungen zu real. Wert.'!$B$42:$B$47, 0)))/('4b) Berechnungen zu real. Wert.'!S$52+'4b) Berechnungen zu real. Wert.'!T$52))),0)),"")</f>
        <v/>
      </c>
      <c r="T458" s="705" t="str">
        <f>IF(T$384=TRUE,IF($B458="","",IFERROR(IF($E$134="Nein",INDEX('4a) Berechnungen zu Planwerten'!U$52:U$57,MATCH($B458,'4a) Berechnungen zu Planwerten'!$B$52:$B$57,0))/'4a) Berechnungen zu Planwerten'!U$62,INDEX('4b) Berechnungen zu real. Wert.'!U$42:U$47,MATCH($B458,'4b) Berechnungen zu real. Wert.'!$B$42:$B$47,0))/'4b) Berechnungen zu real. Wert.'!U$52),0)),"")</f>
        <v/>
      </c>
    </row>
    <row r="459" spans="1:20" ht="14.5" customHeight="1" x14ac:dyDescent="0.35">
      <c r="B459" s="663" t="str">
        <f t="shared" si="210"/>
        <v/>
      </c>
      <c r="C459" s="664"/>
      <c r="D459" s="688" t="str">
        <f t="shared" si="211"/>
        <v/>
      </c>
      <c r="E459" s="633" t="str">
        <f>IF(E$384=TRUE,IF($B459="","",IFERROR(IF($E$134="Nein",INDEX('4a) Berechnungen zu Planwerten'!E$58:E$59, MATCH($B459, '4a) Berechnungen zu Planwerten'!$B$58:$B$59, 0))/'4a) Berechnungen zu Planwerten'!E$62,INDEX('4b) Berechnungen zu real. Wert.'!E$48:E$49, MATCH($B459, '4b) Berechnungen zu real. Wert.'!$B$48:$B$49, 0))/'4b) Berechnungen zu real. Wert.'!E$52),0)),"")</f>
        <v/>
      </c>
      <c r="F459" s="633" t="str">
        <f>IF(F$384=TRUE,IF($B459="","",IFERROR(IF($E$134="Nein",INDEX('4a) Berechnungen zu Planwerten'!F$58:F$59, MATCH($B459, '4a) Berechnungen zu Planwerten'!$B$58:$B$59, 0))/'4a) Berechnungen zu Planwerten'!F$62,INDEX('4b) Berechnungen zu real. Wert.'!F$48:F$49, MATCH($B459, '4b) Berechnungen zu real. Wert.'!$B$48:$B$49, 0))/'4b) Berechnungen zu real. Wert.'!F$52),0)),"")</f>
        <v/>
      </c>
      <c r="G459" s="633" t="str">
        <f>IF(G$384=TRUE,IF($B459="","",IFERROR(IF($E$134="Nein",INDEX('4a) Berechnungen zu Planwerten'!G$58:G$59, MATCH($B459, '4a) Berechnungen zu Planwerten'!$B$58:$B$59, 0))/'4a) Berechnungen zu Planwerten'!G$62,INDEX('4b) Berechnungen zu real. Wert.'!G$48:G$49, MATCH($B459, '4b) Berechnungen zu real. Wert.'!$B$48:$B$49, 0))/'4b) Berechnungen zu real. Wert.'!G$52),0)),"")</f>
        <v/>
      </c>
      <c r="H459" s="633" t="str">
        <f>IF(H$384=TRUE,IF($B459="","",IFERROR(IF($E$134="Nein",INDEX('4a) Berechnungen zu Planwerten'!H$58:H$59, MATCH($B459, '4a) Berechnungen zu Planwerten'!$B$58:$B$59, 0))/'4a) Berechnungen zu Planwerten'!H$62,INDEX('4b) Berechnungen zu real. Wert.'!H$48:H$49, MATCH($B459, '4b) Berechnungen zu real. Wert.'!$B$48:$B$49, 0))/'4b) Berechnungen zu real. Wert.'!H$52),0)),"")</f>
        <v/>
      </c>
      <c r="I459" s="633" t="str">
        <f>IF(I$384=TRUE,IF($B459="","",IFERROR(IF($E$134="Nein",INDEX('4a) Berechnungen zu Planwerten'!I$58:I$59, MATCH($B459, '4a) Berechnungen zu Planwerten'!$B$58:$B$59, 0))/'4a) Berechnungen zu Planwerten'!I$62,INDEX('4b) Berechnungen zu real. Wert.'!I$48:I$49, MATCH($B459, '4b) Berechnungen zu real. Wert.'!$B$48:$B$49, 0))/'4b) Berechnungen zu real. Wert.'!I$52),0)),"")</f>
        <v/>
      </c>
      <c r="J459" s="633" t="str">
        <f>IF(J$384=TRUE,IF($B459="","",IFERROR(IF($E$134="Nein",INDEX('4a) Berechnungen zu Planwerten'!J$58:J$59, MATCH($B459, '4a) Berechnungen zu Planwerten'!$B$58:$B$59, 0))/'4a) Berechnungen zu Planwerten'!J$62,INDEX('4b) Berechnungen zu real. Wert.'!J$48:J$49, MATCH($B459, '4b) Berechnungen zu real. Wert.'!$B$48:$B$49, 0))/'4b) Berechnungen zu real. Wert.'!J$52),0)),"")</f>
        <v/>
      </c>
      <c r="K459" s="633" t="str">
        <f>IF(K$384=TRUE,IF($B459="","",IFERROR(IF($E$134="Nein",INDEX('4a) Berechnungen zu Planwerten'!K$58:K$59, MATCH($B459, '4a) Berechnungen zu Planwerten'!$B$58:$B$59, 0))/'4a) Berechnungen zu Planwerten'!K$62,INDEX('4b) Berechnungen zu real. Wert.'!K$48:K$49, MATCH($B459, '4b) Berechnungen zu real. Wert.'!$B$48:$B$49, 0))/'4b) Berechnungen zu real. Wert.'!K$52),0)),"")</f>
        <v/>
      </c>
      <c r="L459" s="633" t="str">
        <f>IF(L$384=TRUE,IF($B459="","",IFERROR(IF($E$134="Nein",INDEX('4a) Berechnungen zu Planwerten'!L$58:L$59, MATCH($B459, '4a) Berechnungen zu Planwerten'!$B$58:$B$59, 0))/'4a) Berechnungen zu Planwerten'!L$62,INDEX('4b) Berechnungen zu real. Wert.'!L$48:L$49, MATCH($B459, '4b) Berechnungen zu real. Wert.'!$B$48:$B$49, 0))/'4b) Berechnungen zu real. Wert.'!L$52),0)),"")</f>
        <v/>
      </c>
      <c r="M459" s="633" t="str">
        <f>IF(M$384=TRUE,IF($B459="","",IFERROR(IF($E$134="Nein",INDEX('4a) Berechnungen zu Planwerten'!M$58:M$59, MATCH($B459, '4a) Berechnungen zu Planwerten'!$B$58:$B$59, 0))/'4a) Berechnungen zu Planwerten'!M$62,INDEX('4b) Berechnungen zu real. Wert.'!M$48:M$49, MATCH($B459, '4b) Berechnungen zu real. Wert.'!$B$48:$B$49, 0))/'4b) Berechnungen zu real. Wert.'!M$52),0)),"")</f>
        <v/>
      </c>
      <c r="N459" s="633" t="str">
        <f>IF(N$384=TRUE,IF($B459="","",IFERROR(IF($E$134="Nein",INDEX('4a) Berechnungen zu Planwerten'!N$58:N$59, MATCH($B459, '4a) Berechnungen zu Planwerten'!$B$58:$B$59, 0))/'4a) Berechnungen zu Planwerten'!N$62,INDEX('4b) Berechnungen zu real. Wert.'!N$48:N$49, MATCH($B459, '4b) Berechnungen zu real. Wert.'!$B$48:$B$49, 0))/'4b) Berechnungen zu real. Wert.'!N$52),0)),"")</f>
        <v/>
      </c>
      <c r="O459" s="633" t="str">
        <f>IF(O$384=TRUE,IF($B459="","",IFERROR(IF($E$134="Nein",INDEX('4a) Berechnungen zu Planwerten'!O$58:O$59, MATCH($B459, '4a) Berechnungen zu Planwerten'!$B$58:$B$59, 0))/'4a) Berechnungen zu Planwerten'!O$62,INDEX('4b) Berechnungen zu real. Wert.'!O$48:O$49, MATCH($B459, '4b) Berechnungen zu real. Wert.'!$B$48:$B$49, 0))/'4b) Berechnungen zu real. Wert.'!O$52),0)),"")</f>
        <v/>
      </c>
      <c r="P459" s="633" t="str">
        <f>IF(P$384=TRUE,IF($B459="","",IFERROR(IF($E$134="Nein",INDEX('4a) Berechnungen zu Planwerten'!P$58:P$59, MATCH($B459, '4a) Berechnungen zu Planwerten'!$B$58:$B$59, 0))/'4a) Berechnungen zu Planwerten'!P$62,INDEX('4b) Berechnungen zu real. Wert.'!P$48:P$49, MATCH($B459, '4b) Berechnungen zu real. Wert.'!$B$48:$B$49, 0))/'4b) Berechnungen zu real. Wert.'!P$52),0)),"")</f>
        <v/>
      </c>
      <c r="Q459" s="633" t="str">
        <f>IF(Q$384=TRUE,IF($B459="","",IFERROR(IF($E$134="Nein",INDEX('4a) Berechnungen zu Planwerten'!Q$58:Q$59, MATCH($B459, '4a) Berechnungen zu Planwerten'!$B$58:$B$59, 0))/'4a) Berechnungen zu Planwerten'!Q$62,INDEX('4b) Berechnungen zu real. Wert.'!Q$48:Q$49, MATCH($B459, '4b) Berechnungen zu real. Wert.'!$B$48:$B$49, 0))/'4b) Berechnungen zu real. Wert.'!Q$52),0)),"")</f>
        <v/>
      </c>
      <c r="R459" s="633" t="str">
        <f>IF(R$384=TRUE,IF($B459="","",IFERROR(IF($E$134="Nein",INDEX('4a) Berechnungen zu Planwerten'!R$58:R$59, MATCH($B459, '4a) Berechnungen zu Planwerten'!$B$58:$B$59, 0))/'4a) Berechnungen zu Planwerten'!R$62,INDEX('4b) Berechnungen zu real. Wert.'!R$48:R$49, MATCH($B459, '4b) Berechnungen zu real. Wert.'!$B$48:$B$49, 0))/'4b) Berechnungen zu real. Wert.'!R$52),0)),"")</f>
        <v/>
      </c>
      <c r="S459" s="633" t="str">
        <f>IF(S$384=TRUE,IF($B459="","",IFERROR(IF($E$134="Nein",IF('4c) Berechnungen_MFS'!$E$114="Nein",INDEX('4a) Berechnungen zu Planwerten'!S$58:S$59, MATCH($B459, '4a) Berechnungen zu Planwerten'!$B$58:$B$59, 0))/'4a) Berechnungen zu Planwerten'!S$62,(INDEX('4a) Berechnungen zu Planwerten'!S$58:S$59, MATCH($B459, '4a) Berechnungen zu Planwerten'!$B$58:$B$59, 0))+INDEX('4a) Berechnungen zu Planwerten'!T$58:T$59, MATCH($B459, '4a) Berechnungen zu Planwerten'!$B$58:$B$59, 0)))/('4a) Berechnungen zu Planwerten'!S$62+'4a) Berechnungen zu Planwerten'!T$62)),IF('4c) Berechnungen_MFS'!$E$114="Nein",INDEX('4b) Berechnungen zu real. Wert.'!S$48:S$49, MATCH($B459, '4b) Berechnungen zu real. Wert.'!$B$48:$B$49, 0))/'4b) Berechnungen zu real. Wert.'!S$52,(INDEX('4b) Berechnungen zu real. Wert.'!S$48:S$49, MATCH($B459, '4b) Berechnungen zu real. Wert.'!$B$48:$B$49, 0))+INDEX('4b) Berechnungen zu real. Wert.'!T$48:T$49, MATCH($B459, '4b) Berechnungen zu real. Wert.'!$B$48:$B$49, 0)))/('4b) Berechnungen zu real. Wert.'!S$52+'4b) Berechnungen zu real. Wert.'!T$52))),0)),"")</f>
        <v/>
      </c>
      <c r="T459" s="634" t="str">
        <f>IF(T$384=TRUE,IF($B459="","",IFERROR(IF($E$134="Nein",INDEX('4a) Berechnungen zu Planwerten'!U$58:U$59, MATCH($B459, '4a) Berechnungen zu Planwerten'!$B$58:$B$59, 0))/'4a) Berechnungen zu Planwerten'!U$62,INDEX('4b) Berechnungen zu real. Wert.'!U$48:U$49, MATCH($B459, '4b) Berechnungen zu real. Wert.'!$B$48:$B$49, 0))/'4b) Berechnungen zu real. Wert.'!U$52),0)),"")</f>
        <v/>
      </c>
    </row>
    <row r="460" spans="1:20" ht="14.5" customHeight="1" thickBot="1" x14ac:dyDescent="0.4">
      <c r="B460" s="529" t="str">
        <f t="shared" si="210"/>
        <v/>
      </c>
      <c r="C460" s="659"/>
      <c r="D460" s="689" t="str">
        <f t="shared" si="211"/>
        <v/>
      </c>
      <c r="E460" s="668" t="str">
        <f>IF(E$384=TRUE,IF($B460="","",IFERROR(IF($E$134="Nein",INDEX('4a) Berechnungen zu Planwerten'!E$58:E$59,MATCH($B460,'4a) Berechnungen zu Planwerten'!$B$58:$B$59,0))/'4a) Berechnungen zu Planwerten'!E$62,INDEX('4b) Berechnungen zu real. Wert.'!E$48:E$49,MATCH($B460,'4b) Berechnungen zu real. Wert.'!$B$48:$B$49,0))/'4b) Berechnungen zu real. Wert.'!E$52),0)),"")</f>
        <v/>
      </c>
      <c r="F460" s="669" t="str">
        <f>IF(F$384=TRUE,IF($B460="","",IFERROR(IF($E$134="Nein",INDEX('4a) Berechnungen zu Planwerten'!F$58:F$59,MATCH($B460,'4a) Berechnungen zu Planwerten'!$B$58:$B$59,0))/'4a) Berechnungen zu Planwerten'!F$62,INDEX('4b) Berechnungen zu real. Wert.'!F$48:F$49,MATCH($B460,'4b) Berechnungen zu real. Wert.'!$B$48:$B$49,0))/'4b) Berechnungen zu real. Wert.'!F$52),0)),"")</f>
        <v/>
      </c>
      <c r="G460" s="669" t="str">
        <f>IF(G$384=TRUE,IF($B460="","",IFERROR(IF($E$134="Nein",INDEX('4a) Berechnungen zu Planwerten'!G$58:G$59,MATCH($B460,'4a) Berechnungen zu Planwerten'!$B$58:$B$59,0))/'4a) Berechnungen zu Planwerten'!G$62,INDEX('4b) Berechnungen zu real. Wert.'!G$48:G$49,MATCH($B460,'4b) Berechnungen zu real. Wert.'!$B$48:$B$49,0))/'4b) Berechnungen zu real. Wert.'!G$52),0)),"")</f>
        <v/>
      </c>
      <c r="H460" s="669" t="str">
        <f>IF(H$384=TRUE,IF($B460="","",IFERROR(IF($E$134="Nein",INDEX('4a) Berechnungen zu Planwerten'!H$58:H$59,MATCH($B460,'4a) Berechnungen zu Planwerten'!$B$58:$B$59,0))/'4a) Berechnungen zu Planwerten'!H$62,INDEX('4b) Berechnungen zu real. Wert.'!H$48:H$49,MATCH($B460,'4b) Berechnungen zu real. Wert.'!$B$48:$B$49,0))/'4b) Berechnungen zu real. Wert.'!H$52),0)),"")</f>
        <v/>
      </c>
      <c r="I460" s="669" t="str">
        <f>IF(I$384=TRUE,IF($B460="","",IFERROR(IF($E$134="Nein",INDEX('4a) Berechnungen zu Planwerten'!I$58:I$59,MATCH($B460,'4a) Berechnungen zu Planwerten'!$B$58:$B$59,0))/'4a) Berechnungen zu Planwerten'!I$62,INDEX('4b) Berechnungen zu real. Wert.'!I$48:I$49,MATCH($B460,'4b) Berechnungen zu real. Wert.'!$B$48:$B$49,0))/'4b) Berechnungen zu real. Wert.'!I$52),0)),"")</f>
        <v/>
      </c>
      <c r="J460" s="669" t="str">
        <f>IF(J$384=TRUE,IF($B460="","",IFERROR(IF($E$134="Nein",INDEX('4a) Berechnungen zu Planwerten'!J$58:J$59,MATCH($B460,'4a) Berechnungen zu Planwerten'!$B$58:$B$59,0))/'4a) Berechnungen zu Planwerten'!J$62,INDEX('4b) Berechnungen zu real. Wert.'!J$48:J$49,MATCH($B460,'4b) Berechnungen zu real. Wert.'!$B$48:$B$49,0))/'4b) Berechnungen zu real. Wert.'!J$52),0)),"")</f>
        <v/>
      </c>
      <c r="K460" s="669" t="str">
        <f>IF(K$384=TRUE,IF($B460="","",IFERROR(IF($E$134="Nein",INDEX('4a) Berechnungen zu Planwerten'!K$58:K$59,MATCH($B460,'4a) Berechnungen zu Planwerten'!$B$58:$B$59,0))/'4a) Berechnungen zu Planwerten'!K$62,INDEX('4b) Berechnungen zu real. Wert.'!K$48:K$49,MATCH($B460,'4b) Berechnungen zu real. Wert.'!$B$48:$B$49,0))/'4b) Berechnungen zu real. Wert.'!K$52),0)),"")</f>
        <v/>
      </c>
      <c r="L460" s="669" t="str">
        <f>IF(L$384=TRUE,IF($B460="","",IFERROR(IF($E$134="Nein",INDEX('4a) Berechnungen zu Planwerten'!L$58:L$59,MATCH($B460,'4a) Berechnungen zu Planwerten'!$B$58:$B$59,0))/'4a) Berechnungen zu Planwerten'!L$62,INDEX('4b) Berechnungen zu real. Wert.'!L$48:L$49,MATCH($B460,'4b) Berechnungen zu real. Wert.'!$B$48:$B$49,0))/'4b) Berechnungen zu real. Wert.'!L$52),0)),"")</f>
        <v/>
      </c>
      <c r="M460" s="669" t="str">
        <f>IF(M$384=TRUE,IF($B460="","",IFERROR(IF($E$134="Nein",INDEX('4a) Berechnungen zu Planwerten'!M$58:M$59,MATCH($B460,'4a) Berechnungen zu Planwerten'!$B$58:$B$59,0))/'4a) Berechnungen zu Planwerten'!M$62,INDEX('4b) Berechnungen zu real. Wert.'!M$48:M$49,MATCH($B460,'4b) Berechnungen zu real. Wert.'!$B$48:$B$49,0))/'4b) Berechnungen zu real. Wert.'!M$52),0)),"")</f>
        <v/>
      </c>
      <c r="N460" s="669" t="str">
        <f>IF(N$384=TRUE,IF($B460="","",IFERROR(IF($E$134="Nein",INDEX('4a) Berechnungen zu Planwerten'!N$58:N$59,MATCH($B460,'4a) Berechnungen zu Planwerten'!$B$58:$B$59,0))/'4a) Berechnungen zu Planwerten'!N$62,INDEX('4b) Berechnungen zu real. Wert.'!N$48:N$49,MATCH($B460,'4b) Berechnungen zu real. Wert.'!$B$48:$B$49,0))/'4b) Berechnungen zu real. Wert.'!N$52),0)),"")</f>
        <v/>
      </c>
      <c r="O460" s="669" t="str">
        <f>IF(O$384=TRUE,IF($B460="","",IFERROR(IF($E$134="Nein",INDEX('4a) Berechnungen zu Planwerten'!O$58:O$59,MATCH($B460,'4a) Berechnungen zu Planwerten'!$B$58:$B$59,0))/'4a) Berechnungen zu Planwerten'!O$62,INDEX('4b) Berechnungen zu real. Wert.'!O$48:O$49,MATCH($B460,'4b) Berechnungen zu real. Wert.'!$B$48:$B$49,0))/'4b) Berechnungen zu real. Wert.'!O$52),0)),"")</f>
        <v/>
      </c>
      <c r="P460" s="670" t="str">
        <f>IF(P$384=TRUE,IF($B460="","",IFERROR(IF($E$134="Nein",INDEX('4a) Berechnungen zu Planwerten'!P$58:P$59,MATCH($B460,'4a) Berechnungen zu Planwerten'!$B$58:$B$59,0))/'4a) Berechnungen zu Planwerten'!P$62,INDEX('4b) Berechnungen zu real. Wert.'!P$48:P$49,MATCH($B460,'4b) Berechnungen zu real. Wert.'!$B$48:$B$49,0))/'4b) Berechnungen zu real. Wert.'!P$52),0)),"")</f>
        <v/>
      </c>
      <c r="Q460" s="669" t="str">
        <f>IF(Q$384=TRUE,IF($B460="","",IFERROR(IF($E$134="Nein",INDEX('4a) Berechnungen zu Planwerten'!Q$58:Q$59,MATCH($B460,'4a) Berechnungen zu Planwerten'!$B$58:$B$59,0))/'4a) Berechnungen zu Planwerten'!Q$62,INDEX('4b) Berechnungen zu real. Wert.'!Q$48:Q$49,MATCH($B460,'4b) Berechnungen zu real. Wert.'!$B$48:$B$49,0))/'4b) Berechnungen zu real. Wert.'!Q$52),0)),"")</f>
        <v/>
      </c>
      <c r="R460" s="669" t="str">
        <f>IF(R$384=TRUE,IF($B460="","",IFERROR(IF($E$134="Nein",INDEX('4a) Berechnungen zu Planwerten'!R$58:R$59,MATCH($B460,'4a) Berechnungen zu Planwerten'!$B$58:$B$59,0))/'4a) Berechnungen zu Planwerten'!R$62,INDEX('4b) Berechnungen zu real. Wert.'!R$48:R$49,MATCH($B460,'4b) Berechnungen zu real. Wert.'!$B$48:$B$49,0))/'4b) Berechnungen zu real. Wert.'!R$52),0)),"")</f>
        <v/>
      </c>
      <c r="S460" s="669" t="str">
        <f>IF(S$384=TRUE,IF($B460="","",IFERROR(IF($E$134="Nein",IF('4c) Berechnungen_MFS'!$E$114="Nein",INDEX('4a) Berechnungen zu Planwerten'!S$58:S$59, MATCH($B460, '4a) Berechnungen zu Planwerten'!$B$58:$B$59, 0))/'4a) Berechnungen zu Planwerten'!S$62,(INDEX('4a) Berechnungen zu Planwerten'!S$58:S$59, MATCH($B460, '4a) Berechnungen zu Planwerten'!$B$58:$B$59, 0))+INDEX('4a) Berechnungen zu Planwerten'!T$58:T$59, MATCH($B460, '4a) Berechnungen zu Planwerten'!$B$58:$B$59, 0)))/('4a) Berechnungen zu Planwerten'!S$62+'4a) Berechnungen zu Planwerten'!T$62)),IF('4c) Berechnungen_MFS'!$E$114="Nein",INDEX('4b) Berechnungen zu real. Wert.'!S$48:S$49, MATCH($B460, '4b) Berechnungen zu real. Wert.'!$B$48:$B$49, 0))/'4b) Berechnungen zu real. Wert.'!S$52,(INDEX('4b) Berechnungen zu real. Wert.'!S$48:S$49, MATCH($B460, '4b) Berechnungen zu real. Wert.'!$B$48:$B$49, 0))+INDEX('4b) Berechnungen zu real. Wert.'!T$48:T$49, MATCH($B460, '4b) Berechnungen zu real. Wert.'!$B$48:$B$49, 0)))/('4b) Berechnungen zu real. Wert.'!S$52+'4b) Berechnungen zu real. Wert.'!T$52))),0)),"")</f>
        <v/>
      </c>
      <c r="T460" s="705" t="str">
        <f>IF(T$384=TRUE,IF($B460="","",IFERROR(IF($E$134="Nein",INDEX('4a) Berechnungen zu Planwerten'!U$58:U$59,MATCH($B460,'4a) Berechnungen zu Planwerten'!$B$58:$B$59,0))/'4a) Berechnungen zu Planwerten'!U$62,INDEX('4b) Berechnungen zu real. Wert.'!U$48:U$49,MATCH($B460,'4b) Berechnungen zu real. Wert.'!$B$48:$B$49,0))/'4b) Berechnungen zu real. Wert.'!U$52),0)),"")</f>
        <v/>
      </c>
    </row>
    <row r="461" spans="1:20" ht="14.5" customHeight="1" x14ac:dyDescent="0.35">
      <c r="B461" s="663" t="str">
        <f t="shared" si="210"/>
        <v/>
      </c>
      <c r="C461" s="664"/>
      <c r="D461" s="688" t="str">
        <f t="shared" si="211"/>
        <v/>
      </c>
      <c r="E461" s="633" t="str">
        <f>IF(E$384=TRUE,IF($B461="","",IFERROR(IF($E$134="Nein",INDEX('4a) Berechnungen zu Planwerten'!E$60:E$61, MATCH($B461, '4a) Berechnungen zu Planwerten'!$B$60:$B$61, 0))/'4a) Berechnungen zu Planwerten'!E$62,INDEX('4b) Berechnungen zu real. Wert.'!E$50:E$51, MATCH($B461, '4b) Berechnungen zu real. Wert.'!$B$50:$B$51, 0))/'4b) Berechnungen zu real. Wert.'!E$52),0)),"")</f>
        <v/>
      </c>
      <c r="F461" s="633" t="str">
        <f>IF(F$384=TRUE,IF($B461="","",IFERROR(IF($E$134="Nein",INDEX('4a) Berechnungen zu Planwerten'!F$60:F$61, MATCH($B461, '4a) Berechnungen zu Planwerten'!$B$60:$B$61, 0))/'4a) Berechnungen zu Planwerten'!F$62,INDEX('4b) Berechnungen zu real. Wert.'!F$50:F$51, MATCH($B461, '4b) Berechnungen zu real. Wert.'!$B$50:$B$51, 0))/'4b) Berechnungen zu real. Wert.'!F$52),0)),"")</f>
        <v/>
      </c>
      <c r="G461" s="633" t="str">
        <f>IF(G$384=TRUE,IF($B461="","",IFERROR(IF($E$134="Nein",INDEX('4a) Berechnungen zu Planwerten'!G$60:G$61, MATCH($B461, '4a) Berechnungen zu Planwerten'!$B$60:$B$61, 0))/'4a) Berechnungen zu Planwerten'!G$62,INDEX('4b) Berechnungen zu real. Wert.'!G$50:G$51, MATCH($B461, '4b) Berechnungen zu real. Wert.'!$B$50:$B$51, 0))/'4b) Berechnungen zu real. Wert.'!G$52),0)),"")</f>
        <v/>
      </c>
      <c r="H461" s="633" t="str">
        <f>IF(H$384=TRUE,IF($B461="","",IFERROR(IF($E$134="Nein",INDEX('4a) Berechnungen zu Planwerten'!H$60:H$61, MATCH($B461, '4a) Berechnungen zu Planwerten'!$B$60:$B$61, 0))/'4a) Berechnungen zu Planwerten'!H$62,INDEX('4b) Berechnungen zu real. Wert.'!H$50:H$51, MATCH($B461, '4b) Berechnungen zu real. Wert.'!$B$50:$B$51, 0))/'4b) Berechnungen zu real. Wert.'!H$52),0)),"")</f>
        <v/>
      </c>
      <c r="I461" s="633" t="str">
        <f>IF(I$384=TRUE,IF($B461="","",IFERROR(IF($E$134="Nein",INDEX('4a) Berechnungen zu Planwerten'!I$60:I$61, MATCH($B461, '4a) Berechnungen zu Planwerten'!$B$60:$B$61, 0))/'4a) Berechnungen zu Planwerten'!I$62,INDEX('4b) Berechnungen zu real. Wert.'!I$50:I$51, MATCH($B461, '4b) Berechnungen zu real. Wert.'!$B$50:$B$51, 0))/'4b) Berechnungen zu real. Wert.'!I$52),0)),"")</f>
        <v/>
      </c>
      <c r="J461" s="633" t="str">
        <f>IF(J$384=TRUE,IF($B461="","",IFERROR(IF($E$134="Nein",INDEX('4a) Berechnungen zu Planwerten'!J$60:J$61, MATCH($B461, '4a) Berechnungen zu Planwerten'!$B$60:$B$61, 0))/'4a) Berechnungen zu Planwerten'!J$62,INDEX('4b) Berechnungen zu real. Wert.'!J$50:J$51, MATCH($B461, '4b) Berechnungen zu real. Wert.'!$B$50:$B$51, 0))/'4b) Berechnungen zu real. Wert.'!J$52),0)),"")</f>
        <v/>
      </c>
      <c r="K461" s="633" t="str">
        <f>IF(K$384=TRUE,IF($B461="","",IFERROR(IF($E$134="Nein",INDEX('4a) Berechnungen zu Planwerten'!K$60:K$61, MATCH($B461, '4a) Berechnungen zu Planwerten'!$B$60:$B$61, 0))/'4a) Berechnungen zu Planwerten'!K$62,INDEX('4b) Berechnungen zu real. Wert.'!K$50:K$51, MATCH($B461, '4b) Berechnungen zu real. Wert.'!$B$50:$B$51, 0))/'4b) Berechnungen zu real. Wert.'!K$52),0)),"")</f>
        <v/>
      </c>
      <c r="L461" s="633" t="str">
        <f>IF(L$384=TRUE,IF($B461="","",IFERROR(IF($E$134="Nein",INDEX('4a) Berechnungen zu Planwerten'!L$60:L$61, MATCH($B461, '4a) Berechnungen zu Planwerten'!$B$60:$B$61, 0))/'4a) Berechnungen zu Planwerten'!L$62,INDEX('4b) Berechnungen zu real. Wert.'!L$50:L$51, MATCH($B461, '4b) Berechnungen zu real. Wert.'!$B$50:$B$51, 0))/'4b) Berechnungen zu real. Wert.'!L$52),0)),"")</f>
        <v/>
      </c>
      <c r="M461" s="633" t="str">
        <f>IF(M$384=TRUE,IF($B461="","",IFERROR(IF($E$134="Nein",INDEX('4a) Berechnungen zu Planwerten'!M$60:M$61, MATCH($B461, '4a) Berechnungen zu Planwerten'!$B$60:$B$61, 0))/'4a) Berechnungen zu Planwerten'!M$62,INDEX('4b) Berechnungen zu real. Wert.'!M$50:M$51, MATCH($B461, '4b) Berechnungen zu real. Wert.'!$B$50:$B$51, 0))/'4b) Berechnungen zu real. Wert.'!M$52),0)),"")</f>
        <v/>
      </c>
      <c r="N461" s="633" t="str">
        <f>IF(N$384=TRUE,IF($B461="","",IFERROR(IF($E$134="Nein",INDEX('4a) Berechnungen zu Planwerten'!N$60:N$61, MATCH($B461, '4a) Berechnungen zu Planwerten'!$B$60:$B$61, 0))/'4a) Berechnungen zu Planwerten'!N$62,INDEX('4b) Berechnungen zu real. Wert.'!N$50:N$51, MATCH($B461, '4b) Berechnungen zu real. Wert.'!$B$50:$B$51, 0))/'4b) Berechnungen zu real. Wert.'!N$52),0)),"")</f>
        <v/>
      </c>
      <c r="O461" s="633" t="str">
        <f>IF(O$384=TRUE,IF($B461="","",IFERROR(IF($E$134="Nein",INDEX('4a) Berechnungen zu Planwerten'!O$60:O$61, MATCH($B461, '4a) Berechnungen zu Planwerten'!$B$60:$B$61, 0))/'4a) Berechnungen zu Planwerten'!O$62,INDEX('4b) Berechnungen zu real. Wert.'!O$50:O$51, MATCH($B461, '4b) Berechnungen zu real. Wert.'!$B$50:$B$51, 0))/'4b) Berechnungen zu real. Wert.'!O$52),0)),"")</f>
        <v/>
      </c>
      <c r="P461" s="667" t="str">
        <f>IF(P$384=TRUE,IF($B461="","",IFERROR(IF($E$134="Nein",INDEX('4a) Berechnungen zu Planwerten'!P$60:P$61, MATCH($B461, '4a) Berechnungen zu Planwerten'!$B$60:$B$61, 0))/'4a) Berechnungen zu Planwerten'!P$62,INDEX('4b) Berechnungen zu real. Wert.'!P$50:P$51, MATCH($B461, '4b) Berechnungen zu real. Wert.'!$B$50:$B$51, 0))/'4b) Berechnungen zu real. Wert.'!P$52),0)),"")</f>
        <v/>
      </c>
      <c r="Q461" s="633" t="str">
        <f>IF(Q$384=TRUE,IF($B461="","",IFERROR(IF($E$134="Nein",INDEX('4a) Berechnungen zu Planwerten'!Q$60:Q$61, MATCH($B461, '4a) Berechnungen zu Planwerten'!$B$60:$B$61, 0))/'4a) Berechnungen zu Planwerten'!Q$62,INDEX('4b) Berechnungen zu real. Wert.'!Q$50:Q$51, MATCH($B461, '4b) Berechnungen zu real. Wert.'!$B$50:$B$51, 0))/'4b) Berechnungen zu real. Wert.'!Q$52),0)),"")</f>
        <v/>
      </c>
      <c r="R461" s="633" t="str">
        <f>IF(R$384=TRUE,IF($B461="","",IFERROR(IF($E$134="Nein",INDEX('4a) Berechnungen zu Planwerten'!R$60:R$61, MATCH($B461, '4a) Berechnungen zu Planwerten'!$B$60:$B$61, 0))/'4a) Berechnungen zu Planwerten'!R$62,INDEX('4b) Berechnungen zu real. Wert.'!R$50:R$51, MATCH($B461, '4b) Berechnungen zu real. Wert.'!$B$50:$B$51, 0))/'4b) Berechnungen zu real. Wert.'!R$52),0)),"")</f>
        <v/>
      </c>
      <c r="S461" s="633" t="str">
        <f>IF(S$384=TRUE,IF($B461="","",IFERROR(IF($E$134="Nein",IF('4c) Berechnungen_MFS'!$E$114="Nein",INDEX('4a) Berechnungen zu Planwerten'!S$60:S$61, MATCH($B461, '4a) Berechnungen zu Planwerten'!$B$60:$B$61, 0))/'4a) Berechnungen zu Planwerten'!S$62,(INDEX('4a) Berechnungen zu Planwerten'!S$60:S$61, MATCH($B461, '4a) Berechnungen zu Planwerten'!$B$60:$B$61, 0))+INDEX('4a) Berechnungen zu Planwerten'!T$60:T$61, MATCH($B461, '4a) Berechnungen zu Planwerten'!$B$60:$B$61, 0)))/('4a) Berechnungen zu Planwerten'!S$62+'4a) Berechnungen zu Planwerten'!T$62)),IF('4c) Berechnungen_MFS'!$E$114="Nein",INDEX('4b) Berechnungen zu real. Wert.'!S$50:S$51, MATCH($B461, '4b) Berechnungen zu real. Wert.'!$B$50:$B$51, 0))/'4b) Berechnungen zu real. Wert.'!S$52,(INDEX('4b) Berechnungen zu real. Wert.'!S$50:S$51, MATCH($B461, '4b) Berechnungen zu real. Wert.'!$B$50:$B$51, 0))+INDEX('4b) Berechnungen zu real. Wert.'!T$50:T$51, MATCH($B461, '4b) Berechnungen zu real. Wert.'!$B$50:$B$51, 0)))/('4b) Berechnungen zu real. Wert.'!S$52+'4b) Berechnungen zu real. Wert.'!T$52))),0)),"")</f>
        <v/>
      </c>
      <c r="T461" s="634" t="str">
        <f>IF(T$384=TRUE,IF($B461="","",IFERROR(IF($E$134="Nein",INDEX('4a) Berechnungen zu Planwerten'!U$60:U$61, MATCH($B461, '4a) Berechnungen zu Planwerten'!$B$60:$B$61, 0))/'4a) Berechnungen zu Planwerten'!U$62,INDEX('4b) Berechnungen zu real. Wert.'!U$50:U$51, MATCH($B461, '4b) Berechnungen zu real. Wert.'!$B$50:$B$51, 0))/'4b) Berechnungen zu real. Wert.'!U$52),0)),"")</f>
        <v/>
      </c>
    </row>
    <row r="462" spans="1:20" ht="14.5" customHeight="1" thickBot="1" x14ac:dyDescent="0.4">
      <c r="B462" s="650" t="str">
        <f t="shared" si="210"/>
        <v/>
      </c>
      <c r="C462" s="358"/>
      <c r="D462" s="359" t="str">
        <f t="shared" si="211"/>
        <v/>
      </c>
      <c r="E462" s="706" t="str">
        <f>IF(E$384=TRUE,IF($B462="","",IFERROR(IF($E$134="Nein",INDEX('4a) Berechnungen zu Planwerten'!E$60:E$61,MATCH($B462,'4a) Berechnungen zu Planwerten'!$B$60:$B$61,0))/'4a) Berechnungen zu Planwerten'!E$62,INDEX('4b) Berechnungen zu real. Wert.'!E$50:E$51,MATCH($B462,'4b) Berechnungen zu real. Wert.'!$B$50:$B$51,0))/'4b) Berechnungen zu real. Wert.'!E$52),0)),"")</f>
        <v/>
      </c>
      <c r="F462" s="707" t="str">
        <f>IF(F$384=TRUE,IF($B462="","",IFERROR(IF($E$134="Nein",INDEX('4a) Berechnungen zu Planwerten'!F$60:F$61,MATCH($B462,'4a) Berechnungen zu Planwerten'!$B$60:$B$61,0))/'4a) Berechnungen zu Planwerten'!F$62,INDEX('4b) Berechnungen zu real. Wert.'!F$50:F$51,MATCH($B462,'4b) Berechnungen zu real. Wert.'!$B$50:$B$51,0))/'4b) Berechnungen zu real. Wert.'!F$52),0)),"")</f>
        <v/>
      </c>
      <c r="G462" s="707" t="str">
        <f>IF(G$384=TRUE,IF($B462="","",IFERROR(IF($E$134="Nein",INDEX('4a) Berechnungen zu Planwerten'!G$60:G$61,MATCH($B462,'4a) Berechnungen zu Planwerten'!$B$60:$B$61,0))/'4a) Berechnungen zu Planwerten'!G$62,INDEX('4b) Berechnungen zu real. Wert.'!G$50:G$51,MATCH($B462,'4b) Berechnungen zu real. Wert.'!$B$50:$B$51,0))/'4b) Berechnungen zu real. Wert.'!G$52),0)),"")</f>
        <v/>
      </c>
      <c r="H462" s="707" t="str">
        <f>IF(H$384=TRUE,IF($B462="","",IFERROR(IF($E$134="Nein",INDEX('4a) Berechnungen zu Planwerten'!H$60:H$61,MATCH($B462,'4a) Berechnungen zu Planwerten'!$B$60:$B$61,0))/'4a) Berechnungen zu Planwerten'!H$62,INDEX('4b) Berechnungen zu real. Wert.'!H$50:H$51,MATCH($B462,'4b) Berechnungen zu real. Wert.'!$B$50:$B$51,0))/'4b) Berechnungen zu real. Wert.'!H$52),0)),"")</f>
        <v/>
      </c>
      <c r="I462" s="707" t="str">
        <f>IF(I$384=TRUE,IF($B462="","",IFERROR(IF($E$134="Nein",INDEX('4a) Berechnungen zu Planwerten'!I$60:I$61,MATCH($B462,'4a) Berechnungen zu Planwerten'!$B$60:$B$61,0))/'4a) Berechnungen zu Planwerten'!I$62,INDEX('4b) Berechnungen zu real. Wert.'!I$50:I$51,MATCH($B462,'4b) Berechnungen zu real. Wert.'!$B$50:$B$51,0))/'4b) Berechnungen zu real. Wert.'!I$52),0)),"")</f>
        <v/>
      </c>
      <c r="J462" s="707" t="str">
        <f>IF(J$384=TRUE,IF($B462="","",IFERROR(IF($E$134="Nein",INDEX('4a) Berechnungen zu Planwerten'!J$60:J$61,MATCH($B462,'4a) Berechnungen zu Planwerten'!$B$60:$B$61,0))/'4a) Berechnungen zu Planwerten'!J$62,INDEX('4b) Berechnungen zu real. Wert.'!J$50:J$51,MATCH($B462,'4b) Berechnungen zu real. Wert.'!$B$50:$B$51,0))/'4b) Berechnungen zu real. Wert.'!J$52),0)),"")</f>
        <v/>
      </c>
      <c r="K462" s="707" t="str">
        <f>IF(K$384=TRUE,IF($B462="","",IFERROR(IF($E$134="Nein",INDEX('4a) Berechnungen zu Planwerten'!K$60:K$61,MATCH($B462,'4a) Berechnungen zu Planwerten'!$B$60:$B$61,0))/'4a) Berechnungen zu Planwerten'!K$62,INDEX('4b) Berechnungen zu real. Wert.'!K$50:K$51,MATCH($B462,'4b) Berechnungen zu real. Wert.'!$B$50:$B$51,0))/'4b) Berechnungen zu real. Wert.'!K$52),0)),"")</f>
        <v/>
      </c>
      <c r="L462" s="707" t="str">
        <f>IF(L$384=TRUE,IF($B462="","",IFERROR(IF($E$134="Nein",INDEX('4a) Berechnungen zu Planwerten'!L$60:L$61,MATCH($B462,'4a) Berechnungen zu Planwerten'!$B$60:$B$61,0))/'4a) Berechnungen zu Planwerten'!L$62,INDEX('4b) Berechnungen zu real. Wert.'!L$50:L$51,MATCH($B462,'4b) Berechnungen zu real. Wert.'!$B$50:$B$51,0))/'4b) Berechnungen zu real. Wert.'!L$52),0)),"")</f>
        <v/>
      </c>
      <c r="M462" s="707" t="str">
        <f>IF(M$384=TRUE,IF($B462="","",IFERROR(IF($E$134="Nein",INDEX('4a) Berechnungen zu Planwerten'!M$60:M$61,MATCH($B462,'4a) Berechnungen zu Planwerten'!$B$60:$B$61,0))/'4a) Berechnungen zu Planwerten'!M$62,INDEX('4b) Berechnungen zu real. Wert.'!M$50:M$51,MATCH($B462,'4b) Berechnungen zu real. Wert.'!$B$50:$B$51,0))/'4b) Berechnungen zu real. Wert.'!M$52),0)),"")</f>
        <v/>
      </c>
      <c r="N462" s="707" t="str">
        <f>IF(N$384=TRUE,IF($B462="","",IFERROR(IF($E$134="Nein",INDEX('4a) Berechnungen zu Planwerten'!N$60:N$61,MATCH($B462,'4a) Berechnungen zu Planwerten'!$B$60:$B$61,0))/'4a) Berechnungen zu Planwerten'!N$62,INDEX('4b) Berechnungen zu real. Wert.'!N$50:N$51,MATCH($B462,'4b) Berechnungen zu real. Wert.'!$B$50:$B$51,0))/'4b) Berechnungen zu real. Wert.'!N$52),0)),"")</f>
        <v/>
      </c>
      <c r="O462" s="707" t="str">
        <f>IF(O$384=TRUE,IF($B462="","",IFERROR(IF($E$134="Nein",INDEX('4a) Berechnungen zu Planwerten'!O$60:O$61,MATCH($B462,'4a) Berechnungen zu Planwerten'!$B$60:$B$61,0))/'4a) Berechnungen zu Planwerten'!O$62,INDEX('4b) Berechnungen zu real. Wert.'!O$50:O$51,MATCH($B462,'4b) Berechnungen zu real. Wert.'!$B$50:$B$51,0))/'4b) Berechnungen zu real. Wert.'!O$52),0)),"")</f>
        <v/>
      </c>
      <c r="P462" s="708" t="str">
        <f>IF(P$384=TRUE,IF($B462="","",IFERROR(IF($E$134="Nein",INDEX('4a) Berechnungen zu Planwerten'!P$60:P$61,MATCH($B462,'4a) Berechnungen zu Planwerten'!$B$60:$B$61,0))/'4a) Berechnungen zu Planwerten'!P$62,INDEX('4b) Berechnungen zu real. Wert.'!P$50:P$51,MATCH($B462,'4b) Berechnungen zu real. Wert.'!$B$50:$B$51,0))/'4b) Berechnungen zu real. Wert.'!P$52),0)),"")</f>
        <v/>
      </c>
      <c r="Q462" s="709" t="str">
        <f>IF(Q$384=TRUE,IF($B462="","",IFERROR(IF($E$134="Nein",INDEX('4a) Berechnungen zu Planwerten'!Q$60:Q$61,MATCH($B462,'4a) Berechnungen zu Planwerten'!$B$60:$B$61,0))/'4a) Berechnungen zu Planwerten'!Q$62,INDEX('4b) Berechnungen zu real. Wert.'!Q$50:Q$51,MATCH($B462,'4b) Berechnungen zu real. Wert.'!$B$50:$B$51,0))/'4b) Berechnungen zu real. Wert.'!Q$52),0)),"")</f>
        <v/>
      </c>
      <c r="R462" s="707" t="str">
        <f>IF(R$384=TRUE,IF($B462="","",IFERROR(IF($E$134="Nein",INDEX('4a) Berechnungen zu Planwerten'!R$60:R$61,MATCH($B462,'4a) Berechnungen zu Planwerten'!$B$60:$B$61,0))/'4a) Berechnungen zu Planwerten'!R$62,INDEX('4b) Berechnungen zu real. Wert.'!R$50:R$51,MATCH($B462,'4b) Berechnungen zu real. Wert.'!$B$50:$B$51,0))/'4b) Berechnungen zu real. Wert.'!R$52),0)),"")</f>
        <v/>
      </c>
      <c r="S462" s="707" t="str">
        <f>IF(S$384=TRUE,IF($B462="","",IFERROR(IF($E$134="Nein",IF('4c) Berechnungen_MFS'!$E$114="Nein",INDEX('4a) Berechnungen zu Planwerten'!S$60:S$61, MATCH($B462, '4a) Berechnungen zu Planwerten'!$B$60:$B$61, 0))/'4a) Berechnungen zu Planwerten'!S$62,(INDEX('4a) Berechnungen zu Planwerten'!S$60:S$61, MATCH($B462, '4a) Berechnungen zu Planwerten'!$B$60:$B$61, 0))+INDEX('4a) Berechnungen zu Planwerten'!T$60:T$61, MATCH($B462, '4a) Berechnungen zu Planwerten'!$B$60:$B$61, 0)))/('4a) Berechnungen zu Planwerten'!S$62+'4a) Berechnungen zu Planwerten'!T$62)),IF('4c) Berechnungen_MFS'!$E$114="Nein",INDEX('4b) Berechnungen zu real. Wert.'!S$50:S$51, MATCH($B462, '4b) Berechnungen zu real. Wert.'!$B$50:$B$51, 0))/'4b) Berechnungen zu real. Wert.'!S$52,(INDEX('4b) Berechnungen zu real. Wert.'!S$50:S$51, MATCH($B462, '4b) Berechnungen zu real. Wert.'!$B$50:$B$51, 0))+INDEX('4b) Berechnungen zu real. Wert.'!T$50:T$51, MATCH($B462, '4b) Berechnungen zu real. Wert.'!$B$50:$B$51, 0)))/('4b) Berechnungen zu real. Wert.'!S$52+'4b) Berechnungen zu real. Wert.'!T$52))),0)),"")</f>
        <v/>
      </c>
      <c r="T462" s="671" t="str">
        <f>IF(T$384=TRUE,IF($B462="","",IFERROR(IF($E$134="Nein",INDEX('4a) Berechnungen zu Planwerten'!U$60:U$61,MATCH($B462,'4a) Berechnungen zu Planwerten'!$B$60:$B$61,0))/'4a) Berechnungen zu Planwerten'!U$62,INDEX('4b) Berechnungen zu real. Wert.'!U$50:U$51,MATCH($B462,'4b) Berechnungen zu real. Wert.'!$B$50:$B$51,0))/'4b) Berechnungen zu real. Wert.'!U$52),0)),"")</f>
        <v/>
      </c>
    </row>
    <row r="463" spans="1:20" s="11" customFormat="1" ht="14.5" customHeight="1" thickBot="1" x14ac:dyDescent="0.4">
      <c r="A463"/>
      <c r="B463" s="372"/>
      <c r="C463" s="372"/>
      <c r="D463" s="372"/>
      <c r="E463" s="569"/>
      <c r="F463" s="569"/>
      <c r="G463" s="569"/>
      <c r="H463" s="569"/>
      <c r="I463" s="569"/>
      <c r="J463" s="569"/>
      <c r="K463" s="569"/>
      <c r="L463" s="569"/>
      <c r="M463" s="569"/>
      <c r="N463" s="569"/>
      <c r="O463" s="569"/>
      <c r="P463" s="569"/>
      <c r="Q463" s="569"/>
      <c r="R463" s="569"/>
      <c r="S463" s="569"/>
      <c r="T463" s="569"/>
    </row>
    <row r="464" spans="1:20" ht="12.65" customHeight="1" x14ac:dyDescent="0.35">
      <c r="B464" s="1552" t="s">
        <v>560</v>
      </c>
      <c r="C464" s="1553"/>
      <c r="D464" s="1554"/>
      <c r="E464" s="368">
        <f>E383</f>
        <v>1900</v>
      </c>
      <c r="F464" s="312">
        <f t="shared" ref="F464:T464" si="212">F383</f>
        <v>1901</v>
      </c>
      <c r="G464" s="312">
        <f t="shared" si="212"/>
        <v>1902</v>
      </c>
      <c r="H464" s="312">
        <f t="shared" si="212"/>
        <v>1903</v>
      </c>
      <c r="I464" s="312">
        <f t="shared" si="212"/>
        <v>1904</v>
      </c>
      <c r="J464" s="312">
        <f t="shared" si="212"/>
        <v>1905</v>
      </c>
      <c r="K464" s="312">
        <f t="shared" si="212"/>
        <v>1906</v>
      </c>
      <c r="L464" s="312">
        <f t="shared" si="212"/>
        <v>1907</v>
      </c>
      <c r="M464" s="312">
        <f t="shared" si="212"/>
        <v>1908</v>
      </c>
      <c r="N464" s="312">
        <f t="shared" si="212"/>
        <v>1909</v>
      </c>
      <c r="O464" s="312">
        <f t="shared" si="212"/>
        <v>1910</v>
      </c>
      <c r="P464" s="312">
        <f t="shared" si="212"/>
        <v>1911</v>
      </c>
      <c r="Q464" s="312">
        <f t="shared" si="212"/>
        <v>1912</v>
      </c>
      <c r="R464" s="312">
        <f t="shared" si="212"/>
        <v>1913</v>
      </c>
      <c r="S464" s="312">
        <f t="shared" si="212"/>
        <v>1914</v>
      </c>
      <c r="T464" s="313">
        <f t="shared" si="212"/>
        <v>1915</v>
      </c>
    </row>
    <row r="465" spans="2:20" ht="14.5" customHeight="1" x14ac:dyDescent="0.35">
      <c r="B465" s="97" t="s">
        <v>101</v>
      </c>
      <c r="C465" s="524"/>
      <c r="D465" s="525"/>
      <c r="E465" s="710" t="e">
        <f t="shared" ref="E465:T482" si="213">IF(E$384=TRUE,IF($B465="","",IF(OR(E435-0.05&gt;E405,E435+0.05&lt;E405),1,0)),"")</f>
        <v>#VALUE!</v>
      </c>
      <c r="F465" s="711" t="e">
        <f t="shared" si="213"/>
        <v>#VALUE!</v>
      </c>
      <c r="G465" s="711" t="e">
        <f t="shared" si="213"/>
        <v>#VALUE!</v>
      </c>
      <c r="H465" s="711" t="e">
        <f t="shared" si="213"/>
        <v>#VALUE!</v>
      </c>
      <c r="I465" s="711" t="e">
        <f t="shared" si="213"/>
        <v>#VALUE!</v>
      </c>
      <c r="J465" s="711" t="e">
        <f t="shared" si="213"/>
        <v>#VALUE!</v>
      </c>
      <c r="K465" s="711" t="e">
        <f t="shared" si="213"/>
        <v>#VALUE!</v>
      </c>
      <c r="L465" s="711" t="e">
        <f t="shared" si="213"/>
        <v>#VALUE!</v>
      </c>
      <c r="M465" s="711" t="e">
        <f t="shared" si="213"/>
        <v>#VALUE!</v>
      </c>
      <c r="N465" s="711" t="e">
        <f t="shared" si="213"/>
        <v>#VALUE!</v>
      </c>
      <c r="O465" s="711" t="e">
        <f t="shared" si="213"/>
        <v>#VALUE!</v>
      </c>
      <c r="P465" s="711" t="e">
        <f t="shared" si="213"/>
        <v>#VALUE!</v>
      </c>
      <c r="Q465" s="711" t="e">
        <f t="shared" si="213"/>
        <v>#VALUE!</v>
      </c>
      <c r="R465" s="711" t="e">
        <f>IF(R$384=TRUE,IF($B465="","",IF(OR(R435-0.05&gt;R405,R435+0.05&lt;R405),1,0)),"")</f>
        <v>#VALUE!</v>
      </c>
      <c r="S465" s="711" t="e">
        <f>IF(S$384=TRUE,IF($B465="","",IF(OR(S435-0.05&gt;S405,S435+0.05&lt;S405),1,0)),"")</f>
        <v>#VALUE!</v>
      </c>
      <c r="T465" s="712" t="str">
        <f t="shared" si="213"/>
        <v/>
      </c>
    </row>
    <row r="466" spans="2:20" x14ac:dyDescent="0.35">
      <c r="B466" s="100" t="s">
        <v>103</v>
      </c>
      <c r="C466" s="295"/>
      <c r="D466" s="300"/>
      <c r="E466" s="713" t="e">
        <f t="shared" si="213"/>
        <v>#VALUE!</v>
      </c>
      <c r="F466" s="714" t="e">
        <f t="shared" ref="F466:T467" si="214">IF(F$384=TRUE,IF($B466="","",IF(OR(F436-0.05&gt;F406,F436+0.05&lt;F406),1,0)),"")</f>
        <v>#VALUE!</v>
      </c>
      <c r="G466" s="714" t="e">
        <f t="shared" si="214"/>
        <v>#VALUE!</v>
      </c>
      <c r="H466" s="714" t="e">
        <f t="shared" si="214"/>
        <v>#VALUE!</v>
      </c>
      <c r="I466" s="714" t="e">
        <f t="shared" si="214"/>
        <v>#VALUE!</v>
      </c>
      <c r="J466" s="714" t="e">
        <f t="shared" si="214"/>
        <v>#VALUE!</v>
      </c>
      <c r="K466" s="714" t="e">
        <f t="shared" si="214"/>
        <v>#VALUE!</v>
      </c>
      <c r="L466" s="714" t="e">
        <f t="shared" si="214"/>
        <v>#VALUE!</v>
      </c>
      <c r="M466" s="714" t="e">
        <f t="shared" si="214"/>
        <v>#VALUE!</v>
      </c>
      <c r="N466" s="714" t="e">
        <f t="shared" si="214"/>
        <v>#VALUE!</v>
      </c>
      <c r="O466" s="714" t="e">
        <f t="shared" si="214"/>
        <v>#VALUE!</v>
      </c>
      <c r="P466" s="714" t="e">
        <f t="shared" si="214"/>
        <v>#VALUE!</v>
      </c>
      <c r="Q466" s="714" t="e">
        <f t="shared" si="214"/>
        <v>#VALUE!</v>
      </c>
      <c r="R466" s="714" t="e">
        <f t="shared" si="214"/>
        <v>#VALUE!</v>
      </c>
      <c r="S466" s="714" t="e">
        <f t="shared" si="214"/>
        <v>#VALUE!</v>
      </c>
      <c r="T466" s="715" t="str">
        <f t="shared" si="214"/>
        <v/>
      </c>
    </row>
    <row r="467" spans="2:20" ht="16.5" x14ac:dyDescent="0.45">
      <c r="B467" s="149" t="s">
        <v>222</v>
      </c>
      <c r="C467" s="524"/>
      <c r="D467" s="525"/>
      <c r="E467" s="716" t="e">
        <f t="shared" si="213"/>
        <v>#VALUE!</v>
      </c>
      <c r="F467" s="717" t="e">
        <f t="shared" si="214"/>
        <v>#VALUE!</v>
      </c>
      <c r="G467" s="717" t="e">
        <f t="shared" si="214"/>
        <v>#VALUE!</v>
      </c>
      <c r="H467" s="717" t="e">
        <f t="shared" si="214"/>
        <v>#VALUE!</v>
      </c>
      <c r="I467" s="717" t="e">
        <f t="shared" si="214"/>
        <v>#VALUE!</v>
      </c>
      <c r="J467" s="717" t="e">
        <f t="shared" si="214"/>
        <v>#VALUE!</v>
      </c>
      <c r="K467" s="717" t="e">
        <f t="shared" si="214"/>
        <v>#VALUE!</v>
      </c>
      <c r="L467" s="717" t="e">
        <f t="shared" si="214"/>
        <v>#VALUE!</v>
      </c>
      <c r="M467" s="717" t="e">
        <f t="shared" si="214"/>
        <v>#VALUE!</v>
      </c>
      <c r="N467" s="717" t="e">
        <f t="shared" si="214"/>
        <v>#VALUE!</v>
      </c>
      <c r="O467" s="717" t="e">
        <f t="shared" si="214"/>
        <v>#VALUE!</v>
      </c>
      <c r="P467" s="717" t="e">
        <f t="shared" si="214"/>
        <v>#VALUE!</v>
      </c>
      <c r="Q467" s="717" t="e">
        <f t="shared" si="214"/>
        <v>#VALUE!</v>
      </c>
      <c r="R467" s="717" t="e">
        <f t="shared" si="214"/>
        <v>#VALUE!</v>
      </c>
      <c r="S467" s="717" t="e">
        <f>IF(S$384=TRUE,IF($B467="","",IF(OR(S437-0.05&gt;S407,S437+0.05&lt;S407),1,0)),"")</f>
        <v>#VALUE!</v>
      </c>
      <c r="T467" s="718" t="str">
        <f t="shared" si="214"/>
        <v/>
      </c>
    </row>
    <row r="468" spans="2:20" x14ac:dyDescent="0.35">
      <c r="B468" s="719" t="s">
        <v>105</v>
      </c>
      <c r="C468" s="720"/>
      <c r="D468" s="721"/>
      <c r="E468" s="713" t="e">
        <f t="shared" si="213"/>
        <v>#VALUE!</v>
      </c>
      <c r="F468" s="714" t="e">
        <f t="shared" si="213"/>
        <v>#VALUE!</v>
      </c>
      <c r="G468" s="714" t="e">
        <f t="shared" si="213"/>
        <v>#VALUE!</v>
      </c>
      <c r="H468" s="714" t="e">
        <f t="shared" si="213"/>
        <v>#VALUE!</v>
      </c>
      <c r="I468" s="714" t="e">
        <f t="shared" si="213"/>
        <v>#VALUE!</v>
      </c>
      <c r="J468" s="714" t="e">
        <f t="shared" si="213"/>
        <v>#VALUE!</v>
      </c>
      <c r="K468" s="714" t="e">
        <f t="shared" si="213"/>
        <v>#VALUE!</v>
      </c>
      <c r="L468" s="714" t="e">
        <f t="shared" si="213"/>
        <v>#VALUE!</v>
      </c>
      <c r="M468" s="714" t="e">
        <f t="shared" si="213"/>
        <v>#VALUE!</v>
      </c>
      <c r="N468" s="714" t="e">
        <f t="shared" si="213"/>
        <v>#VALUE!</v>
      </c>
      <c r="O468" s="714" t="e">
        <f t="shared" si="213"/>
        <v>#VALUE!</v>
      </c>
      <c r="P468" s="714" t="e">
        <f t="shared" si="213"/>
        <v>#VALUE!</v>
      </c>
      <c r="Q468" s="714" t="e">
        <f t="shared" si="213"/>
        <v>#VALUE!</v>
      </c>
      <c r="R468" s="714" t="e">
        <f t="shared" si="213"/>
        <v>#VALUE!</v>
      </c>
      <c r="S468" s="714" t="e">
        <f t="shared" si="213"/>
        <v>#VALUE!</v>
      </c>
      <c r="T468" s="715" t="str">
        <f t="shared" si="213"/>
        <v/>
      </c>
    </row>
    <row r="469" spans="2:20" x14ac:dyDescent="0.35">
      <c r="B469" s="97" t="s">
        <v>106</v>
      </c>
      <c r="C469" s="524"/>
      <c r="D469" s="525"/>
      <c r="E469" s="716" t="e">
        <f t="shared" si="213"/>
        <v>#VALUE!</v>
      </c>
      <c r="F469" s="717" t="e">
        <f t="shared" si="213"/>
        <v>#VALUE!</v>
      </c>
      <c r="G469" s="717" t="e">
        <f t="shared" si="213"/>
        <v>#VALUE!</v>
      </c>
      <c r="H469" s="717" t="e">
        <f t="shared" si="213"/>
        <v>#VALUE!</v>
      </c>
      <c r="I469" s="717" t="e">
        <f t="shared" si="213"/>
        <v>#VALUE!</v>
      </c>
      <c r="J469" s="717" t="e">
        <f t="shared" si="213"/>
        <v>#VALUE!</v>
      </c>
      <c r="K469" s="717" t="e">
        <f t="shared" si="213"/>
        <v>#VALUE!</v>
      </c>
      <c r="L469" s="717" t="e">
        <f t="shared" si="213"/>
        <v>#VALUE!</v>
      </c>
      <c r="M469" s="717" t="e">
        <f t="shared" si="213"/>
        <v>#VALUE!</v>
      </c>
      <c r="N469" s="717" t="e">
        <f t="shared" si="213"/>
        <v>#VALUE!</v>
      </c>
      <c r="O469" s="717" t="e">
        <f t="shared" si="213"/>
        <v>#VALUE!</v>
      </c>
      <c r="P469" s="717" t="e">
        <f t="shared" si="213"/>
        <v>#VALUE!</v>
      </c>
      <c r="Q469" s="717" t="e">
        <f t="shared" si="213"/>
        <v>#VALUE!</v>
      </c>
      <c r="R469" s="717" t="e">
        <f t="shared" si="213"/>
        <v>#VALUE!</v>
      </c>
      <c r="S469" s="717" t="e">
        <f t="shared" si="213"/>
        <v>#VALUE!</v>
      </c>
      <c r="T469" s="718" t="str">
        <f t="shared" si="213"/>
        <v/>
      </c>
    </row>
    <row r="470" spans="2:20" x14ac:dyDescent="0.35">
      <c r="B470" s="719" t="s">
        <v>107</v>
      </c>
      <c r="C470" s="720"/>
      <c r="D470" s="721"/>
      <c r="E470" s="713" t="e">
        <f t="shared" si="213"/>
        <v>#VALUE!</v>
      </c>
      <c r="F470" s="714" t="e">
        <f t="shared" si="213"/>
        <v>#VALUE!</v>
      </c>
      <c r="G470" s="714" t="e">
        <f t="shared" si="213"/>
        <v>#VALUE!</v>
      </c>
      <c r="H470" s="714" t="e">
        <f t="shared" si="213"/>
        <v>#VALUE!</v>
      </c>
      <c r="I470" s="714" t="e">
        <f t="shared" si="213"/>
        <v>#VALUE!</v>
      </c>
      <c r="J470" s="714" t="e">
        <f t="shared" si="213"/>
        <v>#VALUE!</v>
      </c>
      <c r="K470" s="714" t="e">
        <f t="shared" si="213"/>
        <v>#VALUE!</v>
      </c>
      <c r="L470" s="714" t="e">
        <f t="shared" si="213"/>
        <v>#VALUE!</v>
      </c>
      <c r="M470" s="714" t="e">
        <f t="shared" si="213"/>
        <v>#VALUE!</v>
      </c>
      <c r="N470" s="714" t="e">
        <f t="shared" si="213"/>
        <v>#VALUE!</v>
      </c>
      <c r="O470" s="714" t="e">
        <f t="shared" si="213"/>
        <v>#VALUE!</v>
      </c>
      <c r="P470" s="714" t="e">
        <f t="shared" si="213"/>
        <v>#VALUE!</v>
      </c>
      <c r="Q470" s="714" t="e">
        <f t="shared" si="213"/>
        <v>#VALUE!</v>
      </c>
      <c r="R470" s="714" t="e">
        <f t="shared" si="213"/>
        <v>#VALUE!</v>
      </c>
      <c r="S470" s="714" t="e">
        <f t="shared" si="213"/>
        <v>#VALUE!</v>
      </c>
      <c r="T470" s="715" t="str">
        <f t="shared" si="213"/>
        <v/>
      </c>
    </row>
    <row r="471" spans="2:20" x14ac:dyDescent="0.35">
      <c r="B471" s="722" t="s">
        <v>223</v>
      </c>
      <c r="C471" s="723"/>
      <c r="D471" s="724"/>
      <c r="E471" s="725" t="e">
        <f t="shared" si="213"/>
        <v>#VALUE!</v>
      </c>
      <c r="F471" s="726" t="e">
        <f t="shared" si="213"/>
        <v>#VALUE!</v>
      </c>
      <c r="G471" s="726" t="e">
        <f t="shared" si="213"/>
        <v>#VALUE!</v>
      </c>
      <c r="H471" s="726" t="e">
        <f t="shared" si="213"/>
        <v>#VALUE!</v>
      </c>
      <c r="I471" s="726" t="e">
        <f t="shared" si="213"/>
        <v>#VALUE!</v>
      </c>
      <c r="J471" s="726" t="e">
        <f t="shared" si="213"/>
        <v>#VALUE!</v>
      </c>
      <c r="K471" s="726" t="e">
        <f t="shared" si="213"/>
        <v>#VALUE!</v>
      </c>
      <c r="L471" s="726" t="e">
        <f t="shared" si="213"/>
        <v>#VALUE!</v>
      </c>
      <c r="M471" s="726" t="e">
        <f t="shared" si="213"/>
        <v>#VALUE!</v>
      </c>
      <c r="N471" s="726" t="e">
        <f t="shared" si="213"/>
        <v>#VALUE!</v>
      </c>
      <c r="O471" s="726" t="e">
        <f t="shared" si="213"/>
        <v>#VALUE!</v>
      </c>
      <c r="P471" s="726" t="e">
        <f t="shared" si="213"/>
        <v>#VALUE!</v>
      </c>
      <c r="Q471" s="726" t="e">
        <f t="shared" si="213"/>
        <v>#VALUE!</v>
      </c>
      <c r="R471" s="726" t="e">
        <f t="shared" si="213"/>
        <v>#VALUE!</v>
      </c>
      <c r="S471" s="726" t="e">
        <f t="shared" si="213"/>
        <v>#VALUE!</v>
      </c>
      <c r="T471" s="727" t="str">
        <f t="shared" si="213"/>
        <v/>
      </c>
    </row>
    <row r="472" spans="2:20" x14ac:dyDescent="0.35">
      <c r="B472" s="283" t="s">
        <v>224</v>
      </c>
      <c r="C472" s="301"/>
      <c r="D472" s="728"/>
      <c r="E472" s="729" t="e">
        <f t="shared" si="213"/>
        <v>#VALUE!</v>
      </c>
      <c r="F472" s="730" t="e">
        <f t="shared" si="213"/>
        <v>#VALUE!</v>
      </c>
      <c r="G472" s="730" t="e">
        <f t="shared" si="213"/>
        <v>#VALUE!</v>
      </c>
      <c r="H472" s="730" t="e">
        <f t="shared" si="213"/>
        <v>#VALUE!</v>
      </c>
      <c r="I472" s="730" t="e">
        <f t="shared" si="213"/>
        <v>#VALUE!</v>
      </c>
      <c r="J472" s="730" t="e">
        <f t="shared" si="213"/>
        <v>#VALUE!</v>
      </c>
      <c r="K472" s="730" t="e">
        <f t="shared" si="213"/>
        <v>#VALUE!</v>
      </c>
      <c r="L472" s="730" t="e">
        <f t="shared" si="213"/>
        <v>#VALUE!</v>
      </c>
      <c r="M472" s="730" t="e">
        <f t="shared" si="213"/>
        <v>#VALUE!</v>
      </c>
      <c r="N472" s="730" t="e">
        <f t="shared" si="213"/>
        <v>#VALUE!</v>
      </c>
      <c r="O472" s="730" t="e">
        <f t="shared" si="213"/>
        <v>#VALUE!</v>
      </c>
      <c r="P472" s="730" t="e">
        <f t="shared" si="213"/>
        <v>#VALUE!</v>
      </c>
      <c r="Q472" s="730" t="e">
        <f t="shared" si="213"/>
        <v>#VALUE!</v>
      </c>
      <c r="R472" s="730" t="e">
        <f t="shared" si="213"/>
        <v>#VALUE!</v>
      </c>
      <c r="S472" s="730" t="e">
        <f t="shared" si="213"/>
        <v>#VALUE!</v>
      </c>
      <c r="T472" s="731" t="str">
        <f t="shared" si="213"/>
        <v/>
      </c>
    </row>
    <row r="473" spans="2:20" x14ac:dyDescent="0.35">
      <c r="B473" s="495" t="str">
        <f t="shared" ref="B473:B492" si="215">B413</f>
        <v/>
      </c>
      <c r="C473" s="732"/>
      <c r="D473" s="733"/>
      <c r="E473" s="734" t="str">
        <f t="shared" si="213"/>
        <v/>
      </c>
      <c r="F473" s="735" t="str">
        <f t="shared" si="213"/>
        <v/>
      </c>
      <c r="G473" s="735" t="str">
        <f t="shared" si="213"/>
        <v/>
      </c>
      <c r="H473" s="735" t="str">
        <f t="shared" si="213"/>
        <v/>
      </c>
      <c r="I473" s="735" t="str">
        <f t="shared" si="213"/>
        <v/>
      </c>
      <c r="J473" s="735" t="str">
        <f t="shared" si="213"/>
        <v/>
      </c>
      <c r="K473" s="735" t="str">
        <f t="shared" si="213"/>
        <v/>
      </c>
      <c r="L473" s="735" t="str">
        <f t="shared" si="213"/>
        <v/>
      </c>
      <c r="M473" s="735" t="str">
        <f t="shared" si="213"/>
        <v/>
      </c>
      <c r="N473" s="735" t="str">
        <f t="shared" si="213"/>
        <v/>
      </c>
      <c r="O473" s="735" t="str">
        <f t="shared" si="213"/>
        <v/>
      </c>
      <c r="P473" s="735" t="str">
        <f t="shared" si="213"/>
        <v/>
      </c>
      <c r="Q473" s="735" t="str">
        <f t="shared" si="213"/>
        <v/>
      </c>
      <c r="R473" s="735" t="str">
        <f t="shared" si="213"/>
        <v/>
      </c>
      <c r="S473" s="735" t="str">
        <f>IF(S$384=TRUE,IF($B473="","",IF(OR(S443-0.05&gt;S413,S443+0.05&lt;S413),1,0)),"")</f>
        <v/>
      </c>
      <c r="T473" s="736" t="str">
        <f t="shared" si="213"/>
        <v/>
      </c>
    </row>
    <row r="474" spans="2:20" x14ac:dyDescent="0.35">
      <c r="B474" s="719" t="str">
        <f t="shared" si="215"/>
        <v/>
      </c>
      <c r="C474" s="720"/>
      <c r="D474" s="721"/>
      <c r="E474" s="713" t="str">
        <f t="shared" si="213"/>
        <v/>
      </c>
      <c r="F474" s="714" t="str">
        <f t="shared" si="213"/>
        <v/>
      </c>
      <c r="G474" s="714" t="str">
        <f t="shared" si="213"/>
        <v/>
      </c>
      <c r="H474" s="714" t="str">
        <f t="shared" si="213"/>
        <v/>
      </c>
      <c r="I474" s="714" t="str">
        <f t="shared" si="213"/>
        <v/>
      </c>
      <c r="J474" s="714" t="str">
        <f t="shared" si="213"/>
        <v/>
      </c>
      <c r="K474" s="714" t="str">
        <f t="shared" si="213"/>
        <v/>
      </c>
      <c r="L474" s="714" t="str">
        <f t="shared" si="213"/>
        <v/>
      </c>
      <c r="M474" s="714" t="str">
        <f t="shared" si="213"/>
        <v/>
      </c>
      <c r="N474" s="714" t="str">
        <f t="shared" si="213"/>
        <v/>
      </c>
      <c r="O474" s="714" t="str">
        <f t="shared" si="213"/>
        <v/>
      </c>
      <c r="P474" s="714" t="str">
        <f t="shared" si="213"/>
        <v/>
      </c>
      <c r="Q474" s="714" t="str">
        <f t="shared" si="213"/>
        <v/>
      </c>
      <c r="R474" s="714" t="str">
        <f t="shared" si="213"/>
        <v/>
      </c>
      <c r="S474" s="714" t="str">
        <f t="shared" si="213"/>
        <v/>
      </c>
      <c r="T474" s="715" t="str">
        <f t="shared" si="213"/>
        <v/>
      </c>
    </row>
    <row r="475" spans="2:20" x14ac:dyDescent="0.35">
      <c r="B475" s="722" t="str">
        <f t="shared" si="215"/>
        <v/>
      </c>
      <c r="C475" s="723"/>
      <c r="D475" s="724"/>
      <c r="E475" s="725" t="str">
        <f t="shared" si="213"/>
        <v/>
      </c>
      <c r="F475" s="726" t="str">
        <f t="shared" si="213"/>
        <v/>
      </c>
      <c r="G475" s="726" t="str">
        <f t="shared" si="213"/>
        <v/>
      </c>
      <c r="H475" s="726" t="str">
        <f t="shared" si="213"/>
        <v/>
      </c>
      <c r="I475" s="726" t="str">
        <f t="shared" si="213"/>
        <v/>
      </c>
      <c r="J475" s="726" t="str">
        <f t="shared" si="213"/>
        <v/>
      </c>
      <c r="K475" s="726" t="str">
        <f t="shared" si="213"/>
        <v/>
      </c>
      <c r="L475" s="726" t="str">
        <f t="shared" si="213"/>
        <v/>
      </c>
      <c r="M475" s="726" t="str">
        <f t="shared" si="213"/>
        <v/>
      </c>
      <c r="N475" s="726" t="str">
        <f t="shared" si="213"/>
        <v/>
      </c>
      <c r="O475" s="726" t="str">
        <f t="shared" si="213"/>
        <v/>
      </c>
      <c r="P475" s="726" t="str">
        <f t="shared" si="213"/>
        <v/>
      </c>
      <c r="Q475" s="726" t="str">
        <f t="shared" si="213"/>
        <v/>
      </c>
      <c r="R475" s="726" t="str">
        <f t="shared" si="213"/>
        <v/>
      </c>
      <c r="S475" s="726" t="str">
        <f t="shared" si="213"/>
        <v/>
      </c>
      <c r="T475" s="727" t="str">
        <f t="shared" si="213"/>
        <v/>
      </c>
    </row>
    <row r="476" spans="2:20" x14ac:dyDescent="0.35">
      <c r="B476" s="719" t="str">
        <f t="shared" si="215"/>
        <v/>
      </c>
      <c r="C476" s="720"/>
      <c r="D476" s="721"/>
      <c r="E476" s="713" t="str">
        <f t="shared" si="213"/>
        <v/>
      </c>
      <c r="F476" s="714" t="str">
        <f t="shared" si="213"/>
        <v/>
      </c>
      <c r="G476" s="714" t="str">
        <f t="shared" si="213"/>
        <v/>
      </c>
      <c r="H476" s="714" t="str">
        <f t="shared" si="213"/>
        <v/>
      </c>
      <c r="I476" s="714" t="str">
        <f t="shared" si="213"/>
        <v/>
      </c>
      <c r="J476" s="714" t="str">
        <f t="shared" si="213"/>
        <v/>
      </c>
      <c r="K476" s="714" t="str">
        <f t="shared" si="213"/>
        <v/>
      </c>
      <c r="L476" s="714" t="str">
        <f t="shared" si="213"/>
        <v/>
      </c>
      <c r="M476" s="714" t="str">
        <f t="shared" si="213"/>
        <v/>
      </c>
      <c r="N476" s="714" t="str">
        <f t="shared" si="213"/>
        <v/>
      </c>
      <c r="O476" s="714" t="str">
        <f t="shared" si="213"/>
        <v/>
      </c>
      <c r="P476" s="714" t="str">
        <f t="shared" si="213"/>
        <v/>
      </c>
      <c r="Q476" s="714" t="str">
        <f t="shared" si="213"/>
        <v/>
      </c>
      <c r="R476" s="714" t="str">
        <f t="shared" si="213"/>
        <v/>
      </c>
      <c r="S476" s="714" t="str">
        <f t="shared" si="213"/>
        <v/>
      </c>
      <c r="T476" s="715" t="str">
        <f t="shared" si="213"/>
        <v/>
      </c>
    </row>
    <row r="477" spans="2:20" x14ac:dyDescent="0.35">
      <c r="B477" s="722" t="str">
        <f t="shared" si="215"/>
        <v/>
      </c>
      <c r="C477" s="723"/>
      <c r="D477" s="724"/>
      <c r="E477" s="725" t="str">
        <f t="shared" si="213"/>
        <v/>
      </c>
      <c r="F477" s="726" t="str">
        <f t="shared" si="213"/>
        <v/>
      </c>
      <c r="G477" s="726" t="str">
        <f t="shared" si="213"/>
        <v/>
      </c>
      <c r="H477" s="726" t="str">
        <f t="shared" si="213"/>
        <v/>
      </c>
      <c r="I477" s="726" t="str">
        <f t="shared" si="213"/>
        <v/>
      </c>
      <c r="J477" s="726" t="str">
        <f t="shared" si="213"/>
        <v/>
      </c>
      <c r="K477" s="726" t="str">
        <f t="shared" si="213"/>
        <v/>
      </c>
      <c r="L477" s="726" t="str">
        <f t="shared" si="213"/>
        <v/>
      </c>
      <c r="M477" s="726" t="str">
        <f t="shared" si="213"/>
        <v/>
      </c>
      <c r="N477" s="726" t="str">
        <f t="shared" si="213"/>
        <v/>
      </c>
      <c r="O477" s="726" t="str">
        <f t="shared" si="213"/>
        <v/>
      </c>
      <c r="P477" s="726" t="str">
        <f t="shared" si="213"/>
        <v/>
      </c>
      <c r="Q477" s="726" t="str">
        <f t="shared" si="213"/>
        <v/>
      </c>
      <c r="R477" s="726" t="str">
        <f t="shared" si="213"/>
        <v/>
      </c>
      <c r="S477" s="726" t="str">
        <f t="shared" si="213"/>
        <v/>
      </c>
      <c r="T477" s="727" t="str">
        <f t="shared" si="213"/>
        <v/>
      </c>
    </row>
    <row r="478" spans="2:20" x14ac:dyDescent="0.35">
      <c r="B478" s="283" t="str">
        <f t="shared" si="215"/>
        <v/>
      </c>
      <c r="C478" s="301"/>
      <c r="D478" s="728"/>
      <c r="E478" s="729" t="str">
        <f t="shared" si="213"/>
        <v/>
      </c>
      <c r="F478" s="730" t="str">
        <f t="shared" si="213"/>
        <v/>
      </c>
      <c r="G478" s="730" t="str">
        <f t="shared" si="213"/>
        <v/>
      </c>
      <c r="H478" s="730" t="str">
        <f t="shared" si="213"/>
        <v/>
      </c>
      <c r="I478" s="730" t="str">
        <f t="shared" si="213"/>
        <v/>
      </c>
      <c r="J478" s="730" t="str">
        <f t="shared" si="213"/>
        <v/>
      </c>
      <c r="K478" s="730" t="str">
        <f t="shared" si="213"/>
        <v/>
      </c>
      <c r="L478" s="730" t="str">
        <f t="shared" si="213"/>
        <v/>
      </c>
      <c r="M478" s="730" t="str">
        <f t="shared" si="213"/>
        <v/>
      </c>
      <c r="N478" s="730" t="str">
        <f t="shared" si="213"/>
        <v/>
      </c>
      <c r="O478" s="730" t="str">
        <f t="shared" si="213"/>
        <v/>
      </c>
      <c r="P478" s="730" t="str">
        <f t="shared" si="213"/>
        <v/>
      </c>
      <c r="Q478" s="730" t="str">
        <f t="shared" si="213"/>
        <v/>
      </c>
      <c r="R478" s="730" t="str">
        <f t="shared" si="213"/>
        <v/>
      </c>
      <c r="S478" s="730" t="str">
        <f t="shared" si="213"/>
        <v/>
      </c>
      <c r="T478" s="731" t="str">
        <f t="shared" si="213"/>
        <v/>
      </c>
    </row>
    <row r="479" spans="2:20" x14ac:dyDescent="0.35">
      <c r="B479" s="495" t="str">
        <f t="shared" si="215"/>
        <v/>
      </c>
      <c r="C479" s="732"/>
      <c r="D479" s="733"/>
      <c r="E479" s="734" t="str">
        <f t="shared" si="213"/>
        <v/>
      </c>
      <c r="F479" s="735" t="str">
        <f t="shared" si="213"/>
        <v/>
      </c>
      <c r="G479" s="735" t="str">
        <f t="shared" si="213"/>
        <v/>
      </c>
      <c r="H479" s="735" t="str">
        <f t="shared" si="213"/>
        <v/>
      </c>
      <c r="I479" s="735" t="str">
        <f t="shared" si="213"/>
        <v/>
      </c>
      <c r="J479" s="735" t="str">
        <f t="shared" si="213"/>
        <v/>
      </c>
      <c r="K479" s="735" t="str">
        <f t="shared" si="213"/>
        <v/>
      </c>
      <c r="L479" s="735" t="str">
        <f t="shared" si="213"/>
        <v/>
      </c>
      <c r="M479" s="735" t="str">
        <f t="shared" si="213"/>
        <v/>
      </c>
      <c r="N479" s="735" t="str">
        <f t="shared" si="213"/>
        <v/>
      </c>
      <c r="O479" s="735" t="str">
        <f t="shared" si="213"/>
        <v/>
      </c>
      <c r="P479" s="735" t="str">
        <f t="shared" si="213"/>
        <v/>
      </c>
      <c r="Q479" s="735" t="str">
        <f t="shared" si="213"/>
        <v/>
      </c>
      <c r="R479" s="735" t="str">
        <f t="shared" si="213"/>
        <v/>
      </c>
      <c r="S479" s="735" t="str">
        <f t="shared" si="213"/>
        <v/>
      </c>
      <c r="T479" s="736" t="str">
        <f t="shared" si="213"/>
        <v/>
      </c>
    </row>
    <row r="480" spans="2:20" x14ac:dyDescent="0.35">
      <c r="B480" s="283" t="str">
        <f t="shared" si="215"/>
        <v/>
      </c>
      <c r="C480" s="301"/>
      <c r="D480" s="728"/>
      <c r="E480" s="729" t="str">
        <f t="shared" si="213"/>
        <v/>
      </c>
      <c r="F480" s="730" t="str">
        <f t="shared" si="213"/>
        <v/>
      </c>
      <c r="G480" s="730" t="str">
        <f t="shared" si="213"/>
        <v/>
      </c>
      <c r="H480" s="730" t="str">
        <f t="shared" si="213"/>
        <v/>
      </c>
      <c r="I480" s="730" t="str">
        <f t="shared" si="213"/>
        <v/>
      </c>
      <c r="J480" s="730" t="str">
        <f t="shared" si="213"/>
        <v/>
      </c>
      <c r="K480" s="730" t="str">
        <f t="shared" si="213"/>
        <v/>
      </c>
      <c r="L480" s="730" t="str">
        <f t="shared" si="213"/>
        <v/>
      </c>
      <c r="M480" s="730" t="str">
        <f t="shared" si="213"/>
        <v/>
      </c>
      <c r="N480" s="730" t="str">
        <f t="shared" si="213"/>
        <v/>
      </c>
      <c r="O480" s="730" t="str">
        <f t="shared" si="213"/>
        <v/>
      </c>
      <c r="P480" s="730" t="str">
        <f t="shared" si="213"/>
        <v/>
      </c>
      <c r="Q480" s="730" t="str">
        <f t="shared" si="213"/>
        <v/>
      </c>
      <c r="R480" s="730" t="str">
        <f t="shared" si="213"/>
        <v/>
      </c>
      <c r="S480" s="730" t="str">
        <f t="shared" si="213"/>
        <v/>
      </c>
      <c r="T480" s="731" t="str">
        <f t="shared" si="213"/>
        <v/>
      </c>
    </row>
    <row r="481" spans="1:20" x14ac:dyDescent="0.35">
      <c r="B481" s="495" t="str">
        <f t="shared" si="215"/>
        <v/>
      </c>
      <c r="C481" s="732"/>
      <c r="D481" s="733"/>
      <c r="E481" s="734" t="str">
        <f t="shared" si="213"/>
        <v/>
      </c>
      <c r="F481" s="735" t="str">
        <f t="shared" si="213"/>
        <v/>
      </c>
      <c r="G481" s="735" t="str">
        <f t="shared" si="213"/>
        <v/>
      </c>
      <c r="H481" s="735" t="str">
        <f t="shared" si="213"/>
        <v/>
      </c>
      <c r="I481" s="735" t="str">
        <f t="shared" si="213"/>
        <v/>
      </c>
      <c r="J481" s="735" t="str">
        <f t="shared" si="213"/>
        <v/>
      </c>
      <c r="K481" s="735" t="str">
        <f t="shared" si="213"/>
        <v/>
      </c>
      <c r="L481" s="735" t="str">
        <f t="shared" si="213"/>
        <v/>
      </c>
      <c r="M481" s="735" t="str">
        <f t="shared" si="213"/>
        <v/>
      </c>
      <c r="N481" s="735" t="str">
        <f t="shared" si="213"/>
        <v/>
      </c>
      <c r="O481" s="735" t="str">
        <f t="shared" si="213"/>
        <v/>
      </c>
      <c r="P481" s="735" t="str">
        <f t="shared" si="213"/>
        <v/>
      </c>
      <c r="Q481" s="735" t="str">
        <f t="shared" si="213"/>
        <v/>
      </c>
      <c r="R481" s="735" t="str">
        <f t="shared" si="213"/>
        <v/>
      </c>
      <c r="S481" s="735" t="str">
        <f t="shared" si="213"/>
        <v/>
      </c>
      <c r="T481" s="736" t="str">
        <f t="shared" si="213"/>
        <v/>
      </c>
    </row>
    <row r="482" spans="1:20" x14ac:dyDescent="0.35">
      <c r="B482" s="283" t="str">
        <f t="shared" si="215"/>
        <v/>
      </c>
      <c r="C482" s="301"/>
      <c r="D482" s="728"/>
      <c r="E482" s="729" t="str">
        <f t="shared" si="213"/>
        <v/>
      </c>
      <c r="F482" s="730" t="str">
        <f t="shared" si="213"/>
        <v/>
      </c>
      <c r="G482" s="730" t="str">
        <f t="shared" si="213"/>
        <v/>
      </c>
      <c r="H482" s="730" t="str">
        <f t="shared" si="213"/>
        <v/>
      </c>
      <c r="I482" s="730" t="str">
        <f t="shared" si="213"/>
        <v/>
      </c>
      <c r="J482" s="730" t="str">
        <f t="shared" si="213"/>
        <v/>
      </c>
      <c r="K482" s="730" t="str">
        <f t="shared" si="213"/>
        <v/>
      </c>
      <c r="L482" s="730" t="str">
        <f t="shared" si="213"/>
        <v/>
      </c>
      <c r="M482" s="730" t="str">
        <f t="shared" si="213"/>
        <v/>
      </c>
      <c r="N482" s="730" t="str">
        <f t="shared" si="213"/>
        <v/>
      </c>
      <c r="O482" s="730" t="str">
        <f t="shared" si="213"/>
        <v/>
      </c>
      <c r="P482" s="730" t="str">
        <f t="shared" si="213"/>
        <v/>
      </c>
      <c r="Q482" s="730" t="str">
        <f t="shared" si="213"/>
        <v/>
      </c>
      <c r="R482" s="730" t="str">
        <f t="shared" si="213"/>
        <v/>
      </c>
      <c r="S482" s="730" t="str">
        <f t="shared" ref="E482:T492" si="216">IF(S$384=TRUE,IF($B482="","",IF(OR(S452-0.05&gt;S422,S452+0.05&lt;S422),1,0)),"")</f>
        <v/>
      </c>
      <c r="T482" s="731" t="str">
        <f t="shared" si="216"/>
        <v/>
      </c>
    </row>
    <row r="483" spans="1:20" x14ac:dyDescent="0.35">
      <c r="B483" s="495" t="str">
        <f t="shared" si="215"/>
        <v/>
      </c>
      <c r="C483" s="732"/>
      <c r="D483" s="733"/>
      <c r="E483" s="734" t="str">
        <f t="shared" si="216"/>
        <v/>
      </c>
      <c r="F483" s="735" t="str">
        <f t="shared" si="216"/>
        <v/>
      </c>
      <c r="G483" s="735" t="str">
        <f t="shared" si="216"/>
        <v/>
      </c>
      <c r="H483" s="735" t="str">
        <f t="shared" si="216"/>
        <v/>
      </c>
      <c r="I483" s="735" t="str">
        <f t="shared" si="216"/>
        <v/>
      </c>
      <c r="J483" s="735" t="str">
        <f t="shared" si="216"/>
        <v/>
      </c>
      <c r="K483" s="735" t="str">
        <f t="shared" si="216"/>
        <v/>
      </c>
      <c r="L483" s="735" t="str">
        <f t="shared" si="216"/>
        <v/>
      </c>
      <c r="M483" s="735" t="str">
        <f t="shared" si="216"/>
        <v/>
      </c>
      <c r="N483" s="735" t="str">
        <f t="shared" si="216"/>
        <v/>
      </c>
      <c r="O483" s="735" t="str">
        <f t="shared" si="216"/>
        <v/>
      </c>
      <c r="P483" s="735" t="str">
        <f t="shared" si="216"/>
        <v/>
      </c>
      <c r="Q483" s="735" t="str">
        <f t="shared" si="216"/>
        <v/>
      </c>
      <c r="R483" s="735" t="str">
        <f t="shared" si="216"/>
        <v/>
      </c>
      <c r="S483" s="735" t="str">
        <f t="shared" si="216"/>
        <v/>
      </c>
      <c r="T483" s="736" t="str">
        <f t="shared" si="216"/>
        <v/>
      </c>
    </row>
    <row r="484" spans="1:20" x14ac:dyDescent="0.35">
      <c r="B484" s="719" t="str">
        <f t="shared" si="215"/>
        <v/>
      </c>
      <c r="C484" s="720"/>
      <c r="D484" s="721"/>
      <c r="E484" s="713" t="str">
        <f t="shared" si="216"/>
        <v/>
      </c>
      <c r="F484" s="714" t="str">
        <f t="shared" si="216"/>
        <v/>
      </c>
      <c r="G484" s="714" t="str">
        <f t="shared" si="216"/>
        <v/>
      </c>
      <c r="H484" s="714" t="str">
        <f t="shared" si="216"/>
        <v/>
      </c>
      <c r="I484" s="714" t="str">
        <f t="shared" si="216"/>
        <v/>
      </c>
      <c r="J484" s="714" t="str">
        <f t="shared" si="216"/>
        <v/>
      </c>
      <c r="K484" s="714" t="str">
        <f t="shared" si="216"/>
        <v/>
      </c>
      <c r="L484" s="714" t="str">
        <f t="shared" si="216"/>
        <v/>
      </c>
      <c r="M484" s="714" t="str">
        <f t="shared" si="216"/>
        <v/>
      </c>
      <c r="N484" s="714" t="str">
        <f t="shared" si="216"/>
        <v/>
      </c>
      <c r="O484" s="714" t="str">
        <f t="shared" si="216"/>
        <v/>
      </c>
      <c r="P484" s="714" t="str">
        <f t="shared" si="216"/>
        <v/>
      </c>
      <c r="Q484" s="714" t="str">
        <f t="shared" si="216"/>
        <v/>
      </c>
      <c r="R484" s="714" t="str">
        <f t="shared" si="216"/>
        <v/>
      </c>
      <c r="S484" s="714" t="str">
        <f t="shared" si="216"/>
        <v/>
      </c>
      <c r="T484" s="715" t="str">
        <f t="shared" si="216"/>
        <v/>
      </c>
    </row>
    <row r="485" spans="1:20" x14ac:dyDescent="0.35">
      <c r="B485" s="722" t="str">
        <f t="shared" si="215"/>
        <v/>
      </c>
      <c r="C485" s="723"/>
      <c r="D485" s="724"/>
      <c r="E485" s="725" t="str">
        <f t="shared" si="216"/>
        <v/>
      </c>
      <c r="F485" s="726" t="str">
        <f t="shared" si="216"/>
        <v/>
      </c>
      <c r="G485" s="726" t="str">
        <f t="shared" si="216"/>
        <v/>
      </c>
      <c r="H485" s="726" t="str">
        <f t="shared" si="216"/>
        <v/>
      </c>
      <c r="I485" s="726" t="str">
        <f t="shared" si="216"/>
        <v/>
      </c>
      <c r="J485" s="726" t="str">
        <f t="shared" si="216"/>
        <v/>
      </c>
      <c r="K485" s="726" t="str">
        <f t="shared" si="216"/>
        <v/>
      </c>
      <c r="L485" s="726" t="str">
        <f t="shared" si="216"/>
        <v/>
      </c>
      <c r="M485" s="726" t="str">
        <f t="shared" si="216"/>
        <v/>
      </c>
      <c r="N485" s="726" t="str">
        <f t="shared" si="216"/>
        <v/>
      </c>
      <c r="O485" s="726" t="str">
        <f t="shared" si="216"/>
        <v/>
      </c>
      <c r="P485" s="726" t="str">
        <f t="shared" si="216"/>
        <v/>
      </c>
      <c r="Q485" s="726" t="str">
        <f t="shared" si="216"/>
        <v/>
      </c>
      <c r="R485" s="726" t="str">
        <f t="shared" si="216"/>
        <v/>
      </c>
      <c r="S485" s="726" t="str">
        <f t="shared" si="216"/>
        <v/>
      </c>
      <c r="T485" s="727" t="str">
        <f t="shared" si="216"/>
        <v/>
      </c>
    </row>
    <row r="486" spans="1:20" x14ac:dyDescent="0.35">
      <c r="B486" s="719" t="str">
        <f t="shared" si="215"/>
        <v/>
      </c>
      <c r="C486" s="720"/>
      <c r="D486" s="721"/>
      <c r="E486" s="713" t="str">
        <f t="shared" si="216"/>
        <v/>
      </c>
      <c r="F486" s="714" t="str">
        <f t="shared" si="216"/>
        <v/>
      </c>
      <c r="G486" s="714" t="str">
        <f t="shared" si="216"/>
        <v/>
      </c>
      <c r="H486" s="714" t="str">
        <f t="shared" si="216"/>
        <v/>
      </c>
      <c r="I486" s="714" t="str">
        <f t="shared" si="216"/>
        <v/>
      </c>
      <c r="J486" s="714" t="str">
        <f t="shared" si="216"/>
        <v/>
      </c>
      <c r="K486" s="714" t="str">
        <f t="shared" si="216"/>
        <v/>
      </c>
      <c r="L486" s="714" t="str">
        <f t="shared" si="216"/>
        <v/>
      </c>
      <c r="M486" s="714" t="str">
        <f t="shared" si="216"/>
        <v/>
      </c>
      <c r="N486" s="714" t="str">
        <f t="shared" si="216"/>
        <v/>
      </c>
      <c r="O486" s="714" t="str">
        <f t="shared" si="216"/>
        <v/>
      </c>
      <c r="P486" s="714" t="str">
        <f t="shared" si="216"/>
        <v/>
      </c>
      <c r="Q486" s="714" t="str">
        <f t="shared" si="216"/>
        <v/>
      </c>
      <c r="R486" s="714" t="str">
        <f t="shared" si="216"/>
        <v/>
      </c>
      <c r="S486" s="714" t="str">
        <f t="shared" si="216"/>
        <v/>
      </c>
      <c r="T486" s="715" t="str">
        <f t="shared" si="216"/>
        <v/>
      </c>
    </row>
    <row r="487" spans="1:20" x14ac:dyDescent="0.35">
      <c r="B487" s="722" t="str">
        <f t="shared" si="215"/>
        <v/>
      </c>
      <c r="C487" s="723"/>
      <c r="D487" s="724"/>
      <c r="E487" s="725" t="str">
        <f t="shared" si="216"/>
        <v/>
      </c>
      <c r="F487" s="726" t="str">
        <f t="shared" si="216"/>
        <v/>
      </c>
      <c r="G487" s="726" t="str">
        <f t="shared" si="216"/>
        <v/>
      </c>
      <c r="H487" s="726" t="str">
        <f t="shared" si="216"/>
        <v/>
      </c>
      <c r="I487" s="726" t="str">
        <f t="shared" si="216"/>
        <v/>
      </c>
      <c r="J487" s="726" t="str">
        <f t="shared" si="216"/>
        <v/>
      </c>
      <c r="K487" s="726" t="str">
        <f t="shared" si="216"/>
        <v/>
      </c>
      <c r="L487" s="726" t="str">
        <f t="shared" si="216"/>
        <v/>
      </c>
      <c r="M487" s="726" t="str">
        <f t="shared" si="216"/>
        <v/>
      </c>
      <c r="N487" s="726" t="str">
        <f t="shared" si="216"/>
        <v/>
      </c>
      <c r="O487" s="726" t="str">
        <f t="shared" si="216"/>
        <v/>
      </c>
      <c r="P487" s="726" t="str">
        <f t="shared" si="216"/>
        <v/>
      </c>
      <c r="Q487" s="726" t="str">
        <f t="shared" si="216"/>
        <v/>
      </c>
      <c r="R487" s="726" t="str">
        <f t="shared" si="216"/>
        <v/>
      </c>
      <c r="S487" s="726" t="str">
        <f t="shared" si="216"/>
        <v/>
      </c>
      <c r="T487" s="727" t="str">
        <f t="shared" si="216"/>
        <v/>
      </c>
    </row>
    <row r="488" spans="1:20" x14ac:dyDescent="0.35">
      <c r="B488" s="253" t="str">
        <f t="shared" si="215"/>
        <v/>
      </c>
      <c r="C488" s="306"/>
      <c r="D488" s="737"/>
      <c r="E488" s="738" t="str">
        <f t="shared" si="216"/>
        <v/>
      </c>
      <c r="F488" s="739" t="str">
        <f t="shared" si="216"/>
        <v/>
      </c>
      <c r="G488" s="739" t="str">
        <f t="shared" si="216"/>
        <v/>
      </c>
      <c r="H488" s="739" t="str">
        <f t="shared" si="216"/>
        <v/>
      </c>
      <c r="I488" s="739" t="str">
        <f t="shared" si="216"/>
        <v/>
      </c>
      <c r="J488" s="739" t="str">
        <f t="shared" si="216"/>
        <v/>
      </c>
      <c r="K488" s="739" t="str">
        <f t="shared" si="216"/>
        <v/>
      </c>
      <c r="L488" s="739" t="str">
        <f t="shared" si="216"/>
        <v/>
      </c>
      <c r="M488" s="739" t="str">
        <f t="shared" si="216"/>
        <v/>
      </c>
      <c r="N488" s="739" t="str">
        <f t="shared" si="216"/>
        <v/>
      </c>
      <c r="O488" s="739" t="str">
        <f t="shared" si="216"/>
        <v/>
      </c>
      <c r="P488" s="739" t="str">
        <f t="shared" si="216"/>
        <v/>
      </c>
      <c r="Q488" s="739" t="str">
        <f t="shared" si="216"/>
        <v/>
      </c>
      <c r="R488" s="739" t="str">
        <f t="shared" si="216"/>
        <v/>
      </c>
      <c r="S488" s="739" t="str">
        <f t="shared" si="216"/>
        <v/>
      </c>
      <c r="T488" s="740" t="str">
        <f t="shared" si="216"/>
        <v/>
      </c>
    </row>
    <row r="489" spans="1:20" x14ac:dyDescent="0.35">
      <c r="B489" s="495" t="str">
        <f t="shared" si="215"/>
        <v/>
      </c>
      <c r="C489" s="732"/>
      <c r="D489" s="733"/>
      <c r="E489" s="734" t="str">
        <f t="shared" si="216"/>
        <v/>
      </c>
      <c r="F489" s="735" t="str">
        <f t="shared" si="216"/>
        <v/>
      </c>
      <c r="G489" s="735" t="str">
        <f t="shared" si="216"/>
        <v/>
      </c>
      <c r="H489" s="735" t="str">
        <f t="shared" si="216"/>
        <v/>
      </c>
      <c r="I489" s="735" t="str">
        <f t="shared" si="216"/>
        <v/>
      </c>
      <c r="J489" s="735" t="str">
        <f t="shared" si="216"/>
        <v/>
      </c>
      <c r="K489" s="735" t="str">
        <f t="shared" si="216"/>
        <v/>
      </c>
      <c r="L489" s="735" t="str">
        <f t="shared" si="216"/>
        <v/>
      </c>
      <c r="M489" s="735" t="str">
        <f t="shared" si="216"/>
        <v/>
      </c>
      <c r="N489" s="735" t="str">
        <f t="shared" si="216"/>
        <v/>
      </c>
      <c r="O489" s="735" t="str">
        <f t="shared" si="216"/>
        <v/>
      </c>
      <c r="P489" s="735" t="str">
        <f t="shared" si="216"/>
        <v/>
      </c>
      <c r="Q489" s="735" t="str">
        <f t="shared" si="216"/>
        <v/>
      </c>
      <c r="R489" s="735" t="str">
        <f t="shared" si="216"/>
        <v/>
      </c>
      <c r="S489" s="735" t="str">
        <f t="shared" si="216"/>
        <v/>
      </c>
      <c r="T489" s="736" t="str">
        <f t="shared" si="216"/>
        <v/>
      </c>
    </row>
    <row r="490" spans="1:20" x14ac:dyDescent="0.35">
      <c r="B490" s="253" t="str">
        <f t="shared" si="215"/>
        <v/>
      </c>
      <c r="C490" s="306"/>
      <c r="D490" s="737"/>
      <c r="E490" s="738" t="str">
        <f t="shared" si="216"/>
        <v/>
      </c>
      <c r="F490" s="739" t="str">
        <f t="shared" si="216"/>
        <v/>
      </c>
      <c r="G490" s="739" t="str">
        <f t="shared" si="216"/>
        <v/>
      </c>
      <c r="H490" s="739" t="str">
        <f t="shared" si="216"/>
        <v/>
      </c>
      <c r="I490" s="739" t="str">
        <f t="shared" si="216"/>
        <v/>
      </c>
      <c r="J490" s="739" t="str">
        <f t="shared" si="216"/>
        <v/>
      </c>
      <c r="K490" s="739" t="str">
        <f t="shared" si="216"/>
        <v/>
      </c>
      <c r="L490" s="739" t="str">
        <f t="shared" si="216"/>
        <v/>
      </c>
      <c r="M490" s="739" t="str">
        <f t="shared" si="216"/>
        <v/>
      </c>
      <c r="N490" s="739" t="str">
        <f t="shared" si="216"/>
        <v/>
      </c>
      <c r="O490" s="739" t="str">
        <f t="shared" si="216"/>
        <v/>
      </c>
      <c r="P490" s="739" t="str">
        <f t="shared" si="216"/>
        <v/>
      </c>
      <c r="Q490" s="739" t="str">
        <f t="shared" si="216"/>
        <v/>
      </c>
      <c r="R490" s="739" t="str">
        <f t="shared" si="216"/>
        <v/>
      </c>
      <c r="S490" s="739" t="str">
        <f t="shared" si="216"/>
        <v/>
      </c>
      <c r="T490" s="740" t="str">
        <f t="shared" si="216"/>
        <v/>
      </c>
    </row>
    <row r="491" spans="1:20" x14ac:dyDescent="0.35">
      <c r="B491" s="495" t="str">
        <f t="shared" si="215"/>
        <v/>
      </c>
      <c r="C491" s="732"/>
      <c r="D491" s="733"/>
      <c r="E491" s="734" t="str">
        <f t="shared" si="216"/>
        <v/>
      </c>
      <c r="F491" s="735" t="str">
        <f t="shared" si="216"/>
        <v/>
      </c>
      <c r="G491" s="735" t="str">
        <f t="shared" si="216"/>
        <v/>
      </c>
      <c r="H491" s="735" t="str">
        <f t="shared" si="216"/>
        <v/>
      </c>
      <c r="I491" s="735" t="str">
        <f t="shared" si="216"/>
        <v/>
      </c>
      <c r="J491" s="735" t="str">
        <f t="shared" si="216"/>
        <v/>
      </c>
      <c r="K491" s="735" t="str">
        <f t="shared" si="216"/>
        <v/>
      </c>
      <c r="L491" s="735" t="str">
        <f t="shared" si="216"/>
        <v/>
      </c>
      <c r="M491" s="735" t="str">
        <f t="shared" si="216"/>
        <v/>
      </c>
      <c r="N491" s="735" t="str">
        <f t="shared" si="216"/>
        <v/>
      </c>
      <c r="O491" s="735" t="str">
        <f t="shared" si="216"/>
        <v/>
      </c>
      <c r="P491" s="735" t="str">
        <f t="shared" si="216"/>
        <v/>
      </c>
      <c r="Q491" s="735" t="str">
        <f t="shared" si="216"/>
        <v/>
      </c>
      <c r="R491" s="735" t="str">
        <f t="shared" si="216"/>
        <v/>
      </c>
      <c r="S491" s="735" t="str">
        <f t="shared" si="216"/>
        <v/>
      </c>
      <c r="T491" s="736" t="str">
        <f t="shared" si="216"/>
        <v/>
      </c>
    </row>
    <row r="492" spans="1:20" x14ac:dyDescent="0.35">
      <c r="B492" s="283" t="str">
        <f t="shared" si="215"/>
        <v/>
      </c>
      <c r="C492" s="301"/>
      <c r="D492" s="737"/>
      <c r="E492" s="738" t="str">
        <f t="shared" si="216"/>
        <v/>
      </c>
      <c r="F492" s="739" t="str">
        <f t="shared" si="216"/>
        <v/>
      </c>
      <c r="G492" s="739" t="str">
        <f t="shared" si="216"/>
        <v/>
      </c>
      <c r="H492" s="739" t="str">
        <f t="shared" si="216"/>
        <v/>
      </c>
      <c r="I492" s="739" t="str">
        <f t="shared" si="216"/>
        <v/>
      </c>
      <c r="J492" s="739" t="str">
        <f t="shared" si="216"/>
        <v/>
      </c>
      <c r="K492" s="739" t="str">
        <f t="shared" si="216"/>
        <v/>
      </c>
      <c r="L492" s="739" t="str">
        <f t="shared" si="216"/>
        <v/>
      </c>
      <c r="M492" s="739" t="str">
        <f t="shared" si="216"/>
        <v/>
      </c>
      <c r="N492" s="739" t="str">
        <f t="shared" si="216"/>
        <v/>
      </c>
      <c r="O492" s="739" t="str">
        <f t="shared" si="216"/>
        <v/>
      </c>
      <c r="P492" s="739" t="str">
        <f t="shared" si="216"/>
        <v/>
      </c>
      <c r="Q492" s="739" t="str">
        <f t="shared" si="216"/>
        <v/>
      </c>
      <c r="R492" s="739" t="str">
        <f t="shared" si="216"/>
        <v/>
      </c>
      <c r="S492" s="739" t="str">
        <f t="shared" si="216"/>
        <v/>
      </c>
      <c r="T492" s="740" t="str">
        <f t="shared" si="216"/>
        <v/>
      </c>
    </row>
    <row r="493" spans="1:20" x14ac:dyDescent="0.35">
      <c r="B493" s="741" t="s">
        <v>548</v>
      </c>
      <c r="C493" s="742"/>
      <c r="D493" s="743"/>
      <c r="E493" s="744" t="e">
        <f>IF(E384=TRUE,IF(SUM(E465:E492)=0,"Erfüllt","Nicht erfüllt"),"")</f>
        <v>#VALUE!</v>
      </c>
      <c r="F493" s="745" t="e">
        <f t="shared" ref="F493:T493" si="217">IF(F384=TRUE,IF(SUM(F465:F492)=0,"Erfüllt","Nicht erfüllt"),"")</f>
        <v>#VALUE!</v>
      </c>
      <c r="G493" s="745" t="e">
        <f t="shared" si="217"/>
        <v>#VALUE!</v>
      </c>
      <c r="H493" s="745" t="e">
        <f t="shared" si="217"/>
        <v>#VALUE!</v>
      </c>
      <c r="I493" s="745" t="e">
        <f t="shared" si="217"/>
        <v>#VALUE!</v>
      </c>
      <c r="J493" s="745" t="e">
        <f t="shared" si="217"/>
        <v>#VALUE!</v>
      </c>
      <c r="K493" s="745" t="e">
        <f t="shared" si="217"/>
        <v>#VALUE!</v>
      </c>
      <c r="L493" s="745" t="e">
        <f t="shared" si="217"/>
        <v>#VALUE!</v>
      </c>
      <c r="M493" s="745" t="e">
        <f t="shared" si="217"/>
        <v>#VALUE!</v>
      </c>
      <c r="N493" s="745" t="e">
        <f t="shared" si="217"/>
        <v>#VALUE!</v>
      </c>
      <c r="O493" s="745" t="e">
        <f t="shared" si="217"/>
        <v>#VALUE!</v>
      </c>
      <c r="P493" s="745" t="e">
        <f t="shared" si="217"/>
        <v>#VALUE!</v>
      </c>
      <c r="Q493" s="745" t="e">
        <f t="shared" si="217"/>
        <v>#VALUE!</v>
      </c>
      <c r="R493" s="745" t="e">
        <f>IF(R384=TRUE,IF(SUM(R465:R492)=0,"Erfüllt","Nicht erfüllt"),"")</f>
        <v>#VALUE!</v>
      </c>
      <c r="S493" s="745" t="e">
        <f>IF(S384=TRUE,IF(SUM(S465:S492)=0,"Erfüllt","Nicht erfüllt"),"")</f>
        <v>#VALUE!</v>
      </c>
      <c r="T493" s="746" t="str">
        <f t="shared" si="217"/>
        <v/>
      </c>
    </row>
    <row r="494" spans="1:20" s="11" customFormat="1" x14ac:dyDescent="0.35">
      <c r="A494"/>
      <c r="B494" s="372"/>
      <c r="C494" s="582"/>
      <c r="D494" s="21"/>
      <c r="E494" s="569"/>
      <c r="F494" s="569"/>
      <c r="G494" s="569"/>
      <c r="H494" s="569"/>
      <c r="I494" s="569"/>
      <c r="J494" s="569"/>
      <c r="K494" s="569"/>
      <c r="L494" s="569"/>
      <c r="M494" s="569"/>
      <c r="N494" s="569"/>
      <c r="O494" s="569"/>
      <c r="P494" s="569"/>
      <c r="Q494" s="569"/>
      <c r="R494" s="569"/>
      <c r="S494" s="569"/>
      <c r="T494" s="569"/>
    </row>
    <row r="495" spans="1:20" x14ac:dyDescent="0.35">
      <c r="D495" s="11"/>
      <c r="E495" s="569"/>
      <c r="F495" s="569"/>
      <c r="G495" s="569"/>
      <c r="H495" s="569"/>
      <c r="I495" s="569"/>
      <c r="J495" s="569"/>
      <c r="K495" s="569"/>
      <c r="L495" s="569"/>
      <c r="M495" s="569"/>
      <c r="N495" s="569"/>
      <c r="O495" s="569"/>
      <c r="P495" s="569"/>
      <c r="Q495" s="569"/>
      <c r="R495" s="569"/>
      <c r="S495" s="569"/>
      <c r="T495" s="569"/>
    </row>
    <row r="496" spans="1:20" s="521" customFormat="1" ht="38.5" customHeight="1" x14ac:dyDescent="0.65">
      <c r="B496" s="1536" t="s">
        <v>608</v>
      </c>
      <c r="C496" s="1536"/>
      <c r="D496" s="1536"/>
      <c r="E496" s="544"/>
      <c r="F496" s="544"/>
      <c r="G496" s="544"/>
      <c r="H496" s="544"/>
      <c r="I496" s="544"/>
      <c r="J496" s="544"/>
      <c r="K496" s="544"/>
      <c r="L496" s="544"/>
      <c r="M496" s="544"/>
      <c r="N496" s="544"/>
      <c r="O496" s="544"/>
      <c r="P496" s="544"/>
      <c r="Q496" s="544"/>
      <c r="R496" s="544"/>
      <c r="S496" s="544"/>
      <c r="T496" s="544"/>
    </row>
    <row r="497" spans="1:21" ht="13.5" customHeight="1" x14ac:dyDescent="0.35"/>
    <row r="498" spans="1:21" ht="18.5" x14ac:dyDescent="0.35">
      <c r="B498" s="1510" t="s">
        <v>608</v>
      </c>
      <c r="C498" s="1514"/>
      <c r="D498" s="1511"/>
    </row>
    <row r="499" spans="1:21" ht="40" customHeight="1" x14ac:dyDescent="0.35">
      <c r="B499" s="1515"/>
      <c r="C499" s="1516"/>
      <c r="D499" s="1517"/>
      <c r="E499" s="368">
        <f>E383</f>
        <v>1900</v>
      </c>
      <c r="F499" s="312">
        <f t="shared" ref="F499:T499" si="218">F383</f>
        <v>1901</v>
      </c>
      <c r="G499" s="312">
        <f t="shared" si="218"/>
        <v>1902</v>
      </c>
      <c r="H499" s="312">
        <f t="shared" si="218"/>
        <v>1903</v>
      </c>
      <c r="I499" s="312">
        <f t="shared" si="218"/>
        <v>1904</v>
      </c>
      <c r="J499" s="312">
        <f t="shared" si="218"/>
        <v>1905</v>
      </c>
      <c r="K499" s="312">
        <f t="shared" si="218"/>
        <v>1906</v>
      </c>
      <c r="L499" s="312">
        <f t="shared" si="218"/>
        <v>1907</v>
      </c>
      <c r="M499" s="312">
        <f t="shared" si="218"/>
        <v>1908</v>
      </c>
      <c r="N499" s="312">
        <f t="shared" si="218"/>
        <v>1909</v>
      </c>
      <c r="O499" s="312">
        <f t="shared" si="218"/>
        <v>1910</v>
      </c>
      <c r="P499" s="312">
        <f t="shared" si="218"/>
        <v>1911</v>
      </c>
      <c r="Q499" s="312">
        <f t="shared" si="218"/>
        <v>1912</v>
      </c>
      <c r="R499" s="312">
        <f t="shared" si="218"/>
        <v>1913</v>
      </c>
      <c r="S499" s="312">
        <f t="shared" si="218"/>
        <v>1914</v>
      </c>
      <c r="T499" s="313">
        <f t="shared" si="218"/>
        <v>1915</v>
      </c>
    </row>
    <row r="500" spans="1:21" ht="18" customHeight="1" x14ac:dyDescent="0.45">
      <c r="B500" s="275" t="s">
        <v>40</v>
      </c>
      <c r="C500" s="304"/>
      <c r="D500" s="352" t="s">
        <v>53</v>
      </c>
      <c r="E500" s="479">
        <f t="shared" ref="E500:T500" si="219">IF(E$384,E76,0)</f>
        <v>0</v>
      </c>
      <c r="F500" s="353">
        <f t="shared" si="219"/>
        <v>0</v>
      </c>
      <c r="G500" s="353">
        <f t="shared" si="219"/>
        <v>0</v>
      </c>
      <c r="H500" s="353">
        <f t="shared" si="219"/>
        <v>0</v>
      </c>
      <c r="I500" s="353">
        <f t="shared" si="219"/>
        <v>0</v>
      </c>
      <c r="J500" s="353">
        <f t="shared" si="219"/>
        <v>0</v>
      </c>
      <c r="K500" s="353">
        <f t="shared" si="219"/>
        <v>0</v>
      </c>
      <c r="L500" s="353">
        <f t="shared" si="219"/>
        <v>0</v>
      </c>
      <c r="M500" s="353">
        <f t="shared" si="219"/>
        <v>0</v>
      </c>
      <c r="N500" s="353">
        <f t="shared" si="219"/>
        <v>0</v>
      </c>
      <c r="O500" s="353">
        <f t="shared" si="219"/>
        <v>0</v>
      </c>
      <c r="P500" s="353">
        <f t="shared" si="219"/>
        <v>0</v>
      </c>
      <c r="Q500" s="353">
        <f t="shared" si="219"/>
        <v>0</v>
      </c>
      <c r="R500" s="353">
        <f t="shared" si="219"/>
        <v>0</v>
      </c>
      <c r="S500" s="747">
        <f t="shared" si="219"/>
        <v>0</v>
      </c>
      <c r="T500" s="748">
        <f t="shared" si="219"/>
        <v>0</v>
      </c>
    </row>
    <row r="501" spans="1:21" ht="18" customHeight="1" x14ac:dyDescent="0.45">
      <c r="B501" s="100" t="s">
        <v>561</v>
      </c>
      <c r="C501" s="295"/>
      <c r="D501" s="749" t="s">
        <v>318</v>
      </c>
      <c r="E501" s="262" t="e">
        <f t="shared" ref="E501:T501" si="220">E147</f>
        <v>#DIV/0!</v>
      </c>
      <c r="F501" s="355" t="e">
        <f t="shared" si="220"/>
        <v>#DIV/0!</v>
      </c>
      <c r="G501" s="355" t="e">
        <f t="shared" si="220"/>
        <v>#DIV/0!</v>
      </c>
      <c r="H501" s="355" t="e">
        <f t="shared" si="220"/>
        <v>#DIV/0!</v>
      </c>
      <c r="I501" s="355" t="e">
        <f t="shared" si="220"/>
        <v>#DIV/0!</v>
      </c>
      <c r="J501" s="355" t="e">
        <f t="shared" si="220"/>
        <v>#DIV/0!</v>
      </c>
      <c r="K501" s="355" t="e">
        <f t="shared" si="220"/>
        <v>#DIV/0!</v>
      </c>
      <c r="L501" s="355" t="e">
        <f t="shared" si="220"/>
        <v>#DIV/0!</v>
      </c>
      <c r="M501" s="355" t="e">
        <f t="shared" si="220"/>
        <v>#DIV/0!</v>
      </c>
      <c r="N501" s="355" t="e">
        <f t="shared" si="220"/>
        <v>#DIV/0!</v>
      </c>
      <c r="O501" s="355" t="e">
        <f t="shared" si="220"/>
        <v>#DIV/0!</v>
      </c>
      <c r="P501" s="355" t="e">
        <f t="shared" si="220"/>
        <v>#DIV/0!</v>
      </c>
      <c r="Q501" s="355" t="e">
        <f t="shared" si="220"/>
        <v>#DIV/0!</v>
      </c>
      <c r="R501" s="355" t="e">
        <f t="shared" si="220"/>
        <v>#DIV/0!</v>
      </c>
      <c r="S501" s="355" t="e">
        <f t="shared" si="220"/>
        <v>#DIV/0!</v>
      </c>
      <c r="T501" s="355">
        <f t="shared" si="220"/>
        <v>0</v>
      </c>
      <c r="U501" s="43"/>
    </row>
    <row r="502" spans="1:21" ht="18" customHeight="1" x14ac:dyDescent="0.35">
      <c r="B502" s="101" t="s">
        <v>562</v>
      </c>
      <c r="C502" s="298"/>
      <c r="D502" s="321" t="s">
        <v>57</v>
      </c>
      <c r="E502" s="263" t="e">
        <f t="shared" ref="E502:T502" si="221">E210*E501</f>
        <v>#DIV/0!</v>
      </c>
      <c r="F502" s="356" t="e">
        <f t="shared" si="221"/>
        <v>#DIV/0!</v>
      </c>
      <c r="G502" s="356" t="e">
        <f t="shared" si="221"/>
        <v>#DIV/0!</v>
      </c>
      <c r="H502" s="356" t="e">
        <f t="shared" si="221"/>
        <v>#DIV/0!</v>
      </c>
      <c r="I502" s="356" t="e">
        <f t="shared" si="221"/>
        <v>#DIV/0!</v>
      </c>
      <c r="J502" s="356" t="e">
        <f t="shared" si="221"/>
        <v>#DIV/0!</v>
      </c>
      <c r="K502" s="356" t="e">
        <f t="shared" si="221"/>
        <v>#DIV/0!</v>
      </c>
      <c r="L502" s="356" t="e">
        <f t="shared" si="221"/>
        <v>#DIV/0!</v>
      </c>
      <c r="M502" s="356" t="e">
        <f t="shared" si="221"/>
        <v>#DIV/0!</v>
      </c>
      <c r="N502" s="356" t="e">
        <f t="shared" si="221"/>
        <v>#DIV/0!</v>
      </c>
      <c r="O502" s="356" t="e">
        <f t="shared" si="221"/>
        <v>#DIV/0!</v>
      </c>
      <c r="P502" s="356" t="e">
        <f t="shared" si="221"/>
        <v>#DIV/0!</v>
      </c>
      <c r="Q502" s="356" t="e">
        <f t="shared" si="221"/>
        <v>#DIV/0!</v>
      </c>
      <c r="R502" s="750" t="e">
        <f t="shared" si="221"/>
        <v>#DIV/0!</v>
      </c>
      <c r="S502" s="356" t="e">
        <f t="shared" si="221"/>
        <v>#DIV/0!</v>
      </c>
      <c r="T502" s="750">
        <f t="shared" si="221"/>
        <v>0</v>
      </c>
      <c r="U502" s="43"/>
    </row>
    <row r="503" spans="1:21" ht="18" customHeight="1" x14ac:dyDescent="0.35">
      <c r="B503" s="100" t="s">
        <v>526</v>
      </c>
      <c r="C503" s="295"/>
      <c r="D503" s="721" t="s">
        <v>57</v>
      </c>
      <c r="E503" s="262">
        <f t="shared" ref="E503:R503" si="222">E343</f>
        <v>0</v>
      </c>
      <c r="F503" s="355">
        <f t="shared" si="222"/>
        <v>0</v>
      </c>
      <c r="G503" s="355">
        <f t="shared" si="222"/>
        <v>0</v>
      </c>
      <c r="H503" s="355">
        <f t="shared" si="222"/>
        <v>0</v>
      </c>
      <c r="I503" s="355">
        <f t="shared" si="222"/>
        <v>0</v>
      </c>
      <c r="J503" s="355">
        <f t="shared" si="222"/>
        <v>0</v>
      </c>
      <c r="K503" s="355">
        <f t="shared" si="222"/>
        <v>0</v>
      </c>
      <c r="L503" s="355">
        <f t="shared" si="222"/>
        <v>0</v>
      </c>
      <c r="M503" s="355">
        <f t="shared" si="222"/>
        <v>0</v>
      </c>
      <c r="N503" s="355">
        <f t="shared" si="222"/>
        <v>0</v>
      </c>
      <c r="O503" s="355">
        <f t="shared" si="222"/>
        <v>0</v>
      </c>
      <c r="P503" s="355">
        <f t="shared" si="222"/>
        <v>0</v>
      </c>
      <c r="Q503" s="355">
        <f t="shared" si="222"/>
        <v>0</v>
      </c>
      <c r="R503" s="355">
        <f t="shared" si="222"/>
        <v>0</v>
      </c>
      <c r="S503" s="355">
        <f>S343</f>
        <v>0</v>
      </c>
      <c r="T503" s="355">
        <f>T343</f>
        <v>0</v>
      </c>
      <c r="U503" s="43"/>
    </row>
    <row r="504" spans="1:21" ht="16.5" x14ac:dyDescent="0.45">
      <c r="B504" s="101" t="s">
        <v>563</v>
      </c>
      <c r="C504" s="305"/>
      <c r="D504" s="299" t="s">
        <v>53</v>
      </c>
      <c r="E504" s="522">
        <f t="shared" ref="E504:S504" si="223">E357</f>
        <v>0</v>
      </c>
      <c r="F504" s="357">
        <f t="shared" si="223"/>
        <v>0</v>
      </c>
      <c r="G504" s="357">
        <f t="shared" si="223"/>
        <v>0</v>
      </c>
      <c r="H504" s="357">
        <f t="shared" si="223"/>
        <v>0</v>
      </c>
      <c r="I504" s="357">
        <f t="shared" si="223"/>
        <v>0</v>
      </c>
      <c r="J504" s="357">
        <f t="shared" si="223"/>
        <v>0</v>
      </c>
      <c r="K504" s="357">
        <f t="shared" si="223"/>
        <v>0</v>
      </c>
      <c r="L504" s="357">
        <f t="shared" si="223"/>
        <v>0</v>
      </c>
      <c r="M504" s="357">
        <f t="shared" si="223"/>
        <v>0</v>
      </c>
      <c r="N504" s="357">
        <f t="shared" si="223"/>
        <v>0</v>
      </c>
      <c r="O504" s="357">
        <f t="shared" si="223"/>
        <v>0</v>
      </c>
      <c r="P504" s="357">
        <f t="shared" si="223"/>
        <v>0</v>
      </c>
      <c r="Q504" s="357">
        <f t="shared" si="223"/>
        <v>0</v>
      </c>
      <c r="R504" s="751">
        <f t="shared" si="223"/>
        <v>0</v>
      </c>
      <c r="S504" s="357">
        <f t="shared" si="223"/>
        <v>0</v>
      </c>
      <c r="T504" s="751">
        <f>T357</f>
        <v>0</v>
      </c>
      <c r="U504" s="43"/>
    </row>
    <row r="505" spans="1:21" x14ac:dyDescent="0.35">
      <c r="B505" s="752" t="s">
        <v>543</v>
      </c>
      <c r="C505" s="530"/>
      <c r="D505" s="749" t="s">
        <v>57</v>
      </c>
      <c r="E505" s="753" t="e">
        <f t="shared" ref="E505:R505" si="224">E363</f>
        <v>#N/A</v>
      </c>
      <c r="F505" s="754" t="e">
        <f t="shared" si="224"/>
        <v>#N/A</v>
      </c>
      <c r="G505" s="754" t="e">
        <f t="shared" si="224"/>
        <v>#N/A</v>
      </c>
      <c r="H505" s="754" t="e">
        <f t="shared" si="224"/>
        <v>#N/A</v>
      </c>
      <c r="I505" s="754" t="e">
        <f t="shared" si="224"/>
        <v>#N/A</v>
      </c>
      <c r="J505" s="754" t="e">
        <f t="shared" si="224"/>
        <v>#N/A</v>
      </c>
      <c r="K505" s="754" t="e">
        <f t="shared" si="224"/>
        <v>#N/A</v>
      </c>
      <c r="L505" s="754" t="e">
        <f t="shared" si="224"/>
        <v>#N/A</v>
      </c>
      <c r="M505" s="754" t="e">
        <f t="shared" si="224"/>
        <v>#N/A</v>
      </c>
      <c r="N505" s="754" t="e">
        <f t="shared" si="224"/>
        <v>#N/A</v>
      </c>
      <c r="O505" s="754" t="e">
        <f t="shared" si="224"/>
        <v>#N/A</v>
      </c>
      <c r="P505" s="754" t="e">
        <f t="shared" si="224"/>
        <v>#N/A</v>
      </c>
      <c r="Q505" s="754" t="e">
        <f t="shared" si="224"/>
        <v>#N/A</v>
      </c>
      <c r="R505" s="754" t="e">
        <f t="shared" si="224"/>
        <v>#N/A</v>
      </c>
      <c r="S505" s="754" t="e">
        <f>S363</f>
        <v>#N/A</v>
      </c>
      <c r="T505" s="754">
        <f>T363</f>
        <v>0</v>
      </c>
      <c r="U505" s="43"/>
    </row>
    <row r="506" spans="1:21" x14ac:dyDescent="0.35">
      <c r="A506" s="1449"/>
      <c r="B506" s="67" t="s">
        <v>564</v>
      </c>
      <c r="C506" s="298"/>
      <c r="D506" s="755" t="s">
        <v>57</v>
      </c>
      <c r="E506" s="263" t="e">
        <f t="shared" ref="E506:T506" si="225">IF(OR(E501&lt;=0,E96&lt;=0),0,((E500*E501)+E502+E503-E504*E501-E505))</f>
        <v>#DIV/0!</v>
      </c>
      <c r="F506" s="356" t="e">
        <f t="shared" si="225"/>
        <v>#DIV/0!</v>
      </c>
      <c r="G506" s="356" t="e">
        <f t="shared" si="225"/>
        <v>#DIV/0!</v>
      </c>
      <c r="H506" s="356" t="e">
        <f t="shared" si="225"/>
        <v>#DIV/0!</v>
      </c>
      <c r="I506" s="356" t="e">
        <f t="shared" si="225"/>
        <v>#DIV/0!</v>
      </c>
      <c r="J506" s="356" t="e">
        <f t="shared" si="225"/>
        <v>#DIV/0!</v>
      </c>
      <c r="K506" s="356" t="e">
        <f t="shared" si="225"/>
        <v>#DIV/0!</v>
      </c>
      <c r="L506" s="356" t="e">
        <f t="shared" si="225"/>
        <v>#DIV/0!</v>
      </c>
      <c r="M506" s="356" t="e">
        <f t="shared" si="225"/>
        <v>#DIV/0!</v>
      </c>
      <c r="N506" s="356" t="e">
        <f t="shared" si="225"/>
        <v>#DIV/0!</v>
      </c>
      <c r="O506" s="356" t="e">
        <f t="shared" si="225"/>
        <v>#DIV/0!</v>
      </c>
      <c r="P506" s="356" t="e">
        <f t="shared" si="225"/>
        <v>#DIV/0!</v>
      </c>
      <c r="Q506" s="356" t="e">
        <f t="shared" si="225"/>
        <v>#DIV/0!</v>
      </c>
      <c r="R506" s="750" t="e">
        <f t="shared" si="225"/>
        <v>#DIV/0!</v>
      </c>
      <c r="S506" s="356" t="e">
        <f t="shared" si="225"/>
        <v>#DIV/0!</v>
      </c>
      <c r="T506" s="750">
        <f t="shared" si="225"/>
        <v>0</v>
      </c>
      <c r="U506" s="43"/>
    </row>
    <row r="507" spans="1:21" x14ac:dyDescent="0.35">
      <c r="B507" s="756" t="s">
        <v>79</v>
      </c>
      <c r="C507" s="757"/>
      <c r="D507" s="758" t="s">
        <v>51</v>
      </c>
      <c r="E507" s="759" t="e">
        <f>IF(E384=TRUE,IF(E506&gt;'4c) Berechnungen_MFS'!E109,"Nein","Ja"),"")</f>
        <v>#DIV/0!</v>
      </c>
      <c r="F507" s="760" t="e">
        <f>IF(F384=TRUE,IF(F506&gt;'4c) Berechnungen_MFS'!F109,"Nein","Ja"),"")</f>
        <v>#DIV/0!</v>
      </c>
      <c r="G507" s="760" t="e">
        <f>IF(G384=TRUE,IF(G506&gt;'4c) Berechnungen_MFS'!G109,"Nein","Ja"),"")</f>
        <v>#DIV/0!</v>
      </c>
      <c r="H507" s="760" t="e">
        <f>IF(H384=TRUE,IF(H506&gt;'4c) Berechnungen_MFS'!H109,"Nein","Ja"),"")</f>
        <v>#DIV/0!</v>
      </c>
      <c r="I507" s="760" t="e">
        <f>IF(I384=TRUE,IF(I506&gt;'4c) Berechnungen_MFS'!I109,"Nein","Ja"),"")</f>
        <v>#DIV/0!</v>
      </c>
      <c r="J507" s="760" t="e">
        <f>IF(J384=TRUE,IF(J506&gt;'4c) Berechnungen_MFS'!J109,"Nein","Ja"),"")</f>
        <v>#DIV/0!</v>
      </c>
      <c r="K507" s="760" t="e">
        <f>IF(K384=TRUE,IF(K506&gt;'4c) Berechnungen_MFS'!K109,"Nein","Ja"),"")</f>
        <v>#DIV/0!</v>
      </c>
      <c r="L507" s="760" t="e">
        <f>IF(L384=TRUE,IF(L506&gt;'4c) Berechnungen_MFS'!L109,"Nein","Ja"),"")</f>
        <v>#DIV/0!</v>
      </c>
      <c r="M507" s="761" t="e">
        <f>IF(M384=TRUE,IF(M506&gt;'4c) Berechnungen_MFS'!M109,"Nein","Ja"),"")</f>
        <v>#DIV/0!</v>
      </c>
      <c r="N507" s="761" t="e">
        <f>IF(N384=TRUE,IF(N506&gt;'4c) Berechnungen_MFS'!N109,"Nein","Ja"),"")</f>
        <v>#DIV/0!</v>
      </c>
      <c r="O507" s="761" t="e">
        <f>IF(O384=TRUE,IF(O506&gt;'4c) Berechnungen_MFS'!O109,"Nein","Ja"),"")</f>
        <v>#DIV/0!</v>
      </c>
      <c r="P507" s="761" t="e">
        <f>IF(P384=TRUE,IF(P506&gt;'4c) Berechnungen_MFS'!P109,"Nein","Ja"),"")</f>
        <v>#DIV/0!</v>
      </c>
      <c r="Q507" s="760" t="e">
        <f>IF(Q384=TRUE,IF(Q506&gt;'4c) Berechnungen_MFS'!Q109,"Nein","Ja"),"")</f>
        <v>#DIV/0!</v>
      </c>
      <c r="R507" s="761" t="e">
        <f>IF(R384=TRUE,IF(R506&gt;'4c) Berechnungen_MFS'!R109,"Nein","Ja"),"")</f>
        <v>#DIV/0!</v>
      </c>
      <c r="S507" s="760" t="e">
        <f>IF(S384=TRUE,IF(S506&gt;'4c) Berechnungen_MFS'!S109,"Nein","Ja"),"")</f>
        <v>#DIV/0!</v>
      </c>
      <c r="T507" s="761" t="str">
        <f>IF(T384=TRUE,IF(T506&gt;'4c) Berechnungen_MFS'!T109,"Nein","Ja"),"")</f>
        <v/>
      </c>
      <c r="U507" s="43"/>
    </row>
    <row r="508" spans="1:21" x14ac:dyDescent="0.35">
      <c r="B508" s="741" t="s">
        <v>565</v>
      </c>
      <c r="C508" s="742"/>
      <c r="D508" s="743" t="s">
        <v>57</v>
      </c>
      <c r="E508" s="762" t="e">
        <f>MIN('4c) Berechnungen_MFS'!E109,E506)</f>
        <v>#N/A</v>
      </c>
      <c r="F508" s="763" t="e">
        <f>MIN('4c) Berechnungen_MFS'!F109,F506)</f>
        <v>#N/A</v>
      </c>
      <c r="G508" s="763" t="e">
        <f>MIN('4c) Berechnungen_MFS'!G109,G506)</f>
        <v>#N/A</v>
      </c>
      <c r="H508" s="763" t="e">
        <f>MIN('4c) Berechnungen_MFS'!H109,H506)</f>
        <v>#N/A</v>
      </c>
      <c r="I508" s="763" t="e">
        <f>MIN('4c) Berechnungen_MFS'!I109,I506)</f>
        <v>#N/A</v>
      </c>
      <c r="J508" s="763" t="e">
        <f>MIN('4c) Berechnungen_MFS'!J109,J506)</f>
        <v>#N/A</v>
      </c>
      <c r="K508" s="763" t="e">
        <f>MIN('4c) Berechnungen_MFS'!K109,K506)</f>
        <v>#N/A</v>
      </c>
      <c r="L508" s="763" t="e">
        <f>MIN('4c) Berechnungen_MFS'!L109,L506)</f>
        <v>#N/A</v>
      </c>
      <c r="M508" s="763" t="e">
        <f>MIN('4c) Berechnungen_MFS'!M109,M506)</f>
        <v>#N/A</v>
      </c>
      <c r="N508" s="763" t="e">
        <f>MIN('4c) Berechnungen_MFS'!N109,N506)</f>
        <v>#N/A</v>
      </c>
      <c r="O508" s="763" t="e">
        <f>MIN('4c) Berechnungen_MFS'!O109,O506)</f>
        <v>#N/A</v>
      </c>
      <c r="P508" s="763" t="e">
        <f>MIN('4c) Berechnungen_MFS'!P109,P506)</f>
        <v>#N/A</v>
      </c>
      <c r="Q508" s="763" t="e">
        <f>MIN('4c) Berechnungen_MFS'!Q109,Q506)</f>
        <v>#N/A</v>
      </c>
      <c r="R508" s="763" t="e">
        <f>MIN('4c) Berechnungen_MFS'!R109,R506)</f>
        <v>#N/A</v>
      </c>
      <c r="S508" s="763" t="e">
        <f>MIN('4c) Berechnungen_MFS'!S109,S506)</f>
        <v>#N/A</v>
      </c>
      <c r="T508" s="763">
        <f>MIN('4c) Berechnungen_MFS'!T109,T506)</f>
        <v>0</v>
      </c>
      <c r="U508" s="43"/>
    </row>
    <row r="509" spans="1:21" x14ac:dyDescent="0.35">
      <c r="D509" s="11"/>
      <c r="E509" s="569"/>
      <c r="F509" s="569"/>
      <c r="G509" s="569"/>
      <c r="H509" s="569"/>
      <c r="I509" s="569"/>
      <c r="J509" s="569"/>
      <c r="K509" s="569"/>
      <c r="L509" s="569"/>
      <c r="M509" s="569"/>
      <c r="N509" s="569"/>
      <c r="O509" s="569"/>
      <c r="P509" s="569"/>
      <c r="Q509" s="569"/>
      <c r="R509" s="569"/>
      <c r="S509" s="569"/>
      <c r="T509" s="569"/>
    </row>
    <row r="510" spans="1:21" ht="14.5" hidden="1" customHeight="1" x14ac:dyDescent="0.35"/>
    <row r="515" spans="4:4" hidden="1" x14ac:dyDescent="0.35">
      <c r="D515" s="402"/>
    </row>
  </sheetData>
  <sheetProtection algorithmName="SHA-512" hashValue="MrR+IbV77jAG3hCf768aDAQc7NuhRw9ifmjgeDnKRFSUrKbvxSB6zfHyKFpGi3b1/bbOAj6YwyYKM23Lpg6WHg==" saltValue="PcspWH2E6RyM2w5diCEUAg==" spinCount="100000" sheet="1" objects="1" scenarios="1"/>
  <mergeCells count="43">
    <mergeCell ref="B213:D213"/>
    <mergeCell ref="B214:D214"/>
    <mergeCell ref="B464:D464"/>
    <mergeCell ref="B404:D404"/>
    <mergeCell ref="B434:D434"/>
    <mergeCell ref="B215:D215"/>
    <mergeCell ref="B384:D384"/>
    <mergeCell ref="B270:D270"/>
    <mergeCell ref="B271:D271"/>
    <mergeCell ref="B322:D322"/>
    <mergeCell ref="B323:D323"/>
    <mergeCell ref="B53:D53"/>
    <mergeCell ref="B64:D64"/>
    <mergeCell ref="B69:D69"/>
    <mergeCell ref="B70:D70"/>
    <mergeCell ref="B74:D74"/>
    <mergeCell ref="B79:D79"/>
    <mergeCell ref="B133:D133"/>
    <mergeCell ref="B134:D134"/>
    <mergeCell ref="B208:D208"/>
    <mergeCell ref="B209:D209"/>
    <mergeCell ref="B155:D155"/>
    <mergeCell ref="B3:C3"/>
    <mergeCell ref="B10:D10"/>
    <mergeCell ref="B11:D11"/>
    <mergeCell ref="B26:D26"/>
    <mergeCell ref="B43:D43"/>
    <mergeCell ref="B499:D499"/>
    <mergeCell ref="B498:D498"/>
    <mergeCell ref="B288:D288"/>
    <mergeCell ref="B289:D289"/>
    <mergeCell ref="B341:D341"/>
    <mergeCell ref="B346:D346"/>
    <mergeCell ref="B347:D347"/>
    <mergeCell ref="B496:D496"/>
    <mergeCell ref="B366:D366"/>
    <mergeCell ref="B369:D369"/>
    <mergeCell ref="B379:D379"/>
    <mergeCell ref="B389:D389"/>
    <mergeCell ref="B395:D395"/>
    <mergeCell ref="B400:D400"/>
    <mergeCell ref="B403:D403"/>
    <mergeCell ref="B374:D374"/>
  </mergeCells>
  <conditionalFormatting sqref="T6:T7 T12:T24 T27:T39 T44:T50 T54:T61 T65:T66 T71:T72 T75:T76 T80:T81 T83:T85 T87:T89 T91:T93 T95:T97 T99:T105 T107:T113 T115:T122 T124:T131 T135:T136 T138:T140 T142:T144 T146:T148 T150:T152 T157:T159 T161 T163:T169 T172:T178 T190:T196 T199:T205 T209:T210 T216:T223 T225:T232 T234:T241 T243:T250 T252:T259 T262:T268 T273:T276 T278:T281 T283:T286 T291:T298 T300:T307 T309:T316 T318:T320 T342:T343 T349:T351 T353:T354 T356:T357 T360:T363 T368:T372 T374:T376 T378:T381 T383:T387 T389:T393 T395:T398 T404:T432 T434:T462 T464:T493 T499:T508">
    <cfRule type="expression" dxfId="5" priority="4">
      <formula>$T$7=FALSE</formula>
    </cfRule>
  </conditionalFormatting>
  <conditionalFormatting sqref="T324:T338">
    <cfRule type="expression" dxfId="4" priority="1">
      <formula>$T$7=FALSE</formula>
    </cfRule>
  </conditionalFormatting>
  <pageMargins left="0.7" right="0.7" top="0.75" bottom="0.75" header="0.3" footer="0.3"/>
  <pageSetup paperSize="9" orientation="portrait" horizontalDpi="90" verticalDpi="9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theme="3"/>
  </sheetPr>
  <dimension ref="A1:U244"/>
  <sheetViews>
    <sheetView zoomScaleNormal="100" workbookViewId="0"/>
  </sheetViews>
  <sheetFormatPr defaultColWidth="0" defaultRowHeight="14.5" zeroHeight="1" x14ac:dyDescent="0.35"/>
  <cols>
    <col min="1" max="1" width="5.7265625" style="11" customWidth="1"/>
    <col min="2" max="2" width="60.1796875" style="11" customWidth="1"/>
    <col min="3" max="16" width="12.54296875" style="11" customWidth="1"/>
    <col min="17" max="18" width="15.81640625" style="11" bestFit="1" customWidth="1"/>
    <col min="19" max="19" width="12.54296875" style="11" customWidth="1"/>
    <col min="20" max="20" width="6.54296875" style="11" customWidth="1"/>
    <col min="21" max="16384" width="8.7265625" style="11" hidden="1"/>
  </cols>
  <sheetData>
    <row r="1" spans="2:3" x14ac:dyDescent="0.35"/>
    <row r="2" spans="2:3" ht="28.5" customHeight="1" x14ac:dyDescent="0.65">
      <c r="B2" s="37" t="s">
        <v>566</v>
      </c>
    </row>
    <row r="3" spans="2:3" ht="30" customHeight="1" x14ac:dyDescent="0.35">
      <c r="B3" s="1505" t="s">
        <v>567</v>
      </c>
      <c r="C3" s="1505"/>
    </row>
    <row r="4" spans="2:3" x14ac:dyDescent="0.35"/>
    <row r="5" spans="2:3" ht="15.5" x14ac:dyDescent="0.35">
      <c r="B5" s="1493" t="s">
        <v>566</v>
      </c>
      <c r="C5" s="1494"/>
    </row>
    <row r="6" spans="2:3" x14ac:dyDescent="0.35">
      <c r="B6" s="40" t="s">
        <v>37</v>
      </c>
      <c r="C6" s="41" t="s">
        <v>38</v>
      </c>
    </row>
    <row r="7" spans="2:3" x14ac:dyDescent="0.35">
      <c r="B7" s="42" t="s">
        <v>39</v>
      </c>
      <c r="C7" s="764" t="str">
        <f>IF(ISBLANK('2b) Allg. Inputs'!C7),"Nicht befüllt","OK")</f>
        <v>Nicht befüllt</v>
      </c>
    </row>
    <row r="8" spans="2:3" x14ac:dyDescent="0.35">
      <c r="B8" s="44" t="s">
        <v>40</v>
      </c>
      <c r="C8" s="47" t="str">
        <f>IF(ISBLANK('2b) Allg. Inputs'!C9),"Nicht befüllt","OK")</f>
        <v>Nicht befüllt</v>
      </c>
    </row>
    <row r="9" spans="2:3" x14ac:dyDescent="0.35">
      <c r="B9" s="45" t="s">
        <v>41</v>
      </c>
      <c r="C9" s="46" t="str">
        <f>IF(SUM(C21:R21)&gt;0,"Nicht befüllt","OK")</f>
        <v>Nicht befüllt</v>
      </c>
    </row>
    <row r="10" spans="2:3" x14ac:dyDescent="0.35">
      <c r="B10" s="44" t="s">
        <v>42</v>
      </c>
      <c r="C10" s="47" t="str">
        <f>IF(C24=TRUE,"Nicht befüllt","OK")</f>
        <v>Nicht befüllt</v>
      </c>
    </row>
    <row r="11" spans="2:3" x14ac:dyDescent="0.35">
      <c r="B11" s="45" t="s">
        <v>43</v>
      </c>
      <c r="C11" s="46" t="str">
        <f>IF(SUM(C43:S49)&gt;0,"Nicht befüllt","OK")</f>
        <v>Nicht befüllt</v>
      </c>
    </row>
    <row r="12" spans="2:3" x14ac:dyDescent="0.35">
      <c r="B12" s="44" t="s">
        <v>44</v>
      </c>
      <c r="C12" s="47" t="str">
        <f>IF(SUM(C52:S52)&gt;0,"Nicht befüllt","OK")</f>
        <v>Nicht befüllt</v>
      </c>
    </row>
    <row r="13" spans="2:3" x14ac:dyDescent="0.35">
      <c r="B13" s="48" t="s">
        <v>45</v>
      </c>
      <c r="C13" s="765" t="str">
        <f>IF(C55=FALSE,"-",IF(SUM(C63:S69)&gt;0,"Nicht befüllt","OK"))</f>
        <v>-</v>
      </c>
    </row>
    <row r="14" spans="2:3" x14ac:dyDescent="0.35">
      <c r="B14" s="49" t="s">
        <v>46</v>
      </c>
      <c r="C14" s="50" t="str">
        <f>IF(C55=FALSE,"-",IF(SUM(C72:S72)&gt;0,"Nicht befüllt","OK"))</f>
        <v>-</v>
      </c>
    </row>
    <row r="15" spans="2:3" x14ac:dyDescent="0.35"/>
    <row r="16" spans="2:3" x14ac:dyDescent="0.35"/>
    <row r="17" spans="2:19" ht="29" x14ac:dyDescent="0.35">
      <c r="B17" s="114" t="s">
        <v>568</v>
      </c>
      <c r="C17" s="368">
        <f>YEAR('2b) Allg. Inputs'!C7)</f>
        <v>1900</v>
      </c>
      <c r="D17" s="766">
        <f>C17+1</f>
        <v>1901</v>
      </c>
      <c r="E17" s="766">
        <f t="shared" ref="E17:Q17" si="0">D17+1</f>
        <v>1902</v>
      </c>
      <c r="F17" s="766">
        <f t="shared" si="0"/>
        <v>1903</v>
      </c>
      <c r="G17" s="369">
        <f t="shared" si="0"/>
        <v>1904</v>
      </c>
      <c r="H17" s="312">
        <f t="shared" si="0"/>
        <v>1905</v>
      </c>
      <c r="I17" s="766">
        <f t="shared" si="0"/>
        <v>1906</v>
      </c>
      <c r="J17" s="766">
        <f t="shared" si="0"/>
        <v>1907</v>
      </c>
      <c r="K17" s="369">
        <f t="shared" si="0"/>
        <v>1908</v>
      </c>
      <c r="L17" s="312">
        <f t="shared" si="0"/>
        <v>1909</v>
      </c>
      <c r="M17" s="369">
        <f t="shared" si="0"/>
        <v>1910</v>
      </c>
      <c r="N17" s="369">
        <f t="shared" si="0"/>
        <v>1911</v>
      </c>
      <c r="O17" s="312">
        <f t="shared" si="0"/>
        <v>1912</v>
      </c>
      <c r="P17" s="766">
        <f t="shared" si="0"/>
        <v>1913</v>
      </c>
      <c r="Q17" s="766">
        <f t="shared" si="0"/>
        <v>1914</v>
      </c>
      <c r="R17" s="527">
        <f>Q17+1</f>
        <v>1915</v>
      </c>
    </row>
    <row r="18" spans="2:19" x14ac:dyDescent="0.35">
      <c r="B18" s="625" t="s">
        <v>569</v>
      </c>
      <c r="C18" s="767" t="b">
        <f>IF(C17+0.1&gt;'4c) Berechnungen_MFS'!$E$10,C17&lt;'4c) Berechnungen_MFS'!$E$10+IF('4c) Berechnungen_MFS'!$E$115&lt;365,16,15)-0.1)</f>
        <v>1</v>
      </c>
      <c r="D18" s="768" t="b">
        <f>IF(D17+0.1&gt;'4c) Berechnungen_MFS'!$E$10,D17&lt;'4c) Berechnungen_MFS'!$E$10+IF('4c) Berechnungen_MFS'!$E$115&lt;365,16,15)-0.1)</f>
        <v>1</v>
      </c>
      <c r="E18" s="768" t="b">
        <f>IF(E17+0.1&gt;'4c) Berechnungen_MFS'!$E$10,E17&lt;'4c) Berechnungen_MFS'!$E$10+IF('4c) Berechnungen_MFS'!$E$115&lt;365,16,15)-0.1)</f>
        <v>1</v>
      </c>
      <c r="F18" s="768" t="b">
        <f>IF(F17+0.1&gt;'4c) Berechnungen_MFS'!$E$10,F17&lt;'4c) Berechnungen_MFS'!$E$10+IF('4c) Berechnungen_MFS'!$E$115&lt;365,16,15)-0.1)</f>
        <v>1</v>
      </c>
      <c r="G18" s="768" t="b">
        <f>IF(G17+0.1&gt;'4c) Berechnungen_MFS'!$E$10,G17&lt;'4c) Berechnungen_MFS'!$E$10+IF('4c) Berechnungen_MFS'!$E$115&lt;365,16,15)-0.1)</f>
        <v>1</v>
      </c>
      <c r="H18" s="768" t="b">
        <f>IF(H17+0.1&gt;'4c) Berechnungen_MFS'!$E$10,H17&lt;'4c) Berechnungen_MFS'!$E$10+IF('4c) Berechnungen_MFS'!$E$115&lt;365,16,15)-0.1)</f>
        <v>1</v>
      </c>
      <c r="I18" s="768" t="b">
        <f>IF(I17+0.1&gt;'4c) Berechnungen_MFS'!$E$10,I17&lt;'4c) Berechnungen_MFS'!$E$10+IF('4c) Berechnungen_MFS'!$E$115&lt;365,16,15)-0.1)</f>
        <v>1</v>
      </c>
      <c r="J18" s="768" t="b">
        <f>IF(J17+0.1&gt;'4c) Berechnungen_MFS'!$E$10,J17&lt;'4c) Berechnungen_MFS'!$E$10+IF('4c) Berechnungen_MFS'!$E$115&lt;365,16,15)-0.1)</f>
        <v>1</v>
      </c>
      <c r="K18" s="768" t="b">
        <f>IF(K17+0.1&gt;'4c) Berechnungen_MFS'!$E$10,K17&lt;'4c) Berechnungen_MFS'!$E$10+IF('4c) Berechnungen_MFS'!$E$115&lt;365,16,15)-0.1)</f>
        <v>1</v>
      </c>
      <c r="L18" s="768" t="b">
        <f>IF(L17+0.1&gt;'4c) Berechnungen_MFS'!$E$10,L17&lt;'4c) Berechnungen_MFS'!$E$10+IF('4c) Berechnungen_MFS'!$E$115&lt;365,16,15)-0.1)</f>
        <v>1</v>
      </c>
      <c r="M18" s="768" t="b">
        <f>IF(M17+0.1&gt;'4c) Berechnungen_MFS'!$E$10,M17&lt;'4c) Berechnungen_MFS'!$E$10+IF('4c) Berechnungen_MFS'!$E$115&lt;365,16,15)-0.1)</f>
        <v>1</v>
      </c>
      <c r="N18" s="768" t="b">
        <f>IF(N17+0.1&gt;'4c) Berechnungen_MFS'!$E$10,N17&lt;'4c) Berechnungen_MFS'!$E$10+IF('4c) Berechnungen_MFS'!$E$115&lt;365,16,15)-0.1)</f>
        <v>1</v>
      </c>
      <c r="O18" s="768" t="b">
        <f>IF(O17+0.1&gt;'4c) Berechnungen_MFS'!$E$10,O17&lt;'4c) Berechnungen_MFS'!$E$10+IF('4c) Berechnungen_MFS'!$E$115&lt;365,16,15)-0.1)</f>
        <v>1</v>
      </c>
      <c r="P18" s="768" t="b">
        <f>IF(P17+0.1&gt;'4c) Berechnungen_MFS'!$E$10,P17&lt;'4c) Berechnungen_MFS'!$E$10+IF('4c) Berechnungen_MFS'!$E$115&lt;365,16,15)-0.1)</f>
        <v>1</v>
      </c>
      <c r="Q18" s="768" t="b">
        <f>IF(Q17+0.1&gt;'4c) Berechnungen_MFS'!$E$10,Q17&lt;'4c) Berechnungen_MFS'!$E$10+IF('4c) Berechnungen_MFS'!$E$115&lt;365,16,15)-0.1)</f>
        <v>1</v>
      </c>
      <c r="R18" s="769" t="b">
        <f>IF(R17+0.1&gt;'4c) Berechnungen_MFS'!$E$10,R17&lt;'4c) Berechnungen_MFS'!$E$10+IF('4c) Berechnungen_MFS'!$E$115&lt;365,16,15)-0.1)</f>
        <v>0</v>
      </c>
    </row>
    <row r="19" spans="2:19" x14ac:dyDescent="0.35">
      <c r="B19" s="569"/>
      <c r="C19" s="569"/>
      <c r="D19" s="569"/>
      <c r="E19" s="569"/>
      <c r="F19" s="569"/>
      <c r="G19" s="569"/>
      <c r="H19" s="569"/>
      <c r="I19" s="569"/>
      <c r="J19" s="569"/>
      <c r="K19" s="569"/>
      <c r="L19" s="569"/>
      <c r="M19" s="569"/>
      <c r="N19" s="569"/>
      <c r="O19" s="569"/>
      <c r="P19" s="569"/>
      <c r="Q19" s="569"/>
      <c r="R19" s="569"/>
      <c r="S19" s="569"/>
    </row>
    <row r="20" spans="2:19" x14ac:dyDescent="0.35">
      <c r="B20" s="770" t="s">
        <v>41</v>
      </c>
      <c r="C20" s="569"/>
      <c r="D20" s="569"/>
      <c r="E20" s="569"/>
      <c r="F20" s="569"/>
      <c r="G20" s="569"/>
      <c r="H20" s="569"/>
      <c r="I20" s="569"/>
      <c r="J20" s="569"/>
      <c r="K20" s="569"/>
      <c r="L20" s="569"/>
      <c r="M20" s="569"/>
      <c r="N20" s="569"/>
      <c r="O20" s="569"/>
      <c r="P20" s="569"/>
      <c r="Q20" s="569"/>
      <c r="R20" s="569"/>
      <c r="S20" s="569"/>
    </row>
    <row r="21" spans="2:19" x14ac:dyDescent="0.35">
      <c r="B21" s="771" t="s">
        <v>570</v>
      </c>
      <c r="C21" s="772">
        <f>IF(AND(C18=TRUE,OR(COUNTIF('2b) Allg. Inputs'!E28:E35,"")&gt;0,COUNTIF('2b) Allg. Inputs'!E28:E35,0)&gt;0)),1,0)</f>
        <v>1</v>
      </c>
      <c r="D21" s="773">
        <f>IF(AND(D18=TRUE,OR(COUNTIF('2b) Allg. Inputs'!F28:F35,"")&gt;0,COUNTIF('2b) Allg. Inputs'!F28:F35,0)&gt;0)),1,0)</f>
        <v>1</v>
      </c>
      <c r="E21" s="774">
        <f>IF(AND(E18=TRUE,OR(COUNTIF('2b) Allg. Inputs'!G28:G35,"")&gt;0,COUNTIF('2b) Allg. Inputs'!G28:G35,0)&gt;0)),1,0)</f>
        <v>1</v>
      </c>
      <c r="F21" s="774">
        <f>IF(AND(F18=TRUE,OR(COUNTIF('2b) Allg. Inputs'!H28:H35,"")&gt;0,COUNTIF('2b) Allg. Inputs'!H28:H35,0)&gt;0)),1,0)</f>
        <v>1</v>
      </c>
      <c r="G21" s="774">
        <f>IF(AND(G18=TRUE,OR(COUNTIF('2b) Allg. Inputs'!I28:I35,"")&gt;0,COUNTIF('2b) Allg. Inputs'!I28:I35,0)&gt;0)),1,0)</f>
        <v>1</v>
      </c>
      <c r="H21" s="775">
        <f>IF(AND(H18=TRUE,OR(COUNTIF('2b) Allg. Inputs'!J28:J35,"")&gt;0,COUNTIF('2b) Allg. Inputs'!J28:J35,0)&gt;0)),1,0)</f>
        <v>1</v>
      </c>
      <c r="I21" s="773">
        <f>IF(AND(I18=TRUE,OR(COUNTIF('2b) Allg. Inputs'!K28:K35,"")&gt;0,COUNTIF('2b) Allg. Inputs'!K28:K35,0)&gt;0)),1,0)</f>
        <v>1</v>
      </c>
      <c r="J21" s="774">
        <f>IF(AND(J18=TRUE,OR(COUNTIF('2b) Allg. Inputs'!L28:L35,"")&gt;0,COUNTIF('2b) Allg. Inputs'!L28:L35,0)&gt;0)),1,0)</f>
        <v>1</v>
      </c>
      <c r="K21" s="774">
        <f>IF(AND(K18=TRUE,OR(COUNTIF('2b) Allg. Inputs'!M28:M35,"")&gt;0,COUNTIF('2b) Allg. Inputs'!M28:M35,0)&gt;0)),1,0)</f>
        <v>1</v>
      </c>
      <c r="L21" s="774">
        <f>IF(AND(L18=TRUE,OR(COUNTIF('2b) Allg. Inputs'!N28:N35,"")&gt;0,COUNTIF('2b) Allg. Inputs'!N28:N35,0)&gt;0)),1,0)</f>
        <v>1</v>
      </c>
      <c r="M21" s="774">
        <f>IF(AND(M18=TRUE,OR(COUNTIF('2b) Allg. Inputs'!O28:O35,"")&gt;0,COUNTIF('2b) Allg. Inputs'!O28:O35,0)&gt;0)),1,0)</f>
        <v>1</v>
      </c>
      <c r="N21" s="774">
        <f>IF(AND(N18=TRUE,OR(COUNTIF('2b) Allg. Inputs'!P28:P35,"")&gt;0,COUNTIF('2b) Allg. Inputs'!P28:P35,0)&gt;0)),1,0)</f>
        <v>1</v>
      </c>
      <c r="O21" s="774">
        <f>IF(AND(O18=TRUE,OR(COUNTIF('2b) Allg. Inputs'!Q28:Q35,"")&gt;0,COUNTIF('2b) Allg. Inputs'!Q28:Q35,0)&gt;0)),1,0)</f>
        <v>1</v>
      </c>
      <c r="P21" s="775">
        <f>IF(AND(P18=TRUE,OR(COUNTIF('2b) Allg. Inputs'!R28:R35,"")&gt;0,COUNTIF('2b) Allg. Inputs'!R28:R35,0)&gt;0)),1,0)</f>
        <v>1</v>
      </c>
      <c r="Q21" s="775">
        <f>IF(AND(Q18=TRUE,OR(COUNTIF('2b) Allg. Inputs'!S28:S35,"")&gt;0,COUNTIF('2b) Allg. Inputs'!S28:S35,0)&gt;0)),1,0)</f>
        <v>1</v>
      </c>
      <c r="R21" s="776">
        <f>IF(AND(R18=TRUE,OR(COUNTIF('2b) Allg. Inputs'!T28:T35,"")&gt;0,COUNTIF('2b) Allg. Inputs'!T28:T35,0)&gt;0)),1,0)</f>
        <v>0</v>
      </c>
    </row>
    <row r="22" spans="2:19" x14ac:dyDescent="0.35">
      <c r="C22" s="777"/>
      <c r="D22" s="777"/>
      <c r="E22" s="777"/>
      <c r="F22" s="777"/>
      <c r="G22" s="777"/>
      <c r="H22" s="777"/>
      <c r="I22" s="777"/>
      <c r="J22" s="777"/>
      <c r="K22" s="777"/>
      <c r="L22" s="777"/>
      <c r="M22" s="777"/>
      <c r="N22" s="777"/>
      <c r="O22" s="777"/>
      <c r="P22" s="777"/>
      <c r="Q22" s="777"/>
      <c r="R22" s="777"/>
      <c r="S22" s="777"/>
    </row>
    <row r="23" spans="2:19" x14ac:dyDescent="0.35">
      <c r="B23" s="770" t="s">
        <v>42</v>
      </c>
      <c r="C23" s="777"/>
      <c r="D23" s="777"/>
      <c r="E23" s="777"/>
      <c r="F23" s="777"/>
      <c r="G23" s="777"/>
      <c r="H23" s="777"/>
      <c r="I23" s="777"/>
      <c r="J23" s="777"/>
      <c r="K23" s="777"/>
      <c r="L23" s="777"/>
      <c r="M23" s="777"/>
      <c r="N23" s="777"/>
      <c r="O23" s="777"/>
      <c r="P23" s="777"/>
      <c r="Q23" s="777"/>
      <c r="R23" s="777"/>
      <c r="S23" s="777"/>
    </row>
    <row r="24" spans="2:19" x14ac:dyDescent="0.35">
      <c r="B24" s="778" t="s">
        <v>571</v>
      </c>
      <c r="C24" s="776" t="b">
        <f>IF('2d) Planwerte (Anlage)'!C11="- nicht ausgewählt -",TRUE,FALSE)</f>
        <v>1</v>
      </c>
      <c r="D24" s="777"/>
      <c r="E24" s="777"/>
      <c r="F24" s="777"/>
      <c r="G24" s="777"/>
      <c r="H24" s="777"/>
      <c r="I24" s="777"/>
      <c r="J24" s="777"/>
      <c r="K24" s="777"/>
      <c r="L24" s="777"/>
      <c r="M24" s="777"/>
      <c r="N24" s="777"/>
      <c r="O24" s="777"/>
      <c r="P24" s="777"/>
      <c r="Q24" s="777"/>
      <c r="R24" s="777"/>
      <c r="S24" s="777"/>
    </row>
    <row r="25" spans="2:19" ht="15" thickBot="1" x14ac:dyDescent="0.4">
      <c r="C25" s="777"/>
      <c r="D25" s="777"/>
      <c r="E25" s="777"/>
      <c r="F25" s="777"/>
      <c r="G25" s="777"/>
      <c r="H25" s="777"/>
      <c r="I25" s="777"/>
      <c r="J25" s="777"/>
      <c r="K25" s="777"/>
      <c r="L25" s="777"/>
      <c r="M25" s="777"/>
      <c r="N25" s="777"/>
      <c r="O25" s="777"/>
      <c r="P25" s="777"/>
      <c r="Q25" s="777"/>
      <c r="R25" s="777"/>
      <c r="S25" s="777"/>
    </row>
    <row r="26" spans="2:19" ht="29.5" thickBot="1" x14ac:dyDescent="0.4">
      <c r="B26" s="114" t="s">
        <v>572</v>
      </c>
      <c r="C26" s="368">
        <f>YEAR('2b) Allg. Inputs'!C7)</f>
        <v>1900</v>
      </c>
      <c r="D26" s="766">
        <f t="shared" ref="D26:P26" si="1">C26+1</f>
        <v>1901</v>
      </c>
      <c r="E26" s="766">
        <f t="shared" si="1"/>
        <v>1902</v>
      </c>
      <c r="F26" s="766">
        <f t="shared" si="1"/>
        <v>1903</v>
      </c>
      <c r="G26" s="369">
        <f t="shared" si="1"/>
        <v>1904</v>
      </c>
      <c r="H26" s="312">
        <f t="shared" si="1"/>
        <v>1905</v>
      </c>
      <c r="I26" s="766">
        <f t="shared" si="1"/>
        <v>1906</v>
      </c>
      <c r="J26" s="766">
        <f t="shared" si="1"/>
        <v>1907</v>
      </c>
      <c r="K26" s="369">
        <f t="shared" si="1"/>
        <v>1908</v>
      </c>
      <c r="L26" s="312">
        <f t="shared" si="1"/>
        <v>1909</v>
      </c>
      <c r="M26" s="369">
        <f t="shared" si="1"/>
        <v>1910</v>
      </c>
      <c r="N26" s="369">
        <f t="shared" si="1"/>
        <v>1911</v>
      </c>
      <c r="O26" s="312">
        <f t="shared" si="1"/>
        <v>1912</v>
      </c>
      <c r="P26" s="766">
        <f t="shared" si="1"/>
        <v>1913</v>
      </c>
      <c r="Q26" s="911">
        <f>IF('4c) Berechnungen_MFS'!E114 = "Nein",P26+1, P26+1&amp;" 1. Teil-KJ")</f>
        <v>1914</v>
      </c>
      <c r="R26" s="911" t="str">
        <f>IF('4c) Berechnungen_MFS'!E114 = "Nein","", P26+1&amp;" 2. Teil-KJ")</f>
        <v/>
      </c>
      <c r="S26" s="527" t="str">
        <f>IF('4c) Berechnungen_MFS'!E114="Ja",P26+2,"")</f>
        <v/>
      </c>
    </row>
    <row r="27" spans="2:19" ht="15" thickBot="1" x14ac:dyDescent="0.4">
      <c r="B27" s="625" t="s">
        <v>569</v>
      </c>
      <c r="C27" s="767" t="b">
        <f>IF(C26+0.1&gt;'4c) Berechnungen_MFS'!$E$10,C26&lt;'4c) Berechnungen_MFS'!$E$10+IF('4c) Berechnungen_MFS'!$E$115&lt;365,16,15)-0.1)</f>
        <v>1</v>
      </c>
      <c r="D27" s="768" t="b">
        <f>IF(D26+0.1&gt;'4c) Berechnungen_MFS'!$E$10,D26&lt;'4c) Berechnungen_MFS'!$E$10+IF('4c) Berechnungen_MFS'!$E$115&lt;365,16,15)-0.1)</f>
        <v>1</v>
      </c>
      <c r="E27" s="768" t="b">
        <f>IF(E26+0.1&gt;'4c) Berechnungen_MFS'!$E$10,E26&lt;'4c) Berechnungen_MFS'!$E$10+IF('4c) Berechnungen_MFS'!$E$115&lt;365,16,15)-0.1)</f>
        <v>1</v>
      </c>
      <c r="F27" s="768" t="b">
        <f>IF(F26+0.1&gt;'4c) Berechnungen_MFS'!$E$10,F26&lt;'4c) Berechnungen_MFS'!$E$10+IF('4c) Berechnungen_MFS'!$E$115&lt;365,16,15)-0.1)</f>
        <v>1</v>
      </c>
      <c r="G27" s="768" t="b">
        <f>IF(G26+0.1&gt;'4c) Berechnungen_MFS'!$E$10,G26&lt;'4c) Berechnungen_MFS'!$E$10+IF('4c) Berechnungen_MFS'!$E$115&lt;365,16,15)-0.1)</f>
        <v>1</v>
      </c>
      <c r="H27" s="768" t="b">
        <f>IF(H26+0.1&gt;'4c) Berechnungen_MFS'!$E$10,H26&lt;'4c) Berechnungen_MFS'!$E$10+IF('4c) Berechnungen_MFS'!$E$115&lt;365,16,15)-0.1)</f>
        <v>1</v>
      </c>
      <c r="I27" s="768" t="b">
        <f>IF(I26+0.1&gt;'4c) Berechnungen_MFS'!$E$10,I26&lt;'4c) Berechnungen_MFS'!$E$10+IF('4c) Berechnungen_MFS'!$E$115&lt;365,16,15)-0.1)</f>
        <v>1</v>
      </c>
      <c r="J27" s="768" t="b">
        <f>IF(J26+0.1&gt;'4c) Berechnungen_MFS'!$E$10,J26&lt;'4c) Berechnungen_MFS'!$E$10+IF('4c) Berechnungen_MFS'!$E$115&lt;365,16,15)-0.1)</f>
        <v>1</v>
      </c>
      <c r="K27" s="768" t="b">
        <f>IF(K26+0.1&gt;'4c) Berechnungen_MFS'!$E$10,K26&lt;'4c) Berechnungen_MFS'!$E$10+IF('4c) Berechnungen_MFS'!$E$115&lt;365,16,15)-0.1)</f>
        <v>1</v>
      </c>
      <c r="L27" s="768" t="b">
        <f>IF(L26+0.1&gt;'4c) Berechnungen_MFS'!$E$10,L26&lt;'4c) Berechnungen_MFS'!$E$10+IF('4c) Berechnungen_MFS'!$E$115&lt;365,16,15)-0.1)</f>
        <v>1</v>
      </c>
      <c r="M27" s="768" t="b">
        <f>IF(M26+0.1&gt;'4c) Berechnungen_MFS'!$E$10,M26&lt;'4c) Berechnungen_MFS'!$E$10+IF('4c) Berechnungen_MFS'!$E$115&lt;365,16,15)-0.1)</f>
        <v>1</v>
      </c>
      <c r="N27" s="768" t="b">
        <f>IF(N26+0.1&gt;'4c) Berechnungen_MFS'!$E$10,N26&lt;'4c) Berechnungen_MFS'!$E$10+IF('4c) Berechnungen_MFS'!$E$115&lt;365,16,15)-0.1)</f>
        <v>1</v>
      </c>
      <c r="O27" s="768" t="b">
        <f>IF(O26+0.1&gt;'4c) Berechnungen_MFS'!$E$10,O26&lt;'4c) Berechnungen_MFS'!$E$10+IF('4c) Berechnungen_MFS'!$E$115&lt;365,16,15)-0.1)</f>
        <v>1</v>
      </c>
      <c r="P27" s="768" t="b">
        <f>IF(P26+0.1&gt;'4c) Berechnungen_MFS'!$E$10,P26&lt;'4c) Berechnungen_MFS'!$E$10+IF('4c) Berechnungen_MFS'!$E$115&lt;365,16,15)-0.1)</f>
        <v>1</v>
      </c>
      <c r="Q27" s="768" t="b">
        <f>IF(_xlfn.NUMBERVALUE(LEFT(Q26,4))+0.1&gt;'4c) Berechnungen_MFS'!$E$10,_xlfn.NUMBERVALUE(LEFT(Q26,4))&lt;'4c) Berechnungen_MFS'!$E$10+IF('4c) Berechnungen_MFS'!$E$115&lt;365,16,15)-0.1)</f>
        <v>1</v>
      </c>
      <c r="R27" s="768" t="b">
        <f>IF(_xlfn.NUMBERVALUE(LEFT(R26,4))+0.1&gt;'4c) Berechnungen_MFS'!$E$10,_xlfn.NUMBERVALUE(LEFT(R26,4))&lt;'4c) Berechnungen_MFS'!$E$10+IF('4c) Berechnungen_MFS'!$E$115&lt;365,16,15)-0.1)</f>
        <v>0</v>
      </c>
      <c r="S27" s="769" t="b">
        <f>IF(_xlfn.NUMBERVALUE(LEFT(S26,4))+0.1&gt;'4c) Berechnungen_MFS'!$E$10,_xlfn.NUMBERVALUE(LEFT(S26,4))&lt;'4c) Berechnungen_MFS'!$E$10+IF('4c) Berechnungen_MFS'!$E$115&lt;365,16,15)-0.1)</f>
        <v>0</v>
      </c>
    </row>
    <row r="28" spans="2:19" x14ac:dyDescent="0.35">
      <c r="C28" s="777"/>
      <c r="D28" s="777"/>
      <c r="E28" s="777"/>
      <c r="F28" s="777"/>
      <c r="G28" s="777"/>
      <c r="H28" s="777"/>
      <c r="I28" s="777"/>
      <c r="J28" s="777"/>
      <c r="K28" s="777"/>
      <c r="L28" s="777"/>
      <c r="M28" s="777"/>
      <c r="N28" s="777"/>
      <c r="O28" s="777"/>
      <c r="P28" s="777"/>
      <c r="Q28" s="777"/>
      <c r="R28" s="777"/>
      <c r="S28" s="777"/>
    </row>
    <row r="29" spans="2:19" x14ac:dyDescent="0.35">
      <c r="B29" s="770" t="s">
        <v>43</v>
      </c>
      <c r="C29" s="569"/>
      <c r="D29" s="569"/>
      <c r="E29" s="569"/>
      <c r="F29" s="569"/>
      <c r="G29" s="569"/>
      <c r="H29" s="569"/>
      <c r="I29" s="569"/>
      <c r="J29" s="569"/>
      <c r="K29" s="569"/>
      <c r="L29" s="569"/>
      <c r="M29" s="569"/>
      <c r="N29" s="569"/>
      <c r="O29" s="569"/>
      <c r="P29" s="569"/>
      <c r="Q29" s="569"/>
      <c r="R29" s="569"/>
      <c r="S29" s="569"/>
    </row>
    <row r="30" spans="2:19" x14ac:dyDescent="0.35">
      <c r="B30" s="779" t="s">
        <v>573</v>
      </c>
      <c r="C30" s="779" t="b">
        <f>IF('2d) Planwerte (Anlage)'!D11="- nicht ausgewählt -",TRUE,FALSE)</f>
        <v>1</v>
      </c>
    </row>
    <row r="31" spans="2:19" x14ac:dyDescent="0.35">
      <c r="B31" s="780" t="s">
        <v>574</v>
      </c>
      <c r="C31" s="780" t="b">
        <f>IF('2d) Planwerte (Anlage)'!E11="- nicht ausgewählt -",TRUE,FALSE)</f>
        <v>1</v>
      </c>
    </row>
    <row r="32" spans="2:19" x14ac:dyDescent="0.35">
      <c r="B32" s="781" t="s">
        <v>575</v>
      </c>
      <c r="C32" s="781" t="b">
        <f>IF('2d) Planwerte (Anlage)'!F11="- nicht ausgewählt -",TRUE,FALSE)</f>
        <v>1</v>
      </c>
    </row>
    <row r="33" spans="2:19" x14ac:dyDescent="0.35">
      <c r="B33" s="780" t="s">
        <v>576</v>
      </c>
      <c r="C33" s="780" t="b">
        <f>IF('2d) Planwerte (Anlage)'!G11="- nicht ausgewählt -",TRUE,FALSE)</f>
        <v>1</v>
      </c>
    </row>
    <row r="34" spans="2:19" x14ac:dyDescent="0.35">
      <c r="B34" s="781" t="s">
        <v>577</v>
      </c>
      <c r="C34" s="781" t="b">
        <f>IF('2d) Planwerte (Anlage)'!H11="- nicht ausgewählt -",TRUE,FALSE)</f>
        <v>1</v>
      </c>
    </row>
    <row r="35" spans="2:19" x14ac:dyDescent="0.35">
      <c r="B35" s="782" t="s">
        <v>578</v>
      </c>
      <c r="C35" s="561" t="b">
        <f>IF('2d) Planwerte (Anlage)'!I11="- nicht ausgewählt -",TRUE,FALSE)</f>
        <v>1</v>
      </c>
    </row>
    <row r="36" spans="2:19" x14ac:dyDescent="0.35">
      <c r="B36" s="779" t="s">
        <v>579</v>
      </c>
      <c r="C36" s="61" t="b">
        <f>OR(ISBLANK('2d) Planwerte (Anlage)'!E17))</f>
        <v>1</v>
      </c>
      <c r="D36" s="62" t="b">
        <f>OR(ISBLANK('2d) Planwerte (Anlage)'!F17))</f>
        <v>1</v>
      </c>
      <c r="E36" s="783" t="b">
        <f>OR(ISBLANK('2d) Planwerte (Anlage)'!G17))</f>
        <v>1</v>
      </c>
      <c r="F36" s="783" t="b">
        <f>OR(ISBLANK('2d) Planwerte (Anlage)'!H17))</f>
        <v>1</v>
      </c>
      <c r="G36" s="783" t="b">
        <f>OR(ISBLANK('2d) Planwerte (Anlage)'!I17))</f>
        <v>1</v>
      </c>
      <c r="H36" s="783" t="b">
        <f>OR(ISBLANK('2d) Planwerte (Anlage)'!J17))</f>
        <v>1</v>
      </c>
      <c r="I36" s="783" t="b">
        <f>OR(ISBLANK('2d) Planwerte (Anlage)'!K17))</f>
        <v>1</v>
      </c>
      <c r="J36" s="783" t="b">
        <f>OR(ISBLANK('2d) Planwerte (Anlage)'!L17))</f>
        <v>1</v>
      </c>
      <c r="K36" s="783" t="b">
        <f>OR(ISBLANK('2d) Planwerte (Anlage)'!M17))</f>
        <v>1</v>
      </c>
      <c r="L36" s="783" t="b">
        <f>OR(ISBLANK('2d) Planwerte (Anlage)'!N17))</f>
        <v>1</v>
      </c>
      <c r="M36" s="783" t="b">
        <f>OR(ISBLANK('2d) Planwerte (Anlage)'!O17))</f>
        <v>1</v>
      </c>
      <c r="N36" s="783" t="b">
        <f>OR(ISBLANK('2d) Planwerte (Anlage)'!P17))</f>
        <v>1</v>
      </c>
      <c r="O36" s="783" t="b">
        <f>OR(ISBLANK('2d) Planwerte (Anlage)'!Q17))</f>
        <v>1</v>
      </c>
      <c r="P36" s="783" t="b">
        <f>OR(ISBLANK('2d) Planwerte (Anlage)'!R17))</f>
        <v>1</v>
      </c>
      <c r="Q36" s="783" t="b">
        <f>OR(ISBLANK('2d) Planwerte (Anlage)'!S17))</f>
        <v>1</v>
      </c>
      <c r="R36" s="62" t="b">
        <f>OR(ISBLANK('2d) Planwerte (Anlage)'!T17))</f>
        <v>1</v>
      </c>
      <c r="S36" s="554" t="b">
        <f>OR(ISBLANK('2d) Planwerte (Anlage)'!U17))</f>
        <v>1</v>
      </c>
    </row>
    <row r="37" spans="2:19" x14ac:dyDescent="0.35">
      <c r="B37" s="784" t="s">
        <v>580</v>
      </c>
      <c r="C37" s="63" t="b">
        <f>OR(ISBLANK('2d) Planwerte (Anlage)'!E18))</f>
        <v>1</v>
      </c>
      <c r="D37" s="64" t="b">
        <f>OR(ISBLANK('2d) Planwerte (Anlage)'!F18))</f>
        <v>1</v>
      </c>
      <c r="E37" s="143" t="b">
        <f>OR(ISBLANK('2d) Planwerte (Anlage)'!G18))</f>
        <v>1</v>
      </c>
      <c r="F37" s="143" t="b">
        <f>OR(ISBLANK('2d) Planwerte (Anlage)'!H18))</f>
        <v>1</v>
      </c>
      <c r="G37" s="143" t="b">
        <f>OR(ISBLANK('2d) Planwerte (Anlage)'!I18))</f>
        <v>1</v>
      </c>
      <c r="H37" s="143" t="b">
        <f>OR(ISBLANK('2d) Planwerte (Anlage)'!J18))</f>
        <v>1</v>
      </c>
      <c r="I37" s="143" t="b">
        <f>OR(ISBLANK('2d) Planwerte (Anlage)'!K18))</f>
        <v>1</v>
      </c>
      <c r="J37" s="143" t="b">
        <f>OR(ISBLANK('2d) Planwerte (Anlage)'!L18))</f>
        <v>1</v>
      </c>
      <c r="K37" s="143" t="b">
        <f>OR(ISBLANK('2d) Planwerte (Anlage)'!M18))</f>
        <v>1</v>
      </c>
      <c r="L37" s="143" t="b">
        <f>OR(ISBLANK('2d) Planwerte (Anlage)'!N18))</f>
        <v>1</v>
      </c>
      <c r="M37" s="143" t="b">
        <f>OR(ISBLANK('2d) Planwerte (Anlage)'!O18))</f>
        <v>1</v>
      </c>
      <c r="N37" s="143" t="b">
        <f>OR(ISBLANK('2d) Planwerte (Anlage)'!P18))</f>
        <v>1</v>
      </c>
      <c r="O37" s="143" t="b">
        <f>OR(ISBLANK('2d) Planwerte (Anlage)'!Q18))</f>
        <v>1</v>
      </c>
      <c r="P37" s="143" t="b">
        <f>OR(ISBLANK('2d) Planwerte (Anlage)'!R18))</f>
        <v>1</v>
      </c>
      <c r="Q37" s="143" t="b">
        <f>OR(ISBLANK('2d) Planwerte (Anlage)'!S18))</f>
        <v>1</v>
      </c>
      <c r="R37" s="64" t="b">
        <f>OR(ISBLANK('2d) Planwerte (Anlage)'!T18))</f>
        <v>1</v>
      </c>
      <c r="S37" s="785" t="b">
        <f>OR(ISBLANK('2d) Planwerte (Anlage)'!U18))</f>
        <v>1</v>
      </c>
    </row>
    <row r="38" spans="2:19" x14ac:dyDescent="0.35">
      <c r="B38" s="781" t="s">
        <v>581</v>
      </c>
      <c r="C38" s="133" t="b">
        <f>OR(ISBLANK('2d) Planwerte (Anlage)'!E19))</f>
        <v>1</v>
      </c>
      <c r="D38" s="36" t="b">
        <f>OR(ISBLANK('2d) Planwerte (Anlage)'!F19))</f>
        <v>1</v>
      </c>
      <c r="E38" s="786" t="b">
        <f>OR(ISBLANK('2d) Planwerte (Anlage)'!G19))</f>
        <v>1</v>
      </c>
      <c r="F38" s="786" t="b">
        <f>OR(ISBLANK('2d) Planwerte (Anlage)'!H19))</f>
        <v>1</v>
      </c>
      <c r="G38" s="786" t="b">
        <f>OR(ISBLANK('2d) Planwerte (Anlage)'!I19))</f>
        <v>1</v>
      </c>
      <c r="H38" s="786" t="b">
        <f>OR(ISBLANK('2d) Planwerte (Anlage)'!J19))</f>
        <v>1</v>
      </c>
      <c r="I38" s="786" t="b">
        <f>OR(ISBLANK('2d) Planwerte (Anlage)'!K19))</f>
        <v>1</v>
      </c>
      <c r="J38" s="786" t="b">
        <f>OR(ISBLANK('2d) Planwerte (Anlage)'!L19))</f>
        <v>1</v>
      </c>
      <c r="K38" s="786" t="b">
        <f>OR(ISBLANK('2d) Planwerte (Anlage)'!M19))</f>
        <v>1</v>
      </c>
      <c r="L38" s="786" t="b">
        <f>OR(ISBLANK('2d) Planwerte (Anlage)'!N19))</f>
        <v>1</v>
      </c>
      <c r="M38" s="786" t="b">
        <f>OR(ISBLANK('2d) Planwerte (Anlage)'!O19))</f>
        <v>1</v>
      </c>
      <c r="N38" s="786" t="b">
        <f>OR(ISBLANK('2d) Planwerte (Anlage)'!P19))</f>
        <v>1</v>
      </c>
      <c r="O38" s="786" t="b">
        <f>OR(ISBLANK('2d) Planwerte (Anlage)'!Q19))</f>
        <v>1</v>
      </c>
      <c r="P38" s="786" t="b">
        <f>OR(ISBLANK('2d) Planwerte (Anlage)'!R19))</f>
        <v>1</v>
      </c>
      <c r="Q38" s="786" t="b">
        <f>OR(ISBLANK('2d) Planwerte (Anlage)'!S19))</f>
        <v>1</v>
      </c>
      <c r="R38" s="378" t="b">
        <f>OR(ISBLANK('2d) Planwerte (Anlage)'!T19))</f>
        <v>1</v>
      </c>
      <c r="S38" s="787" t="b">
        <f>OR(ISBLANK('2d) Planwerte (Anlage)'!U19))</f>
        <v>1</v>
      </c>
    </row>
    <row r="39" spans="2:19" x14ac:dyDescent="0.35">
      <c r="B39" s="780" t="s">
        <v>582</v>
      </c>
      <c r="C39" s="756" t="b">
        <f>OR(ISBLANK('2d) Planwerte (Anlage)'!E20))</f>
        <v>1</v>
      </c>
      <c r="D39" s="757" t="b">
        <f>OR(ISBLANK('2d) Planwerte (Anlage)'!F20))</f>
        <v>1</v>
      </c>
      <c r="E39" s="788" t="b">
        <f>OR(ISBLANK('2d) Planwerte (Anlage)'!G20))</f>
        <v>1</v>
      </c>
      <c r="F39" s="788" t="b">
        <f>OR(ISBLANK('2d) Planwerte (Anlage)'!H20))</f>
        <v>1</v>
      </c>
      <c r="G39" s="788" t="b">
        <f>OR(ISBLANK('2d) Planwerte (Anlage)'!I20))</f>
        <v>1</v>
      </c>
      <c r="H39" s="788" t="b">
        <f>OR(ISBLANK('2d) Planwerte (Anlage)'!J20))</f>
        <v>1</v>
      </c>
      <c r="I39" s="788" t="b">
        <f>OR(ISBLANK('2d) Planwerte (Anlage)'!K20))</f>
        <v>1</v>
      </c>
      <c r="J39" s="788" t="b">
        <f>OR(ISBLANK('2d) Planwerte (Anlage)'!L20))</f>
        <v>1</v>
      </c>
      <c r="K39" s="788" t="b">
        <f>OR(ISBLANK('2d) Planwerte (Anlage)'!M20))</f>
        <v>1</v>
      </c>
      <c r="L39" s="788" t="b">
        <f>OR(ISBLANK('2d) Planwerte (Anlage)'!N20))</f>
        <v>1</v>
      </c>
      <c r="M39" s="788" t="b">
        <f>OR(ISBLANK('2d) Planwerte (Anlage)'!O20))</f>
        <v>1</v>
      </c>
      <c r="N39" s="788" t="b">
        <f>OR(ISBLANK('2d) Planwerte (Anlage)'!P20))</f>
        <v>1</v>
      </c>
      <c r="O39" s="788" t="b">
        <f>OR(ISBLANK('2d) Planwerte (Anlage)'!Q20))</f>
        <v>1</v>
      </c>
      <c r="P39" s="788" t="b">
        <f>OR(ISBLANK('2d) Planwerte (Anlage)'!R20))</f>
        <v>1</v>
      </c>
      <c r="Q39" s="788" t="b">
        <f>OR(ISBLANK('2d) Planwerte (Anlage)'!S20))</f>
        <v>1</v>
      </c>
      <c r="R39" s="789" t="b">
        <f>OR(ISBLANK('2d) Planwerte (Anlage)'!T20))</f>
        <v>1</v>
      </c>
      <c r="S39" s="172" t="b">
        <f>OR(ISBLANK('2d) Planwerte (Anlage)'!U20))</f>
        <v>1</v>
      </c>
    </row>
    <row r="40" spans="2:19" x14ac:dyDescent="0.35">
      <c r="B40" s="781" t="s">
        <v>583</v>
      </c>
      <c r="C40" s="133" t="b">
        <f>OR(ISBLANK('2d) Planwerte (Anlage)'!E21))</f>
        <v>1</v>
      </c>
      <c r="D40" s="36" t="b">
        <f>OR(ISBLANK('2d) Planwerte (Anlage)'!F21))</f>
        <v>1</v>
      </c>
      <c r="E40" s="786" t="b">
        <f>OR(ISBLANK('2d) Planwerte (Anlage)'!G21))</f>
        <v>1</v>
      </c>
      <c r="F40" s="786" t="b">
        <f>OR(ISBLANK('2d) Planwerte (Anlage)'!H21))</f>
        <v>1</v>
      </c>
      <c r="G40" s="786" t="b">
        <f>OR(ISBLANK('2d) Planwerte (Anlage)'!I21))</f>
        <v>1</v>
      </c>
      <c r="H40" s="786" t="b">
        <f>OR(ISBLANK('2d) Planwerte (Anlage)'!J21))</f>
        <v>1</v>
      </c>
      <c r="I40" s="786" t="b">
        <f>OR(ISBLANK('2d) Planwerte (Anlage)'!K21))</f>
        <v>1</v>
      </c>
      <c r="J40" s="786" t="b">
        <f>OR(ISBLANK('2d) Planwerte (Anlage)'!L21))</f>
        <v>1</v>
      </c>
      <c r="K40" s="786" t="b">
        <f>OR(ISBLANK('2d) Planwerte (Anlage)'!M21))</f>
        <v>1</v>
      </c>
      <c r="L40" s="786" t="b">
        <f>OR(ISBLANK('2d) Planwerte (Anlage)'!N21))</f>
        <v>1</v>
      </c>
      <c r="M40" s="786" t="b">
        <f>OR(ISBLANK('2d) Planwerte (Anlage)'!O21))</f>
        <v>1</v>
      </c>
      <c r="N40" s="786" t="b">
        <f>OR(ISBLANK('2d) Planwerte (Anlage)'!P21))</f>
        <v>1</v>
      </c>
      <c r="O40" s="786" t="b">
        <f>OR(ISBLANK('2d) Planwerte (Anlage)'!Q21))</f>
        <v>1</v>
      </c>
      <c r="P40" s="786" t="b">
        <f>OR(ISBLANK('2d) Planwerte (Anlage)'!R21))</f>
        <v>1</v>
      </c>
      <c r="Q40" s="786" t="b">
        <f>OR(ISBLANK('2d) Planwerte (Anlage)'!S21))</f>
        <v>1</v>
      </c>
      <c r="R40" s="160" t="b">
        <f>OR(ISBLANK('2d) Planwerte (Anlage)'!T21))</f>
        <v>1</v>
      </c>
      <c r="S40" s="173" t="b">
        <f>OR(ISBLANK('2d) Planwerte (Anlage)'!U21))</f>
        <v>1</v>
      </c>
    </row>
    <row r="41" spans="2:19" x14ac:dyDescent="0.35">
      <c r="B41" s="780" t="s">
        <v>584</v>
      </c>
      <c r="C41" s="756" t="b">
        <f>OR(ISBLANK('2d) Planwerte (Anlage)'!E22))</f>
        <v>1</v>
      </c>
      <c r="D41" s="757" t="b">
        <f>OR(ISBLANK('2d) Planwerte (Anlage)'!F22))</f>
        <v>1</v>
      </c>
      <c r="E41" s="788" t="b">
        <f>OR(ISBLANK('2d) Planwerte (Anlage)'!G22))</f>
        <v>1</v>
      </c>
      <c r="F41" s="788" t="b">
        <f>OR(ISBLANK('2d) Planwerte (Anlage)'!H22))</f>
        <v>1</v>
      </c>
      <c r="G41" s="788" t="b">
        <f>OR(ISBLANK('2d) Planwerte (Anlage)'!I22))</f>
        <v>1</v>
      </c>
      <c r="H41" s="788" t="b">
        <f>OR(ISBLANK('2d) Planwerte (Anlage)'!J22))</f>
        <v>1</v>
      </c>
      <c r="I41" s="788" t="b">
        <f>OR(ISBLANK('2d) Planwerte (Anlage)'!K22))</f>
        <v>1</v>
      </c>
      <c r="J41" s="788" t="b">
        <f>OR(ISBLANK('2d) Planwerte (Anlage)'!L22))</f>
        <v>1</v>
      </c>
      <c r="K41" s="788" t="b">
        <f>OR(ISBLANK('2d) Planwerte (Anlage)'!M22))</f>
        <v>1</v>
      </c>
      <c r="L41" s="788" t="b">
        <f>OR(ISBLANK('2d) Planwerte (Anlage)'!N22))</f>
        <v>1</v>
      </c>
      <c r="M41" s="788" t="b">
        <f>OR(ISBLANK('2d) Planwerte (Anlage)'!O22))</f>
        <v>1</v>
      </c>
      <c r="N41" s="788" t="b">
        <f>OR(ISBLANK('2d) Planwerte (Anlage)'!P22))</f>
        <v>1</v>
      </c>
      <c r="O41" s="788" t="b">
        <f>OR(ISBLANK('2d) Planwerte (Anlage)'!Q22))</f>
        <v>1</v>
      </c>
      <c r="P41" s="788" t="b">
        <f>OR(ISBLANK('2d) Planwerte (Anlage)'!R22))</f>
        <v>1</v>
      </c>
      <c r="Q41" s="788" t="b">
        <f>OR(ISBLANK('2d) Planwerte (Anlage)'!S22))</f>
        <v>1</v>
      </c>
      <c r="R41" s="64" t="b">
        <f>OR(ISBLANK('2d) Planwerte (Anlage)'!T22))</f>
        <v>1</v>
      </c>
      <c r="S41" s="790" t="b">
        <f>OR(ISBLANK('2d) Planwerte (Anlage)'!U22))</f>
        <v>1</v>
      </c>
    </row>
    <row r="42" spans="2:19" x14ac:dyDescent="0.35">
      <c r="B42" s="791" t="s">
        <v>585</v>
      </c>
      <c r="C42" s="792" t="b">
        <f>OR(ISBLANK('2d) Planwerte (Anlage)'!E23))</f>
        <v>1</v>
      </c>
      <c r="D42" s="793" t="b">
        <f>OR(ISBLANK('2d) Planwerte (Anlage)'!F23))</f>
        <v>1</v>
      </c>
      <c r="E42" s="794" t="b">
        <f>OR(ISBLANK('2d) Planwerte (Anlage)'!G23))</f>
        <v>1</v>
      </c>
      <c r="F42" s="794" t="b">
        <f>OR(ISBLANK('2d) Planwerte (Anlage)'!H23))</f>
        <v>1</v>
      </c>
      <c r="G42" s="794" t="b">
        <f>OR(ISBLANK('2d) Planwerte (Anlage)'!I23))</f>
        <v>1</v>
      </c>
      <c r="H42" s="794" t="b">
        <f>OR(ISBLANK('2d) Planwerte (Anlage)'!J23))</f>
        <v>1</v>
      </c>
      <c r="I42" s="794" t="b">
        <f>OR(ISBLANK('2d) Planwerte (Anlage)'!K23))</f>
        <v>1</v>
      </c>
      <c r="J42" s="794" t="b">
        <f>OR(ISBLANK('2d) Planwerte (Anlage)'!L23))</f>
        <v>1</v>
      </c>
      <c r="K42" s="794" t="b">
        <f>OR(ISBLANK('2d) Planwerte (Anlage)'!M23))</f>
        <v>1</v>
      </c>
      <c r="L42" s="794" t="b">
        <f>OR(ISBLANK('2d) Planwerte (Anlage)'!N23))</f>
        <v>1</v>
      </c>
      <c r="M42" s="794" t="b">
        <f>OR(ISBLANK('2d) Planwerte (Anlage)'!O23))</f>
        <v>1</v>
      </c>
      <c r="N42" s="794" t="b">
        <f>OR(ISBLANK('2d) Planwerte (Anlage)'!P23))</f>
        <v>1</v>
      </c>
      <c r="O42" s="794" t="b">
        <f>OR(ISBLANK('2d) Planwerte (Anlage)'!Q23))</f>
        <v>1</v>
      </c>
      <c r="P42" s="794" t="b">
        <f>OR(ISBLANK('2d) Planwerte (Anlage)'!R23))</f>
        <v>1</v>
      </c>
      <c r="Q42" s="794" t="b">
        <f>OR(ISBLANK('2d) Planwerte (Anlage)'!S23))</f>
        <v>1</v>
      </c>
      <c r="R42" s="795" t="b">
        <f>OR(ISBLANK('2d) Planwerte (Anlage)'!T23))</f>
        <v>1</v>
      </c>
      <c r="S42" s="796" t="b">
        <f>OR(ISBLANK('2d) Planwerte (Anlage)'!U23))</f>
        <v>1</v>
      </c>
    </row>
    <row r="43" spans="2:19" x14ac:dyDescent="0.35">
      <c r="B43" s="779" t="s">
        <v>586</v>
      </c>
      <c r="C43" s="133">
        <f>IF(AND(C27=TRUE,C36=TRUE),1,0)</f>
        <v>1</v>
      </c>
      <c r="D43" s="36">
        <f t="shared" ref="D43:S43" si="2">IF(AND(D27=TRUE,D36=TRUE),1,0)</f>
        <v>1</v>
      </c>
      <c r="E43" s="786">
        <f t="shared" si="2"/>
        <v>1</v>
      </c>
      <c r="F43" s="786">
        <f t="shared" si="2"/>
        <v>1</v>
      </c>
      <c r="G43" s="786">
        <f t="shared" si="2"/>
        <v>1</v>
      </c>
      <c r="H43" s="786">
        <f t="shared" si="2"/>
        <v>1</v>
      </c>
      <c r="I43" s="786">
        <f t="shared" si="2"/>
        <v>1</v>
      </c>
      <c r="J43" s="786">
        <f t="shared" si="2"/>
        <v>1</v>
      </c>
      <c r="K43" s="786">
        <f t="shared" si="2"/>
        <v>1</v>
      </c>
      <c r="L43" s="786">
        <f t="shared" si="2"/>
        <v>1</v>
      </c>
      <c r="M43" s="786">
        <f t="shared" si="2"/>
        <v>1</v>
      </c>
      <c r="N43" s="786">
        <f t="shared" si="2"/>
        <v>1</v>
      </c>
      <c r="O43" s="786">
        <f t="shared" si="2"/>
        <v>1</v>
      </c>
      <c r="P43" s="786">
        <f t="shared" si="2"/>
        <v>1</v>
      </c>
      <c r="Q43" s="786">
        <f t="shared" si="2"/>
        <v>1</v>
      </c>
      <c r="R43" s="62">
        <f t="shared" si="2"/>
        <v>0</v>
      </c>
      <c r="S43" s="554">
        <f t="shared" si="2"/>
        <v>0</v>
      </c>
    </row>
    <row r="44" spans="2:19" x14ac:dyDescent="0.35">
      <c r="B44" s="780" t="s">
        <v>587</v>
      </c>
      <c r="C44" s="756">
        <f t="shared" ref="C44:S49" si="3">IF(AND($C30=FALSE,C27=TRUE,C37=TRUE),1,0)</f>
        <v>0</v>
      </c>
      <c r="D44" s="757">
        <f t="shared" ref="D44:S44" si="4">IF(AND($C30=FALSE,D27=TRUE,D37=TRUE),1,0)</f>
        <v>0</v>
      </c>
      <c r="E44" s="788">
        <f t="shared" si="4"/>
        <v>0</v>
      </c>
      <c r="F44" s="788">
        <f t="shared" si="4"/>
        <v>0</v>
      </c>
      <c r="G44" s="788">
        <f t="shared" si="4"/>
        <v>0</v>
      </c>
      <c r="H44" s="788">
        <f t="shared" si="4"/>
        <v>0</v>
      </c>
      <c r="I44" s="788">
        <f t="shared" si="4"/>
        <v>0</v>
      </c>
      <c r="J44" s="788">
        <f t="shared" si="4"/>
        <v>0</v>
      </c>
      <c r="K44" s="788">
        <f t="shared" si="4"/>
        <v>0</v>
      </c>
      <c r="L44" s="788">
        <f t="shared" si="4"/>
        <v>0</v>
      </c>
      <c r="M44" s="788">
        <f t="shared" si="4"/>
        <v>0</v>
      </c>
      <c r="N44" s="788">
        <f t="shared" si="4"/>
        <v>0</v>
      </c>
      <c r="O44" s="788">
        <f t="shared" si="4"/>
        <v>0</v>
      </c>
      <c r="P44" s="788">
        <f t="shared" si="4"/>
        <v>0</v>
      </c>
      <c r="Q44" s="788">
        <f t="shared" si="4"/>
        <v>0</v>
      </c>
      <c r="R44" s="757">
        <f t="shared" si="4"/>
        <v>0</v>
      </c>
      <c r="S44" s="790">
        <f t="shared" si="4"/>
        <v>0</v>
      </c>
    </row>
    <row r="45" spans="2:19" x14ac:dyDescent="0.35">
      <c r="B45" s="781" t="s">
        <v>588</v>
      </c>
      <c r="C45" s="133">
        <f t="shared" si="3"/>
        <v>0</v>
      </c>
      <c r="D45" s="36">
        <f t="shared" si="3"/>
        <v>0</v>
      </c>
      <c r="E45" s="786">
        <f t="shared" si="3"/>
        <v>0</v>
      </c>
      <c r="F45" s="786">
        <f t="shared" si="3"/>
        <v>0</v>
      </c>
      <c r="G45" s="786">
        <f t="shared" si="3"/>
        <v>0</v>
      </c>
      <c r="H45" s="786">
        <f t="shared" si="3"/>
        <v>0</v>
      </c>
      <c r="I45" s="786">
        <f t="shared" si="3"/>
        <v>0</v>
      </c>
      <c r="J45" s="786">
        <f t="shared" si="3"/>
        <v>0</v>
      </c>
      <c r="K45" s="786">
        <f t="shared" si="3"/>
        <v>0</v>
      </c>
      <c r="L45" s="786">
        <f t="shared" si="3"/>
        <v>0</v>
      </c>
      <c r="M45" s="786">
        <f t="shared" si="3"/>
        <v>0</v>
      </c>
      <c r="N45" s="786">
        <f t="shared" si="3"/>
        <v>0</v>
      </c>
      <c r="O45" s="786">
        <f t="shared" si="3"/>
        <v>0</v>
      </c>
      <c r="P45" s="786">
        <f t="shared" si="3"/>
        <v>0</v>
      </c>
      <c r="Q45" s="786">
        <f t="shared" si="3"/>
        <v>0</v>
      </c>
      <c r="R45" s="36">
        <f t="shared" si="3"/>
        <v>0</v>
      </c>
      <c r="S45" s="787">
        <f t="shared" si="3"/>
        <v>0</v>
      </c>
    </row>
    <row r="46" spans="2:19" x14ac:dyDescent="0.35">
      <c r="B46" s="780" t="s">
        <v>589</v>
      </c>
      <c r="C46" s="756">
        <f t="shared" si="3"/>
        <v>0</v>
      </c>
      <c r="D46" s="757">
        <f t="shared" si="3"/>
        <v>0</v>
      </c>
      <c r="E46" s="788">
        <f t="shared" si="3"/>
        <v>0</v>
      </c>
      <c r="F46" s="788">
        <f t="shared" si="3"/>
        <v>0</v>
      </c>
      <c r="G46" s="788">
        <f t="shared" si="3"/>
        <v>0</v>
      </c>
      <c r="H46" s="788">
        <f t="shared" si="3"/>
        <v>0</v>
      </c>
      <c r="I46" s="788">
        <f t="shared" si="3"/>
        <v>0</v>
      </c>
      <c r="J46" s="788">
        <f t="shared" si="3"/>
        <v>0</v>
      </c>
      <c r="K46" s="788">
        <f t="shared" si="3"/>
        <v>0</v>
      </c>
      <c r="L46" s="788">
        <f t="shared" si="3"/>
        <v>0</v>
      </c>
      <c r="M46" s="788">
        <f t="shared" si="3"/>
        <v>0</v>
      </c>
      <c r="N46" s="788">
        <f t="shared" si="3"/>
        <v>0</v>
      </c>
      <c r="O46" s="788">
        <f t="shared" si="3"/>
        <v>0</v>
      </c>
      <c r="P46" s="788">
        <f t="shared" si="3"/>
        <v>0</v>
      </c>
      <c r="Q46" s="788">
        <f t="shared" si="3"/>
        <v>0</v>
      </c>
      <c r="R46" s="757">
        <f t="shared" si="3"/>
        <v>0</v>
      </c>
      <c r="S46" s="790">
        <f t="shared" si="3"/>
        <v>0</v>
      </c>
    </row>
    <row r="47" spans="2:19" x14ac:dyDescent="0.35">
      <c r="B47" s="797" t="s">
        <v>590</v>
      </c>
      <c r="C47" s="149">
        <f t="shared" si="3"/>
        <v>0</v>
      </c>
      <c r="D47" s="378">
        <f t="shared" si="3"/>
        <v>0</v>
      </c>
      <c r="E47" s="798">
        <f t="shared" si="3"/>
        <v>0</v>
      </c>
      <c r="F47" s="798">
        <f t="shared" si="3"/>
        <v>0</v>
      </c>
      <c r="G47" s="798">
        <f t="shared" si="3"/>
        <v>0</v>
      </c>
      <c r="H47" s="798">
        <f t="shared" si="3"/>
        <v>0</v>
      </c>
      <c r="I47" s="798">
        <f t="shared" si="3"/>
        <v>0</v>
      </c>
      <c r="J47" s="798">
        <f t="shared" si="3"/>
        <v>0</v>
      </c>
      <c r="K47" s="798">
        <f t="shared" si="3"/>
        <v>0</v>
      </c>
      <c r="L47" s="798">
        <f t="shared" si="3"/>
        <v>0</v>
      </c>
      <c r="M47" s="798">
        <f t="shared" si="3"/>
        <v>0</v>
      </c>
      <c r="N47" s="798">
        <f t="shared" si="3"/>
        <v>0</v>
      </c>
      <c r="O47" s="798">
        <f t="shared" si="3"/>
        <v>0</v>
      </c>
      <c r="P47" s="798">
        <f t="shared" si="3"/>
        <v>0</v>
      </c>
      <c r="Q47" s="798">
        <f t="shared" si="3"/>
        <v>0</v>
      </c>
      <c r="R47" s="378">
        <f t="shared" si="3"/>
        <v>0</v>
      </c>
      <c r="S47" s="799">
        <f t="shared" si="3"/>
        <v>0</v>
      </c>
    </row>
    <row r="48" spans="2:19" x14ac:dyDescent="0.35">
      <c r="B48" s="780" t="s">
        <v>591</v>
      </c>
      <c r="C48" s="756">
        <f t="shared" si="3"/>
        <v>0</v>
      </c>
      <c r="D48" s="757">
        <f t="shared" si="3"/>
        <v>0</v>
      </c>
      <c r="E48" s="788">
        <f t="shared" si="3"/>
        <v>0</v>
      </c>
      <c r="F48" s="788">
        <f t="shared" si="3"/>
        <v>0</v>
      </c>
      <c r="G48" s="788">
        <f t="shared" si="3"/>
        <v>0</v>
      </c>
      <c r="H48" s="788">
        <f t="shared" si="3"/>
        <v>0</v>
      </c>
      <c r="I48" s="788">
        <f t="shared" si="3"/>
        <v>0</v>
      </c>
      <c r="J48" s="788">
        <f t="shared" si="3"/>
        <v>0</v>
      </c>
      <c r="K48" s="788">
        <f t="shared" si="3"/>
        <v>0</v>
      </c>
      <c r="L48" s="788">
        <f t="shared" si="3"/>
        <v>0</v>
      </c>
      <c r="M48" s="788">
        <f t="shared" si="3"/>
        <v>0</v>
      </c>
      <c r="N48" s="788">
        <f t="shared" si="3"/>
        <v>0</v>
      </c>
      <c r="O48" s="788">
        <f t="shared" si="3"/>
        <v>0</v>
      </c>
      <c r="P48" s="788">
        <f t="shared" si="3"/>
        <v>0</v>
      </c>
      <c r="Q48" s="788">
        <f t="shared" si="3"/>
        <v>0</v>
      </c>
      <c r="R48" s="757">
        <f t="shared" si="3"/>
        <v>0</v>
      </c>
      <c r="S48" s="790">
        <f t="shared" si="3"/>
        <v>0</v>
      </c>
    </row>
    <row r="49" spans="2:19" x14ac:dyDescent="0.35">
      <c r="B49" s="791" t="s">
        <v>592</v>
      </c>
      <c r="C49" s="792">
        <f t="shared" si="3"/>
        <v>0</v>
      </c>
      <c r="D49" s="800">
        <f t="shared" si="3"/>
        <v>0</v>
      </c>
      <c r="E49" s="794">
        <f t="shared" si="3"/>
        <v>0</v>
      </c>
      <c r="F49" s="794">
        <f t="shared" si="3"/>
        <v>0</v>
      </c>
      <c r="G49" s="794">
        <f t="shared" si="3"/>
        <v>0</v>
      </c>
      <c r="H49" s="794">
        <f t="shared" si="3"/>
        <v>0</v>
      </c>
      <c r="I49" s="794">
        <f t="shared" si="3"/>
        <v>0</v>
      </c>
      <c r="J49" s="794">
        <f t="shared" si="3"/>
        <v>0</v>
      </c>
      <c r="K49" s="794">
        <f t="shared" si="3"/>
        <v>0</v>
      </c>
      <c r="L49" s="794">
        <f t="shared" si="3"/>
        <v>0</v>
      </c>
      <c r="M49" s="794">
        <f t="shared" si="3"/>
        <v>0</v>
      </c>
      <c r="N49" s="794">
        <f t="shared" si="3"/>
        <v>0</v>
      </c>
      <c r="O49" s="794">
        <f t="shared" si="3"/>
        <v>0</v>
      </c>
      <c r="P49" s="794">
        <f t="shared" si="3"/>
        <v>0</v>
      </c>
      <c r="Q49" s="794">
        <f t="shared" si="3"/>
        <v>0</v>
      </c>
      <c r="R49" s="793">
        <f t="shared" si="3"/>
        <v>0</v>
      </c>
      <c r="S49" s="801">
        <f t="shared" si="3"/>
        <v>0</v>
      </c>
    </row>
    <row r="50" spans="2:19" x14ac:dyDescent="0.35"/>
    <row r="51" spans="2:19" x14ac:dyDescent="0.35">
      <c r="B51" s="770" t="s">
        <v>44</v>
      </c>
    </row>
    <row r="52" spans="2:19" x14ac:dyDescent="0.35">
      <c r="B52" s="771" t="s">
        <v>593</v>
      </c>
      <c r="C52" s="772">
        <f>IF(AND(C27=TRUE,OR(ISBLANK('2d) Planwerte (Anlage)'!E119))=TRUE),1,0)</f>
        <v>1</v>
      </c>
      <c r="D52" s="802">
        <f>IF(AND(D27=TRUE,OR(ISBLANK('2d) Planwerte (Anlage)'!F119))=TRUE),1,0)</f>
        <v>1</v>
      </c>
      <c r="E52" s="802">
        <f>IF(AND(E27=TRUE,OR(ISBLANK('2d) Planwerte (Anlage)'!G119))=TRUE),1,0)</f>
        <v>1</v>
      </c>
      <c r="F52" s="802">
        <f>IF(AND(F27=TRUE,OR(ISBLANK('2d) Planwerte (Anlage)'!H119))=TRUE),1,0)</f>
        <v>1</v>
      </c>
      <c r="G52" s="802">
        <f>IF(AND(G27=TRUE,OR(ISBLANK('2d) Planwerte (Anlage)'!I119))=TRUE),1,0)</f>
        <v>1</v>
      </c>
      <c r="H52" s="802">
        <f>IF(AND(H27=TRUE,OR(ISBLANK('2d) Planwerte (Anlage)'!J119))=TRUE),1,0)</f>
        <v>1</v>
      </c>
      <c r="I52" s="802">
        <f>IF(AND(I27=TRUE,OR(ISBLANK('2d) Planwerte (Anlage)'!K119))=TRUE),1,0)</f>
        <v>1</v>
      </c>
      <c r="J52" s="802">
        <f>IF(AND(J27=TRUE,OR(ISBLANK('2d) Planwerte (Anlage)'!L119))=TRUE),1,0)</f>
        <v>1</v>
      </c>
      <c r="K52" s="802">
        <f>IF(AND(K27=TRUE,OR(ISBLANK('2d) Planwerte (Anlage)'!M119))=TRUE),1,0)</f>
        <v>1</v>
      </c>
      <c r="L52" s="802">
        <f>IF(AND(L27=TRUE,OR(ISBLANK('2d) Planwerte (Anlage)'!N119))=TRUE),1,0)</f>
        <v>1</v>
      </c>
      <c r="M52" s="802">
        <f>IF(AND(M27=TRUE,OR(ISBLANK('2d) Planwerte (Anlage)'!O119))=TRUE),1,0)</f>
        <v>1</v>
      </c>
      <c r="N52" s="802">
        <f>IF(AND(N27=TRUE,OR(ISBLANK('2d) Planwerte (Anlage)'!P119))=TRUE),1,0)</f>
        <v>1</v>
      </c>
      <c r="O52" s="802">
        <f>IF(AND(O27=TRUE,OR(ISBLANK('2d) Planwerte (Anlage)'!Q119))=TRUE),1,0)</f>
        <v>1</v>
      </c>
      <c r="P52" s="802">
        <f>IF(AND(P27=TRUE,OR(ISBLANK('2d) Planwerte (Anlage)'!R119))=TRUE),1,0)</f>
        <v>1</v>
      </c>
      <c r="Q52" s="802">
        <f>IF(AND(Q27=TRUE,OR(ISBLANK('2d) Planwerte (Anlage)'!S119))=TRUE),1,0)</f>
        <v>1</v>
      </c>
      <c r="R52" s="775">
        <f>IF(AND(R27=TRUE,OR(ISBLANK('2d) Planwerte (Anlage)'!T119))=TRUE),1,0)</f>
        <v>0</v>
      </c>
      <c r="S52" s="776">
        <f>IF(AND(S27=TRUE,OR(ISBLANK('2d) Planwerte (Anlage)'!U119))=TRUE),1,0)</f>
        <v>0</v>
      </c>
    </row>
    <row r="53" spans="2:19" x14ac:dyDescent="0.35"/>
    <row r="54" spans="2:19" x14ac:dyDescent="0.35">
      <c r="B54" s="803" t="s">
        <v>594</v>
      </c>
    </row>
    <row r="55" spans="2:19" x14ac:dyDescent="0.35">
      <c r="B55" s="778" t="s">
        <v>236</v>
      </c>
      <c r="C55" s="804" t="b">
        <f>IF('2e) Realisierte Werte (Anlage)'!C6="Ja",TRUE,FALSE)</f>
        <v>0</v>
      </c>
    </row>
    <row r="56" spans="2:19" x14ac:dyDescent="0.35">
      <c r="B56" s="779" t="s">
        <v>595</v>
      </c>
      <c r="C56" s="783" t="str">
        <f>IF($C$55=TRUE,OR(ISBLANK('2e) Realisierte Werte (Anlage)'!E17)),"")</f>
        <v/>
      </c>
      <c r="D56" s="783" t="str">
        <f>IF($C$55=TRUE,OR(ISBLANK('2e) Realisierte Werte (Anlage)'!F17)),"")</f>
        <v/>
      </c>
      <c r="E56" s="783" t="str">
        <f>IF($C$55=TRUE,OR(ISBLANK('2e) Realisierte Werte (Anlage)'!G17)),"")</f>
        <v/>
      </c>
      <c r="F56" s="783" t="str">
        <f>IF($C$55=TRUE,OR(ISBLANK('2e) Realisierte Werte (Anlage)'!H17)),"")</f>
        <v/>
      </c>
      <c r="G56" s="783" t="str">
        <f>IF($C$55=TRUE,OR(ISBLANK('2e) Realisierte Werte (Anlage)'!I17)),"")</f>
        <v/>
      </c>
      <c r="H56" s="783" t="str">
        <f>IF($C$55=TRUE,OR(ISBLANK('2e) Realisierte Werte (Anlage)'!J17)),"")</f>
        <v/>
      </c>
      <c r="I56" s="783" t="str">
        <f>IF($C$55=TRUE,OR(ISBLANK('2e) Realisierte Werte (Anlage)'!K17)),"")</f>
        <v/>
      </c>
      <c r="J56" s="783" t="str">
        <f>IF($C$55=TRUE,OR(ISBLANK('2e) Realisierte Werte (Anlage)'!L17)),"")</f>
        <v/>
      </c>
      <c r="K56" s="783" t="str">
        <f>IF($C$55=TRUE,OR(ISBLANK('2e) Realisierte Werte (Anlage)'!M17)),"")</f>
        <v/>
      </c>
      <c r="L56" s="783" t="str">
        <f>IF($C$55=TRUE,OR(ISBLANK('2e) Realisierte Werte (Anlage)'!N17)),"")</f>
        <v/>
      </c>
      <c r="M56" s="783" t="str">
        <f>IF($C$55=TRUE,OR(ISBLANK('2e) Realisierte Werte (Anlage)'!O17)),"")</f>
        <v/>
      </c>
      <c r="N56" s="783" t="str">
        <f>IF($C$55=TRUE,OR(ISBLANK('2e) Realisierte Werte (Anlage)'!P17)),"")</f>
        <v/>
      </c>
      <c r="O56" s="783" t="str">
        <f>IF($C$55=TRUE,OR(ISBLANK('2e) Realisierte Werte (Anlage)'!Q17)),"")</f>
        <v/>
      </c>
      <c r="P56" s="783" t="str">
        <f>IF($C$55=TRUE,OR(ISBLANK('2e) Realisierte Werte (Anlage)'!R17)),"")</f>
        <v/>
      </c>
      <c r="Q56" s="783" t="str">
        <f>IF($C$55=TRUE,OR(ISBLANK('2e) Realisierte Werte (Anlage)'!S17)),"")</f>
        <v/>
      </c>
      <c r="R56" s="62" t="str">
        <f>IF($C$55=TRUE,OR(ISBLANK('2e) Realisierte Werte (Anlage)'!T17)),"")</f>
        <v/>
      </c>
      <c r="S56" s="554" t="str">
        <f>IF($C$55=TRUE,OR(ISBLANK('2e) Realisierte Werte (Anlage)'!U17)),"")</f>
        <v/>
      </c>
    </row>
    <row r="57" spans="2:19" x14ac:dyDescent="0.35">
      <c r="B57" s="780" t="s">
        <v>596</v>
      </c>
      <c r="C57" s="788" t="str">
        <f>IF($C$55=TRUE,OR(ISBLANK('2e) Realisierte Werte (Anlage)'!E18)),"")</f>
        <v/>
      </c>
      <c r="D57" s="788" t="str">
        <f>IF($C$55=TRUE,OR(ISBLANK('2e) Realisierte Werte (Anlage)'!F18)),"")</f>
        <v/>
      </c>
      <c r="E57" s="788" t="str">
        <f>IF($C$55=TRUE,OR(ISBLANK('2e) Realisierte Werte (Anlage)'!G18)),"")</f>
        <v/>
      </c>
      <c r="F57" s="788" t="str">
        <f>IF($C$55=TRUE,OR(ISBLANK('2e) Realisierte Werte (Anlage)'!H18)),"")</f>
        <v/>
      </c>
      <c r="G57" s="788" t="str">
        <f>IF($C$55=TRUE,OR(ISBLANK('2e) Realisierte Werte (Anlage)'!I18)),"")</f>
        <v/>
      </c>
      <c r="H57" s="788" t="str">
        <f>IF($C$55=TRUE,OR(ISBLANK('2e) Realisierte Werte (Anlage)'!J18)),"")</f>
        <v/>
      </c>
      <c r="I57" s="788" t="str">
        <f>IF($C$55=TRUE,OR(ISBLANK('2e) Realisierte Werte (Anlage)'!K18)),"")</f>
        <v/>
      </c>
      <c r="J57" s="788" t="str">
        <f>IF($C$55=TRUE,OR(ISBLANK('2e) Realisierte Werte (Anlage)'!L18)),"")</f>
        <v/>
      </c>
      <c r="K57" s="788" t="str">
        <f>IF($C$55=TRUE,OR(ISBLANK('2e) Realisierte Werte (Anlage)'!M18)),"")</f>
        <v/>
      </c>
      <c r="L57" s="788" t="str">
        <f>IF($C$55=TRUE,OR(ISBLANK('2e) Realisierte Werte (Anlage)'!N18)),"")</f>
        <v/>
      </c>
      <c r="M57" s="788" t="str">
        <f>IF($C$55=TRUE,OR(ISBLANK('2e) Realisierte Werte (Anlage)'!O18)),"")</f>
        <v/>
      </c>
      <c r="N57" s="788" t="str">
        <f>IF($C$55=TRUE,OR(ISBLANK('2e) Realisierte Werte (Anlage)'!P18)),"")</f>
        <v/>
      </c>
      <c r="O57" s="788" t="str">
        <f>IF($C$55=TRUE,OR(ISBLANK('2e) Realisierte Werte (Anlage)'!Q18)),"")</f>
        <v/>
      </c>
      <c r="P57" s="788" t="str">
        <f>IF($C$55=TRUE,OR(ISBLANK('2e) Realisierte Werte (Anlage)'!R18)),"")</f>
        <v/>
      </c>
      <c r="Q57" s="788" t="str">
        <f>IF($C$55=TRUE,OR(ISBLANK('2e) Realisierte Werte (Anlage)'!S18)),"")</f>
        <v/>
      </c>
      <c r="R57" s="757" t="str">
        <f>IF($C$55=TRUE,OR(ISBLANK('2e) Realisierte Werte (Anlage)'!T18)),"")</f>
        <v/>
      </c>
      <c r="S57" s="790" t="str">
        <f>IF($C$55=TRUE,OR(ISBLANK('2e) Realisierte Werte (Anlage)'!U18)),"")</f>
        <v/>
      </c>
    </row>
    <row r="58" spans="2:19" x14ac:dyDescent="0.35">
      <c r="B58" s="781" t="s">
        <v>597</v>
      </c>
      <c r="C58" s="786" t="str">
        <f>IF($C$55=TRUE,OR(ISBLANK('2e) Realisierte Werte (Anlage)'!E19)),"")</f>
        <v/>
      </c>
      <c r="D58" s="786" t="str">
        <f>IF($C$55=TRUE,OR(ISBLANK('2e) Realisierte Werte (Anlage)'!F19)),"")</f>
        <v/>
      </c>
      <c r="E58" s="786" t="str">
        <f>IF($C$55=TRUE,OR(ISBLANK('2e) Realisierte Werte (Anlage)'!G19)),"")</f>
        <v/>
      </c>
      <c r="F58" s="786" t="str">
        <f>IF($C$55=TRUE,OR(ISBLANK('2e) Realisierte Werte (Anlage)'!H19)),"")</f>
        <v/>
      </c>
      <c r="G58" s="786" t="str">
        <f>IF($C$55=TRUE,OR(ISBLANK('2e) Realisierte Werte (Anlage)'!I19)),"")</f>
        <v/>
      </c>
      <c r="H58" s="786" t="str">
        <f>IF($C$55=TRUE,OR(ISBLANK('2e) Realisierte Werte (Anlage)'!J19)),"")</f>
        <v/>
      </c>
      <c r="I58" s="786" t="str">
        <f>IF($C$55=TRUE,OR(ISBLANK('2e) Realisierte Werte (Anlage)'!K19)),"")</f>
        <v/>
      </c>
      <c r="J58" s="786" t="str">
        <f>IF($C$55=TRUE,OR(ISBLANK('2e) Realisierte Werte (Anlage)'!L19)),"")</f>
        <v/>
      </c>
      <c r="K58" s="786" t="str">
        <f>IF($C$55=TRUE,OR(ISBLANK('2e) Realisierte Werte (Anlage)'!M19)),"")</f>
        <v/>
      </c>
      <c r="L58" s="786" t="str">
        <f>IF($C$55=TRUE,OR(ISBLANK('2e) Realisierte Werte (Anlage)'!N19)),"")</f>
        <v/>
      </c>
      <c r="M58" s="786" t="str">
        <f>IF($C$55=TRUE,OR(ISBLANK('2e) Realisierte Werte (Anlage)'!O19)),"")</f>
        <v/>
      </c>
      <c r="N58" s="786" t="str">
        <f>IF($C$55=TRUE,OR(ISBLANK('2e) Realisierte Werte (Anlage)'!P19)),"")</f>
        <v/>
      </c>
      <c r="O58" s="786" t="str">
        <f>IF($C$55=TRUE,OR(ISBLANK('2e) Realisierte Werte (Anlage)'!Q19)),"")</f>
        <v/>
      </c>
      <c r="P58" s="786" t="str">
        <f>IF($C$55=TRUE,OR(ISBLANK('2e) Realisierte Werte (Anlage)'!R19)),"")</f>
        <v/>
      </c>
      <c r="Q58" s="786" t="str">
        <f>IF($C$55=TRUE,OR(ISBLANK('2e) Realisierte Werte (Anlage)'!S19)),"")</f>
        <v/>
      </c>
      <c r="R58" s="36" t="str">
        <f>IF($C$55=TRUE,OR(ISBLANK('2e) Realisierte Werte (Anlage)'!T19)),"")</f>
        <v/>
      </c>
      <c r="S58" s="787" t="str">
        <f>IF($C$55=TRUE,OR(ISBLANK('2e) Realisierte Werte (Anlage)'!U19)),"")</f>
        <v/>
      </c>
    </row>
    <row r="59" spans="2:19" x14ac:dyDescent="0.35">
      <c r="B59" s="780" t="s">
        <v>598</v>
      </c>
      <c r="C59" s="788" t="str">
        <f>IF($C$55=TRUE,OR(ISBLANK('2e) Realisierte Werte (Anlage)'!E20)),"")</f>
        <v/>
      </c>
      <c r="D59" s="788" t="str">
        <f>IF($C$55=TRUE,OR(ISBLANK('2e) Realisierte Werte (Anlage)'!F20)),"")</f>
        <v/>
      </c>
      <c r="E59" s="788" t="str">
        <f>IF($C$55=TRUE,OR(ISBLANK('2e) Realisierte Werte (Anlage)'!G20)),"")</f>
        <v/>
      </c>
      <c r="F59" s="788" t="str">
        <f>IF($C$55=TRUE,OR(ISBLANK('2e) Realisierte Werte (Anlage)'!H20)),"")</f>
        <v/>
      </c>
      <c r="G59" s="788" t="str">
        <f>IF($C$55=TRUE,OR(ISBLANK('2e) Realisierte Werte (Anlage)'!I20)),"")</f>
        <v/>
      </c>
      <c r="H59" s="788" t="str">
        <f>IF($C$55=TRUE,OR(ISBLANK('2e) Realisierte Werte (Anlage)'!J20)),"")</f>
        <v/>
      </c>
      <c r="I59" s="788" t="str">
        <f>IF($C$55=TRUE,OR(ISBLANK('2e) Realisierte Werte (Anlage)'!K20)),"")</f>
        <v/>
      </c>
      <c r="J59" s="788" t="str">
        <f>IF($C$55=TRUE,OR(ISBLANK('2e) Realisierte Werte (Anlage)'!L20)),"")</f>
        <v/>
      </c>
      <c r="K59" s="788" t="str">
        <f>IF($C$55=TRUE,OR(ISBLANK('2e) Realisierte Werte (Anlage)'!M20)),"")</f>
        <v/>
      </c>
      <c r="L59" s="788" t="str">
        <f>IF($C$55=TRUE,OR(ISBLANK('2e) Realisierte Werte (Anlage)'!N20)),"")</f>
        <v/>
      </c>
      <c r="M59" s="788" t="str">
        <f>IF($C$55=TRUE,OR(ISBLANK('2e) Realisierte Werte (Anlage)'!O20)),"")</f>
        <v/>
      </c>
      <c r="N59" s="788" t="str">
        <f>IF($C$55=TRUE,OR(ISBLANK('2e) Realisierte Werte (Anlage)'!P20)),"")</f>
        <v/>
      </c>
      <c r="O59" s="788" t="str">
        <f>IF($C$55=TRUE,OR(ISBLANK('2e) Realisierte Werte (Anlage)'!Q20)),"")</f>
        <v/>
      </c>
      <c r="P59" s="788" t="str">
        <f>IF($C$55=TRUE,OR(ISBLANK('2e) Realisierte Werte (Anlage)'!R20)),"")</f>
        <v/>
      </c>
      <c r="Q59" s="788" t="str">
        <f>IF($C$55=TRUE,OR(ISBLANK('2e) Realisierte Werte (Anlage)'!S20)),"")</f>
        <v/>
      </c>
      <c r="R59" s="757" t="str">
        <f>IF($C$55=TRUE,OR(ISBLANK('2e) Realisierte Werte (Anlage)'!T20)),"")</f>
        <v/>
      </c>
      <c r="S59" s="790" t="str">
        <f>IF($C$55=TRUE,OR(ISBLANK('2e) Realisierte Werte (Anlage)'!U20)),"")</f>
        <v/>
      </c>
    </row>
    <row r="60" spans="2:19" x14ac:dyDescent="0.35">
      <c r="B60" s="781" t="s">
        <v>599</v>
      </c>
      <c r="C60" s="786" t="str">
        <f>IF($C$55=TRUE,OR(ISBLANK('2e) Realisierte Werte (Anlage)'!E21)),"")</f>
        <v/>
      </c>
      <c r="D60" s="786" t="str">
        <f>IF($C$55=TRUE,OR(ISBLANK('2e) Realisierte Werte (Anlage)'!F21)),"")</f>
        <v/>
      </c>
      <c r="E60" s="786" t="str">
        <f>IF($C$55=TRUE,OR(ISBLANK('2e) Realisierte Werte (Anlage)'!G21)),"")</f>
        <v/>
      </c>
      <c r="F60" s="786" t="str">
        <f>IF($C$55=TRUE,OR(ISBLANK('2e) Realisierte Werte (Anlage)'!H21)),"")</f>
        <v/>
      </c>
      <c r="G60" s="786" t="str">
        <f>IF($C$55=TRUE,OR(ISBLANK('2e) Realisierte Werte (Anlage)'!I21)),"")</f>
        <v/>
      </c>
      <c r="H60" s="786" t="str">
        <f>IF($C$55=TRUE,OR(ISBLANK('2e) Realisierte Werte (Anlage)'!J21)),"")</f>
        <v/>
      </c>
      <c r="I60" s="786" t="str">
        <f>IF($C$55=TRUE,OR(ISBLANK('2e) Realisierte Werte (Anlage)'!K21)),"")</f>
        <v/>
      </c>
      <c r="J60" s="786" t="str">
        <f>IF($C$55=TRUE,OR(ISBLANK('2e) Realisierte Werte (Anlage)'!L21)),"")</f>
        <v/>
      </c>
      <c r="K60" s="786" t="str">
        <f>IF($C$55=TRUE,OR(ISBLANK('2e) Realisierte Werte (Anlage)'!M21)),"")</f>
        <v/>
      </c>
      <c r="L60" s="786" t="str">
        <f>IF($C$55=TRUE,OR(ISBLANK('2e) Realisierte Werte (Anlage)'!N21)),"")</f>
        <v/>
      </c>
      <c r="M60" s="786" t="str">
        <f>IF($C$55=TRUE,OR(ISBLANK('2e) Realisierte Werte (Anlage)'!O21)),"")</f>
        <v/>
      </c>
      <c r="N60" s="786" t="str">
        <f>IF($C$55=TRUE,OR(ISBLANK('2e) Realisierte Werte (Anlage)'!P21)),"")</f>
        <v/>
      </c>
      <c r="O60" s="786" t="str">
        <f>IF($C$55=TRUE,OR(ISBLANK('2e) Realisierte Werte (Anlage)'!Q21)),"")</f>
        <v/>
      </c>
      <c r="P60" s="786" t="str">
        <f>IF($C$55=TRUE,OR(ISBLANK('2e) Realisierte Werte (Anlage)'!R21)),"")</f>
        <v/>
      </c>
      <c r="Q60" s="786" t="str">
        <f>IF($C$55=TRUE,OR(ISBLANK('2e) Realisierte Werte (Anlage)'!S21)),"")</f>
        <v/>
      </c>
      <c r="R60" s="36" t="str">
        <f>IF($C$55=TRUE,OR(ISBLANK('2e) Realisierte Werte (Anlage)'!T21)),"")</f>
        <v/>
      </c>
      <c r="S60" s="787" t="str">
        <f>IF($C$55=TRUE,OR(ISBLANK('2e) Realisierte Werte (Anlage)'!U21)),"")</f>
        <v/>
      </c>
    </row>
    <row r="61" spans="2:19" x14ac:dyDescent="0.35">
      <c r="B61" s="780" t="s">
        <v>600</v>
      </c>
      <c r="C61" s="788" t="str">
        <f>IF($C$55=TRUE,OR(ISBLANK('2e) Realisierte Werte (Anlage)'!E22)),"")</f>
        <v/>
      </c>
      <c r="D61" s="788" t="str">
        <f>IF($C$55=TRUE,OR(ISBLANK('2e) Realisierte Werte (Anlage)'!F22)),"")</f>
        <v/>
      </c>
      <c r="E61" s="788" t="str">
        <f>IF($C$55=TRUE,OR(ISBLANK('2e) Realisierte Werte (Anlage)'!G22)),"")</f>
        <v/>
      </c>
      <c r="F61" s="788" t="str">
        <f>IF($C$55=TRUE,OR(ISBLANK('2e) Realisierte Werte (Anlage)'!H22)),"")</f>
        <v/>
      </c>
      <c r="G61" s="788" t="str">
        <f>IF($C$55=TRUE,OR(ISBLANK('2e) Realisierte Werte (Anlage)'!I22)),"")</f>
        <v/>
      </c>
      <c r="H61" s="788" t="str">
        <f>IF($C$55=TRUE,OR(ISBLANK('2e) Realisierte Werte (Anlage)'!J22)),"")</f>
        <v/>
      </c>
      <c r="I61" s="788" t="str">
        <f>IF($C$55=TRUE,OR(ISBLANK('2e) Realisierte Werte (Anlage)'!K22)),"")</f>
        <v/>
      </c>
      <c r="J61" s="788" t="str">
        <f>IF($C$55=TRUE,OR(ISBLANK('2e) Realisierte Werte (Anlage)'!L22)),"")</f>
        <v/>
      </c>
      <c r="K61" s="788" t="str">
        <f>IF($C$55=TRUE,OR(ISBLANK('2e) Realisierte Werte (Anlage)'!M22)),"")</f>
        <v/>
      </c>
      <c r="L61" s="788" t="str">
        <f>IF($C$55=TRUE,OR(ISBLANK('2e) Realisierte Werte (Anlage)'!N22)),"")</f>
        <v/>
      </c>
      <c r="M61" s="788" t="str">
        <f>IF($C$55=TRUE,OR(ISBLANK('2e) Realisierte Werte (Anlage)'!O22)),"")</f>
        <v/>
      </c>
      <c r="N61" s="788" t="str">
        <f>IF($C$55=TRUE,OR(ISBLANK('2e) Realisierte Werte (Anlage)'!P22)),"")</f>
        <v/>
      </c>
      <c r="O61" s="788" t="str">
        <f>IF($C$55=TRUE,OR(ISBLANK('2e) Realisierte Werte (Anlage)'!Q22)),"")</f>
        <v/>
      </c>
      <c r="P61" s="788" t="str">
        <f>IF($C$55=TRUE,OR(ISBLANK('2e) Realisierte Werte (Anlage)'!R22)),"")</f>
        <v/>
      </c>
      <c r="Q61" s="788" t="str">
        <f>IF($C$55=TRUE,OR(ISBLANK('2e) Realisierte Werte (Anlage)'!S22)),"")</f>
        <v/>
      </c>
      <c r="R61" s="757" t="str">
        <f>IF($C$55=TRUE,OR(ISBLANK('2e) Realisierte Werte (Anlage)'!T22)),"")</f>
        <v/>
      </c>
      <c r="S61" s="790" t="str">
        <f>IF($C$55=TRUE,OR(ISBLANK('2e) Realisierte Werte (Anlage)'!U22)),"")</f>
        <v/>
      </c>
    </row>
    <row r="62" spans="2:19" x14ac:dyDescent="0.35">
      <c r="B62" s="791" t="s">
        <v>601</v>
      </c>
      <c r="C62" s="794" t="str">
        <f>IF($C$55=TRUE,OR(ISBLANK('2e) Realisierte Werte (Anlage)'!E23)),"")</f>
        <v/>
      </c>
      <c r="D62" s="794" t="str">
        <f>IF($C$55=TRUE,OR(ISBLANK('2e) Realisierte Werte (Anlage)'!F23)),"")</f>
        <v/>
      </c>
      <c r="E62" s="794" t="str">
        <f>IF($C$55=TRUE,OR(ISBLANK('2e) Realisierte Werte (Anlage)'!G23)),"")</f>
        <v/>
      </c>
      <c r="F62" s="794" t="str">
        <f>IF($C$55=TRUE,OR(ISBLANK('2e) Realisierte Werte (Anlage)'!H23)),"")</f>
        <v/>
      </c>
      <c r="G62" s="794" t="str">
        <f>IF($C$55=TRUE,OR(ISBLANK('2e) Realisierte Werte (Anlage)'!I23)),"")</f>
        <v/>
      </c>
      <c r="H62" s="794" t="str">
        <f>IF($C$55=TRUE,OR(ISBLANK('2e) Realisierte Werte (Anlage)'!J23)),"")</f>
        <v/>
      </c>
      <c r="I62" s="794" t="str">
        <f>IF($C$55=TRUE,OR(ISBLANK('2e) Realisierte Werte (Anlage)'!K23)),"")</f>
        <v/>
      </c>
      <c r="J62" s="794" t="str">
        <f>IF($C$55=TRUE,OR(ISBLANK('2e) Realisierte Werte (Anlage)'!L23)),"")</f>
        <v/>
      </c>
      <c r="K62" s="794" t="str">
        <f>IF($C$55=TRUE,OR(ISBLANK('2e) Realisierte Werte (Anlage)'!M23)),"")</f>
        <v/>
      </c>
      <c r="L62" s="794" t="str">
        <f>IF($C$55=TRUE,OR(ISBLANK('2e) Realisierte Werte (Anlage)'!N23)),"")</f>
        <v/>
      </c>
      <c r="M62" s="794" t="str">
        <f>IF($C$55=TRUE,OR(ISBLANK('2e) Realisierte Werte (Anlage)'!O23)),"")</f>
        <v/>
      </c>
      <c r="N62" s="794" t="str">
        <f>IF($C$55=TRUE,OR(ISBLANK('2e) Realisierte Werte (Anlage)'!P23)),"")</f>
        <v/>
      </c>
      <c r="O62" s="794" t="str">
        <f>IF($C$55=TRUE,OR(ISBLANK('2e) Realisierte Werte (Anlage)'!Q23)),"")</f>
        <v/>
      </c>
      <c r="P62" s="794" t="str">
        <f>IF($C$55=TRUE,OR(ISBLANK('2e) Realisierte Werte (Anlage)'!R23)),"")</f>
        <v/>
      </c>
      <c r="Q62" s="794" t="str">
        <f>IF($C$55=TRUE,OR(ISBLANK('2e) Realisierte Werte (Anlage)'!S23)),"")</f>
        <v/>
      </c>
      <c r="R62" s="793" t="str">
        <f>IF($C$55=TRUE,OR(ISBLANK('2e) Realisierte Werte (Anlage)'!T23)),"")</f>
        <v/>
      </c>
      <c r="S62" s="801" t="str">
        <f>IF($C$55=TRUE,OR(ISBLANK('2e) Realisierte Werte (Anlage)'!U23)),"")</f>
        <v/>
      </c>
    </row>
    <row r="63" spans="2:19" x14ac:dyDescent="0.35">
      <c r="B63" s="779" t="s">
        <v>586</v>
      </c>
      <c r="C63" s="786">
        <f>IF(AND(C27=TRUE,C56=TRUE),1,0)</f>
        <v>0</v>
      </c>
      <c r="D63" s="786">
        <f t="shared" ref="D63:S63" si="5">IF(AND(D27=TRUE,D56=TRUE),1,0)</f>
        <v>0</v>
      </c>
      <c r="E63" s="786">
        <f t="shared" si="5"/>
        <v>0</v>
      </c>
      <c r="F63" s="786">
        <f t="shared" si="5"/>
        <v>0</v>
      </c>
      <c r="G63" s="786">
        <f t="shared" si="5"/>
        <v>0</v>
      </c>
      <c r="H63" s="786">
        <f t="shared" si="5"/>
        <v>0</v>
      </c>
      <c r="I63" s="786">
        <f t="shared" si="5"/>
        <v>0</v>
      </c>
      <c r="J63" s="786">
        <f t="shared" si="5"/>
        <v>0</v>
      </c>
      <c r="K63" s="786">
        <f t="shared" si="5"/>
        <v>0</v>
      </c>
      <c r="L63" s="786">
        <f t="shared" si="5"/>
        <v>0</v>
      </c>
      <c r="M63" s="786">
        <f t="shared" si="5"/>
        <v>0</v>
      </c>
      <c r="N63" s="786">
        <f t="shared" si="5"/>
        <v>0</v>
      </c>
      <c r="O63" s="786">
        <f t="shared" si="5"/>
        <v>0</v>
      </c>
      <c r="P63" s="786">
        <f t="shared" si="5"/>
        <v>0</v>
      </c>
      <c r="Q63" s="786">
        <f t="shared" si="5"/>
        <v>0</v>
      </c>
      <c r="R63" s="62">
        <f t="shared" si="5"/>
        <v>0</v>
      </c>
      <c r="S63" s="554">
        <f t="shared" si="5"/>
        <v>0</v>
      </c>
    </row>
    <row r="64" spans="2:19" x14ac:dyDescent="0.35">
      <c r="B64" s="780" t="s">
        <v>587</v>
      </c>
      <c r="C64" s="788">
        <f t="shared" ref="C64:S69" si="6">IF(AND($C30=FALSE,C27=TRUE,C57=TRUE),1,0)</f>
        <v>0</v>
      </c>
      <c r="D64" s="788">
        <f t="shared" ref="D64:S64" si="7">IF(AND($C30=FALSE,D27=TRUE,D57=TRUE),1,0)</f>
        <v>0</v>
      </c>
      <c r="E64" s="788">
        <f t="shared" si="7"/>
        <v>0</v>
      </c>
      <c r="F64" s="788">
        <f t="shared" si="7"/>
        <v>0</v>
      </c>
      <c r="G64" s="788">
        <f t="shared" si="7"/>
        <v>0</v>
      </c>
      <c r="H64" s="788">
        <f t="shared" si="7"/>
        <v>0</v>
      </c>
      <c r="I64" s="788">
        <f t="shared" si="7"/>
        <v>0</v>
      </c>
      <c r="J64" s="788">
        <f t="shared" si="7"/>
        <v>0</v>
      </c>
      <c r="K64" s="788">
        <f t="shared" si="7"/>
        <v>0</v>
      </c>
      <c r="L64" s="788">
        <f t="shared" si="7"/>
        <v>0</v>
      </c>
      <c r="M64" s="788">
        <f t="shared" si="7"/>
        <v>0</v>
      </c>
      <c r="N64" s="788">
        <f t="shared" si="7"/>
        <v>0</v>
      </c>
      <c r="O64" s="788">
        <f t="shared" si="7"/>
        <v>0</v>
      </c>
      <c r="P64" s="788">
        <f t="shared" si="7"/>
        <v>0</v>
      </c>
      <c r="Q64" s="788">
        <f t="shared" si="7"/>
        <v>0</v>
      </c>
      <c r="R64" s="757">
        <f t="shared" si="7"/>
        <v>0</v>
      </c>
      <c r="S64" s="790">
        <f t="shared" si="7"/>
        <v>0</v>
      </c>
    </row>
    <row r="65" spans="2:19" x14ac:dyDescent="0.35">
      <c r="B65" s="781" t="s">
        <v>588</v>
      </c>
      <c r="C65" s="786">
        <f t="shared" si="6"/>
        <v>0</v>
      </c>
      <c r="D65" s="786">
        <f t="shared" si="6"/>
        <v>0</v>
      </c>
      <c r="E65" s="786">
        <f t="shared" si="6"/>
        <v>0</v>
      </c>
      <c r="F65" s="786">
        <f t="shared" si="6"/>
        <v>0</v>
      </c>
      <c r="G65" s="786">
        <f t="shared" si="6"/>
        <v>0</v>
      </c>
      <c r="H65" s="786">
        <f t="shared" si="6"/>
        <v>0</v>
      </c>
      <c r="I65" s="786">
        <f t="shared" si="6"/>
        <v>0</v>
      </c>
      <c r="J65" s="786">
        <f t="shared" si="6"/>
        <v>0</v>
      </c>
      <c r="K65" s="786">
        <f t="shared" si="6"/>
        <v>0</v>
      </c>
      <c r="L65" s="786">
        <f t="shared" si="6"/>
        <v>0</v>
      </c>
      <c r="M65" s="786">
        <f t="shared" si="6"/>
        <v>0</v>
      </c>
      <c r="N65" s="786">
        <f t="shared" si="6"/>
        <v>0</v>
      </c>
      <c r="O65" s="786">
        <f t="shared" si="6"/>
        <v>0</v>
      </c>
      <c r="P65" s="786">
        <f t="shared" si="6"/>
        <v>0</v>
      </c>
      <c r="Q65" s="786">
        <f t="shared" si="6"/>
        <v>0</v>
      </c>
      <c r="R65" s="36">
        <f t="shared" si="6"/>
        <v>0</v>
      </c>
      <c r="S65" s="787">
        <f t="shared" si="6"/>
        <v>0</v>
      </c>
    </row>
    <row r="66" spans="2:19" x14ac:dyDescent="0.35">
      <c r="B66" s="780" t="s">
        <v>589</v>
      </c>
      <c r="C66" s="788">
        <f t="shared" si="6"/>
        <v>0</v>
      </c>
      <c r="D66" s="788">
        <f t="shared" si="6"/>
        <v>0</v>
      </c>
      <c r="E66" s="788">
        <f t="shared" si="6"/>
        <v>0</v>
      </c>
      <c r="F66" s="788">
        <f t="shared" si="6"/>
        <v>0</v>
      </c>
      <c r="G66" s="788">
        <f t="shared" si="6"/>
        <v>0</v>
      </c>
      <c r="H66" s="788">
        <f t="shared" si="6"/>
        <v>0</v>
      </c>
      <c r="I66" s="788">
        <f t="shared" si="6"/>
        <v>0</v>
      </c>
      <c r="J66" s="788">
        <f t="shared" si="6"/>
        <v>0</v>
      </c>
      <c r="K66" s="788">
        <f t="shared" si="6"/>
        <v>0</v>
      </c>
      <c r="L66" s="788">
        <f t="shared" si="6"/>
        <v>0</v>
      </c>
      <c r="M66" s="788">
        <f t="shared" si="6"/>
        <v>0</v>
      </c>
      <c r="N66" s="788">
        <f t="shared" si="6"/>
        <v>0</v>
      </c>
      <c r="O66" s="788">
        <f t="shared" si="6"/>
        <v>0</v>
      </c>
      <c r="P66" s="788">
        <f t="shared" si="6"/>
        <v>0</v>
      </c>
      <c r="Q66" s="788">
        <f t="shared" si="6"/>
        <v>0</v>
      </c>
      <c r="R66" s="757">
        <f t="shared" si="6"/>
        <v>0</v>
      </c>
      <c r="S66" s="790">
        <f t="shared" si="6"/>
        <v>0</v>
      </c>
    </row>
    <row r="67" spans="2:19" x14ac:dyDescent="0.35">
      <c r="B67" s="781" t="s">
        <v>590</v>
      </c>
      <c r="C67" s="786">
        <f t="shared" si="6"/>
        <v>0</v>
      </c>
      <c r="D67" s="786">
        <f t="shared" si="6"/>
        <v>0</v>
      </c>
      <c r="E67" s="786">
        <f t="shared" si="6"/>
        <v>0</v>
      </c>
      <c r="F67" s="786">
        <f t="shared" si="6"/>
        <v>0</v>
      </c>
      <c r="G67" s="786">
        <f t="shared" si="6"/>
        <v>0</v>
      </c>
      <c r="H67" s="786">
        <f t="shared" si="6"/>
        <v>0</v>
      </c>
      <c r="I67" s="786">
        <f t="shared" si="6"/>
        <v>0</v>
      </c>
      <c r="J67" s="786">
        <f t="shared" si="6"/>
        <v>0</v>
      </c>
      <c r="K67" s="786">
        <f t="shared" si="6"/>
        <v>0</v>
      </c>
      <c r="L67" s="786">
        <f t="shared" si="6"/>
        <v>0</v>
      </c>
      <c r="M67" s="786">
        <f t="shared" si="6"/>
        <v>0</v>
      </c>
      <c r="N67" s="786">
        <f t="shared" si="6"/>
        <v>0</v>
      </c>
      <c r="O67" s="786">
        <f t="shared" si="6"/>
        <v>0</v>
      </c>
      <c r="P67" s="786">
        <f t="shared" si="6"/>
        <v>0</v>
      </c>
      <c r="Q67" s="786">
        <f t="shared" si="6"/>
        <v>0</v>
      </c>
      <c r="R67" s="36">
        <f t="shared" si="6"/>
        <v>0</v>
      </c>
      <c r="S67" s="787">
        <f t="shared" si="6"/>
        <v>0</v>
      </c>
    </row>
    <row r="68" spans="2:19" x14ac:dyDescent="0.35">
      <c r="B68" s="780" t="s">
        <v>591</v>
      </c>
      <c r="C68" s="788">
        <f t="shared" si="6"/>
        <v>0</v>
      </c>
      <c r="D68" s="788">
        <f t="shared" si="6"/>
        <v>0</v>
      </c>
      <c r="E68" s="788">
        <f t="shared" si="6"/>
        <v>0</v>
      </c>
      <c r="F68" s="788">
        <f t="shared" si="6"/>
        <v>0</v>
      </c>
      <c r="G68" s="788">
        <f t="shared" si="6"/>
        <v>0</v>
      </c>
      <c r="H68" s="788">
        <f t="shared" si="6"/>
        <v>0</v>
      </c>
      <c r="I68" s="788">
        <f t="shared" si="6"/>
        <v>0</v>
      </c>
      <c r="J68" s="788">
        <f t="shared" si="6"/>
        <v>0</v>
      </c>
      <c r="K68" s="788">
        <f t="shared" si="6"/>
        <v>0</v>
      </c>
      <c r="L68" s="788">
        <f t="shared" si="6"/>
        <v>0</v>
      </c>
      <c r="M68" s="788">
        <f t="shared" si="6"/>
        <v>0</v>
      </c>
      <c r="N68" s="788">
        <f t="shared" si="6"/>
        <v>0</v>
      </c>
      <c r="O68" s="788">
        <f t="shared" si="6"/>
        <v>0</v>
      </c>
      <c r="P68" s="788">
        <f t="shared" si="6"/>
        <v>0</v>
      </c>
      <c r="Q68" s="788">
        <f t="shared" si="6"/>
        <v>0</v>
      </c>
      <c r="R68" s="757">
        <f t="shared" si="6"/>
        <v>0</v>
      </c>
      <c r="S68" s="790">
        <f t="shared" si="6"/>
        <v>0</v>
      </c>
    </row>
    <row r="69" spans="2:19" x14ac:dyDescent="0.35">
      <c r="B69" s="791" t="s">
        <v>592</v>
      </c>
      <c r="C69" s="794">
        <f t="shared" si="6"/>
        <v>0</v>
      </c>
      <c r="D69" s="794">
        <f t="shared" si="6"/>
        <v>0</v>
      </c>
      <c r="E69" s="794">
        <f t="shared" si="6"/>
        <v>0</v>
      </c>
      <c r="F69" s="794">
        <f t="shared" si="6"/>
        <v>0</v>
      </c>
      <c r="G69" s="794">
        <f t="shared" si="6"/>
        <v>0</v>
      </c>
      <c r="H69" s="794">
        <f t="shared" si="6"/>
        <v>0</v>
      </c>
      <c r="I69" s="794">
        <f t="shared" si="6"/>
        <v>0</v>
      </c>
      <c r="J69" s="794">
        <f t="shared" si="6"/>
        <v>0</v>
      </c>
      <c r="K69" s="794">
        <f t="shared" si="6"/>
        <v>0</v>
      </c>
      <c r="L69" s="794">
        <f t="shared" si="6"/>
        <v>0</v>
      </c>
      <c r="M69" s="794">
        <f t="shared" si="6"/>
        <v>0</v>
      </c>
      <c r="N69" s="794">
        <f t="shared" si="6"/>
        <v>0</v>
      </c>
      <c r="O69" s="794">
        <f t="shared" si="6"/>
        <v>0</v>
      </c>
      <c r="P69" s="794">
        <f t="shared" si="6"/>
        <v>0</v>
      </c>
      <c r="Q69" s="794">
        <f t="shared" si="6"/>
        <v>0</v>
      </c>
      <c r="R69" s="793">
        <f t="shared" si="6"/>
        <v>0</v>
      </c>
      <c r="S69" s="801">
        <f t="shared" si="6"/>
        <v>0</v>
      </c>
    </row>
    <row r="70" spans="2:19" x14ac:dyDescent="0.35"/>
    <row r="71" spans="2:19" ht="15" thickBot="1" x14ac:dyDescent="0.4">
      <c r="B71" s="770" t="s">
        <v>602</v>
      </c>
    </row>
    <row r="72" spans="2:19" ht="15" thickBot="1" x14ac:dyDescent="0.4">
      <c r="B72" s="771" t="s">
        <v>603</v>
      </c>
      <c r="C72" s="772">
        <f>IF($C$55=TRUE,IF(AND(C27=TRUE,OR(ISBLANK('2e) Realisierte Werte (Anlage)'!E119))=TRUE),1,0),0)</f>
        <v>0</v>
      </c>
      <c r="D72" s="802">
        <f>IF($C$55=TRUE,IF(AND(D27=TRUE,OR(ISBLANK('2e) Realisierte Werte (Anlage)'!F119))=TRUE),1,0),0)</f>
        <v>0</v>
      </c>
      <c r="E72" s="802">
        <f>IF($C$55=TRUE,IF(AND(E27=TRUE,OR(ISBLANK('2e) Realisierte Werte (Anlage)'!G119))=TRUE),1,0),0)</f>
        <v>0</v>
      </c>
      <c r="F72" s="802">
        <f>IF($C$55=TRUE,IF(AND(F27=TRUE,OR(ISBLANK('2e) Realisierte Werte (Anlage)'!H119))=TRUE),1,0),0)</f>
        <v>0</v>
      </c>
      <c r="G72" s="802">
        <f>IF($C$55=TRUE,IF(AND(G27=TRUE,OR(ISBLANK('2e) Realisierte Werte (Anlage)'!I119))=TRUE),1,0),0)</f>
        <v>0</v>
      </c>
      <c r="H72" s="802">
        <f>IF($C$55=TRUE,IF(AND(H27=TRUE,OR(ISBLANK('2e) Realisierte Werte (Anlage)'!J119))=TRUE),1,0),0)</f>
        <v>0</v>
      </c>
      <c r="I72" s="802">
        <f>IF($C$55=TRUE,IF(AND(I27=TRUE,OR(ISBLANK('2e) Realisierte Werte (Anlage)'!K119))=TRUE),1,0),0)</f>
        <v>0</v>
      </c>
      <c r="J72" s="802">
        <f>IF($C$55=TRUE,IF(AND(J27=TRUE,OR(ISBLANK('2e) Realisierte Werte (Anlage)'!L119))=TRUE),1,0),0)</f>
        <v>0</v>
      </c>
      <c r="K72" s="802">
        <f>IF($C$55=TRUE,IF(AND(K27=TRUE,OR(ISBLANK('2e) Realisierte Werte (Anlage)'!M119))=TRUE),1,0),0)</f>
        <v>0</v>
      </c>
      <c r="L72" s="802">
        <f>IF($C$55=TRUE,IF(AND(L27=TRUE,OR(ISBLANK('2e) Realisierte Werte (Anlage)'!N119))=TRUE),1,0),0)</f>
        <v>0</v>
      </c>
      <c r="M72" s="802">
        <f>IF($C$55=TRUE,IF(AND(M27=TRUE,OR(ISBLANK('2e) Realisierte Werte (Anlage)'!O119))=TRUE),1,0),0)</f>
        <v>0</v>
      </c>
      <c r="N72" s="802">
        <f>IF($C$55=TRUE,IF(AND(N27=TRUE,OR(ISBLANK('2e) Realisierte Werte (Anlage)'!P119))=TRUE),1,0),0)</f>
        <v>0</v>
      </c>
      <c r="O72" s="802">
        <f>IF($C$55=TRUE,IF(AND(O27=TRUE,OR(ISBLANK('2e) Realisierte Werte (Anlage)'!Q119))=TRUE),1,0),0)</f>
        <v>0</v>
      </c>
      <c r="P72" s="802">
        <f>IF($C$55=TRUE,IF(AND(P27=TRUE,OR(ISBLANK('2e) Realisierte Werte (Anlage)'!R119))=TRUE),1,0),0)</f>
        <v>0</v>
      </c>
      <c r="Q72" s="802">
        <f>IF($C$55=TRUE,IF(AND(Q27=TRUE,OR(ISBLANK('2e) Realisierte Werte (Anlage)'!S119))=TRUE),1,0),0)</f>
        <v>0</v>
      </c>
      <c r="R72" s="775">
        <f>IF($C$55=TRUE,IF(AND(R27=TRUE,OR(ISBLANK('2e) Realisierte Werte (Anlage)'!T119))=TRUE),1,0),0)</f>
        <v>0</v>
      </c>
      <c r="S72" s="776">
        <f>IF($C$55=TRUE,IF(AND(S27=TRUE,OR(ISBLANK('2e) Realisierte Werte (Anlage)'!U119))=TRUE),1,0),0)</f>
        <v>0</v>
      </c>
    </row>
    <row r="73" spans="2:19" x14ac:dyDescent="0.35"/>
    <row r="154" spans="5:21" hidden="1" x14ac:dyDescent="0.35">
      <c r="E154" s="11">
        <f t="shared" ref="E154:U154" si="8">E6</f>
        <v>0</v>
      </c>
      <c r="F154" s="11">
        <f t="shared" si="8"/>
        <v>0</v>
      </c>
      <c r="G154" s="11">
        <f t="shared" si="8"/>
        <v>0</v>
      </c>
      <c r="H154" s="11">
        <f t="shared" si="8"/>
        <v>0</v>
      </c>
      <c r="I154" s="11">
        <f t="shared" si="8"/>
        <v>0</v>
      </c>
      <c r="J154" s="11">
        <f t="shared" si="8"/>
        <v>0</v>
      </c>
      <c r="K154" s="11">
        <f t="shared" si="8"/>
        <v>0</v>
      </c>
      <c r="L154" s="11">
        <f t="shared" si="8"/>
        <v>0</v>
      </c>
      <c r="M154" s="11">
        <f t="shared" si="8"/>
        <v>0</v>
      </c>
      <c r="N154" s="11">
        <f t="shared" si="8"/>
        <v>0</v>
      </c>
      <c r="O154" s="11">
        <f t="shared" si="8"/>
        <v>0</v>
      </c>
      <c r="P154" s="11">
        <f t="shared" si="8"/>
        <v>0</v>
      </c>
      <c r="Q154" s="11">
        <f t="shared" si="8"/>
        <v>0</v>
      </c>
      <c r="R154" s="11">
        <f t="shared" si="8"/>
        <v>0</v>
      </c>
      <c r="S154" s="11">
        <f t="shared" si="8"/>
        <v>0</v>
      </c>
      <c r="T154" s="11">
        <f t="shared" si="8"/>
        <v>0</v>
      </c>
      <c r="U154" s="11">
        <f t="shared" si="8"/>
        <v>0</v>
      </c>
    </row>
    <row r="160" spans="5:21" hidden="1" x14ac:dyDescent="0.35">
      <c r="E160" s="11">
        <f t="shared" ref="E160:U160" si="9">E6</f>
        <v>0</v>
      </c>
      <c r="F160" s="11">
        <f t="shared" si="9"/>
        <v>0</v>
      </c>
      <c r="G160" s="11">
        <f t="shared" si="9"/>
        <v>0</v>
      </c>
      <c r="H160" s="11">
        <f t="shared" si="9"/>
        <v>0</v>
      </c>
      <c r="I160" s="11">
        <f t="shared" si="9"/>
        <v>0</v>
      </c>
      <c r="J160" s="11">
        <f t="shared" si="9"/>
        <v>0</v>
      </c>
      <c r="K160" s="11">
        <f t="shared" si="9"/>
        <v>0</v>
      </c>
      <c r="L160" s="11">
        <f t="shared" si="9"/>
        <v>0</v>
      </c>
      <c r="M160" s="11">
        <f t="shared" si="9"/>
        <v>0</v>
      </c>
      <c r="N160" s="11">
        <f t="shared" si="9"/>
        <v>0</v>
      </c>
      <c r="O160" s="11">
        <f t="shared" si="9"/>
        <v>0</v>
      </c>
      <c r="P160" s="11">
        <f t="shared" si="9"/>
        <v>0</v>
      </c>
      <c r="Q160" s="11">
        <f t="shared" si="9"/>
        <v>0</v>
      </c>
      <c r="R160" s="11">
        <f t="shared" si="9"/>
        <v>0</v>
      </c>
      <c r="S160" s="11">
        <f t="shared" si="9"/>
        <v>0</v>
      </c>
      <c r="T160" s="11">
        <f t="shared" si="9"/>
        <v>0</v>
      </c>
      <c r="U160" s="11">
        <f t="shared" si="9"/>
        <v>0</v>
      </c>
    </row>
    <row r="169" spans="5:21" hidden="1" x14ac:dyDescent="0.35">
      <c r="E169" s="11">
        <f t="shared" ref="E169:U169" si="10">E6</f>
        <v>0</v>
      </c>
      <c r="F169" s="11">
        <f t="shared" si="10"/>
        <v>0</v>
      </c>
      <c r="G169" s="11">
        <f t="shared" si="10"/>
        <v>0</v>
      </c>
      <c r="H169" s="11">
        <f t="shared" si="10"/>
        <v>0</v>
      </c>
      <c r="I169" s="11">
        <f t="shared" si="10"/>
        <v>0</v>
      </c>
      <c r="J169" s="11">
        <f t="shared" si="10"/>
        <v>0</v>
      </c>
      <c r="K169" s="11">
        <f t="shared" si="10"/>
        <v>0</v>
      </c>
      <c r="L169" s="11">
        <f t="shared" si="10"/>
        <v>0</v>
      </c>
      <c r="M169" s="11">
        <f t="shared" si="10"/>
        <v>0</v>
      </c>
      <c r="N169" s="11">
        <f t="shared" si="10"/>
        <v>0</v>
      </c>
      <c r="O169" s="11">
        <f t="shared" si="10"/>
        <v>0</v>
      </c>
      <c r="P169" s="11">
        <f t="shared" si="10"/>
        <v>0</v>
      </c>
      <c r="Q169" s="11">
        <f t="shared" si="10"/>
        <v>0</v>
      </c>
      <c r="R169" s="11">
        <f t="shared" si="10"/>
        <v>0</v>
      </c>
      <c r="S169" s="11">
        <f t="shared" si="10"/>
        <v>0</v>
      </c>
      <c r="T169" s="11">
        <f t="shared" si="10"/>
        <v>0</v>
      </c>
      <c r="U169" s="11">
        <f t="shared" si="10"/>
        <v>0</v>
      </c>
    </row>
    <row r="186" spans="5:21" hidden="1" x14ac:dyDescent="0.35">
      <c r="E186" s="11">
        <f t="shared" ref="E186:U186" si="11">E6</f>
        <v>0</v>
      </c>
      <c r="F186" s="11">
        <f t="shared" si="11"/>
        <v>0</v>
      </c>
      <c r="G186" s="11">
        <f t="shared" si="11"/>
        <v>0</v>
      </c>
      <c r="H186" s="11">
        <f t="shared" si="11"/>
        <v>0</v>
      </c>
      <c r="I186" s="11">
        <f t="shared" si="11"/>
        <v>0</v>
      </c>
      <c r="J186" s="11">
        <f t="shared" si="11"/>
        <v>0</v>
      </c>
      <c r="K186" s="11">
        <f t="shared" si="11"/>
        <v>0</v>
      </c>
      <c r="L186" s="11">
        <f t="shared" si="11"/>
        <v>0</v>
      </c>
      <c r="M186" s="11">
        <f t="shared" si="11"/>
        <v>0</v>
      </c>
      <c r="N186" s="11">
        <f t="shared" si="11"/>
        <v>0</v>
      </c>
      <c r="O186" s="11">
        <f t="shared" si="11"/>
        <v>0</v>
      </c>
      <c r="P186" s="11">
        <f t="shared" si="11"/>
        <v>0</v>
      </c>
      <c r="Q186" s="11">
        <f t="shared" si="11"/>
        <v>0</v>
      </c>
      <c r="R186" s="11">
        <f t="shared" si="11"/>
        <v>0</v>
      </c>
      <c r="S186" s="11">
        <f t="shared" si="11"/>
        <v>0</v>
      </c>
      <c r="T186" s="11">
        <f t="shared" si="11"/>
        <v>0</v>
      </c>
      <c r="U186" s="11">
        <f t="shared" si="11"/>
        <v>0</v>
      </c>
    </row>
    <row r="195" spans="5:21" hidden="1" x14ac:dyDescent="0.35">
      <c r="E195" s="11">
        <f t="shared" ref="E195:U195" si="12">E6</f>
        <v>0</v>
      </c>
      <c r="F195" s="11">
        <f t="shared" si="12"/>
        <v>0</v>
      </c>
      <c r="G195" s="11">
        <f t="shared" si="12"/>
        <v>0</v>
      </c>
      <c r="H195" s="11">
        <f t="shared" si="12"/>
        <v>0</v>
      </c>
      <c r="I195" s="11">
        <f t="shared" si="12"/>
        <v>0</v>
      </c>
      <c r="J195" s="11">
        <f t="shared" si="12"/>
        <v>0</v>
      </c>
      <c r="K195" s="11">
        <f t="shared" si="12"/>
        <v>0</v>
      </c>
      <c r="L195" s="11">
        <f t="shared" si="12"/>
        <v>0</v>
      </c>
      <c r="M195" s="11">
        <f t="shared" si="12"/>
        <v>0</v>
      </c>
      <c r="N195" s="11">
        <f t="shared" si="12"/>
        <v>0</v>
      </c>
      <c r="O195" s="11">
        <f t="shared" si="12"/>
        <v>0</v>
      </c>
      <c r="P195" s="11">
        <f t="shared" si="12"/>
        <v>0</v>
      </c>
      <c r="Q195" s="11">
        <f t="shared" si="12"/>
        <v>0</v>
      </c>
      <c r="R195" s="11">
        <f t="shared" si="12"/>
        <v>0</v>
      </c>
      <c r="S195" s="11">
        <f t="shared" si="12"/>
        <v>0</v>
      </c>
      <c r="T195" s="11">
        <f t="shared" si="12"/>
        <v>0</v>
      </c>
      <c r="U195" s="11">
        <f t="shared" si="12"/>
        <v>0</v>
      </c>
    </row>
    <row r="205" spans="5:21" hidden="1" x14ac:dyDescent="0.35">
      <c r="E205" s="11">
        <f t="shared" ref="E205:U205" si="13">E6</f>
        <v>0</v>
      </c>
      <c r="F205" s="11">
        <f t="shared" si="13"/>
        <v>0</v>
      </c>
      <c r="G205" s="11">
        <f t="shared" si="13"/>
        <v>0</v>
      </c>
      <c r="H205" s="11">
        <f t="shared" si="13"/>
        <v>0</v>
      </c>
      <c r="I205" s="11">
        <f t="shared" si="13"/>
        <v>0</v>
      </c>
      <c r="J205" s="11">
        <f t="shared" si="13"/>
        <v>0</v>
      </c>
      <c r="K205" s="11">
        <f t="shared" si="13"/>
        <v>0</v>
      </c>
      <c r="L205" s="11">
        <f t="shared" si="13"/>
        <v>0</v>
      </c>
      <c r="M205" s="11">
        <f t="shared" si="13"/>
        <v>0</v>
      </c>
      <c r="N205" s="11">
        <f t="shared" si="13"/>
        <v>0</v>
      </c>
      <c r="O205" s="11">
        <f t="shared" si="13"/>
        <v>0</v>
      </c>
      <c r="P205" s="11">
        <f t="shared" si="13"/>
        <v>0</v>
      </c>
      <c r="Q205" s="11">
        <f t="shared" si="13"/>
        <v>0</v>
      </c>
      <c r="R205" s="11">
        <f t="shared" si="13"/>
        <v>0</v>
      </c>
      <c r="S205" s="11">
        <f t="shared" si="13"/>
        <v>0</v>
      </c>
      <c r="T205" s="11">
        <f t="shared" si="13"/>
        <v>0</v>
      </c>
      <c r="U205" s="11">
        <f t="shared" si="13"/>
        <v>0</v>
      </c>
    </row>
    <row r="212" spans="5:21" hidden="1" x14ac:dyDescent="0.35">
      <c r="E212" s="11">
        <f t="shared" ref="E212:U212" si="14">E6</f>
        <v>0</v>
      </c>
      <c r="F212" s="11">
        <f t="shared" si="14"/>
        <v>0</v>
      </c>
      <c r="G212" s="11">
        <f t="shared" si="14"/>
        <v>0</v>
      </c>
      <c r="H212" s="11">
        <f t="shared" si="14"/>
        <v>0</v>
      </c>
      <c r="I212" s="11">
        <f t="shared" si="14"/>
        <v>0</v>
      </c>
      <c r="J212" s="11">
        <f t="shared" si="14"/>
        <v>0</v>
      </c>
      <c r="K212" s="11">
        <f t="shared" si="14"/>
        <v>0</v>
      </c>
      <c r="L212" s="11">
        <f t="shared" si="14"/>
        <v>0</v>
      </c>
      <c r="M212" s="11">
        <f t="shared" si="14"/>
        <v>0</v>
      </c>
      <c r="N212" s="11">
        <f t="shared" si="14"/>
        <v>0</v>
      </c>
      <c r="O212" s="11">
        <f t="shared" si="14"/>
        <v>0</v>
      </c>
      <c r="P212" s="11">
        <f t="shared" si="14"/>
        <v>0</v>
      </c>
      <c r="Q212" s="11">
        <f t="shared" si="14"/>
        <v>0</v>
      </c>
      <c r="R212" s="11">
        <f t="shared" si="14"/>
        <v>0</v>
      </c>
      <c r="S212" s="11">
        <f t="shared" si="14"/>
        <v>0</v>
      </c>
      <c r="T212" s="11">
        <f t="shared" si="14"/>
        <v>0</v>
      </c>
      <c r="U212" s="11">
        <f t="shared" si="14"/>
        <v>0</v>
      </c>
    </row>
    <row r="220" spans="5:21" hidden="1" x14ac:dyDescent="0.35">
      <c r="E220" s="11">
        <f t="shared" ref="E220:U220" si="15">E6</f>
        <v>0</v>
      </c>
      <c r="F220" s="11">
        <f t="shared" si="15"/>
        <v>0</v>
      </c>
      <c r="G220" s="11">
        <f t="shared" si="15"/>
        <v>0</v>
      </c>
      <c r="H220" s="11">
        <f t="shared" si="15"/>
        <v>0</v>
      </c>
      <c r="I220" s="11">
        <f t="shared" si="15"/>
        <v>0</v>
      </c>
      <c r="J220" s="11">
        <f t="shared" si="15"/>
        <v>0</v>
      </c>
      <c r="K220" s="11">
        <f t="shared" si="15"/>
        <v>0</v>
      </c>
      <c r="L220" s="11">
        <f t="shared" si="15"/>
        <v>0</v>
      </c>
      <c r="M220" s="11">
        <f t="shared" si="15"/>
        <v>0</v>
      </c>
      <c r="N220" s="11">
        <f t="shared" si="15"/>
        <v>0</v>
      </c>
      <c r="O220" s="11">
        <f t="shared" si="15"/>
        <v>0</v>
      </c>
      <c r="P220" s="11">
        <f t="shared" si="15"/>
        <v>0</v>
      </c>
      <c r="Q220" s="11">
        <f t="shared" si="15"/>
        <v>0</v>
      </c>
      <c r="R220" s="11">
        <f t="shared" si="15"/>
        <v>0</v>
      </c>
      <c r="S220" s="11">
        <f t="shared" si="15"/>
        <v>0</v>
      </c>
      <c r="T220" s="11">
        <f t="shared" si="15"/>
        <v>0</v>
      </c>
      <c r="U220" s="11">
        <f t="shared" si="15"/>
        <v>0</v>
      </c>
    </row>
    <row r="228" spans="5:21" hidden="1" x14ac:dyDescent="0.35">
      <c r="E228" s="11">
        <f t="shared" ref="E228:U228" si="16">E6</f>
        <v>0</v>
      </c>
      <c r="F228" s="11">
        <f t="shared" si="16"/>
        <v>0</v>
      </c>
      <c r="G228" s="11">
        <f t="shared" si="16"/>
        <v>0</v>
      </c>
      <c r="H228" s="11">
        <f t="shared" si="16"/>
        <v>0</v>
      </c>
      <c r="I228" s="11">
        <f t="shared" si="16"/>
        <v>0</v>
      </c>
      <c r="J228" s="11">
        <f t="shared" si="16"/>
        <v>0</v>
      </c>
      <c r="K228" s="11">
        <f t="shared" si="16"/>
        <v>0</v>
      </c>
      <c r="L228" s="11">
        <f t="shared" si="16"/>
        <v>0</v>
      </c>
      <c r="M228" s="11">
        <f t="shared" si="16"/>
        <v>0</v>
      </c>
      <c r="N228" s="11">
        <f t="shared" si="16"/>
        <v>0</v>
      </c>
      <c r="O228" s="11">
        <f t="shared" si="16"/>
        <v>0</v>
      </c>
      <c r="P228" s="11">
        <f t="shared" si="16"/>
        <v>0</v>
      </c>
      <c r="Q228" s="11">
        <f t="shared" si="16"/>
        <v>0</v>
      </c>
      <c r="R228" s="11">
        <f t="shared" si="16"/>
        <v>0</v>
      </c>
      <c r="S228" s="11">
        <f t="shared" si="16"/>
        <v>0</v>
      </c>
      <c r="T228" s="11">
        <f t="shared" si="16"/>
        <v>0</v>
      </c>
      <c r="U228" s="11">
        <f t="shared" si="16"/>
        <v>0</v>
      </c>
    </row>
    <row r="236" spans="5:21" hidden="1" x14ac:dyDescent="0.35">
      <c r="E236" s="11">
        <f t="shared" ref="E236:U236" si="17">E6</f>
        <v>0</v>
      </c>
      <c r="F236" s="11">
        <f t="shared" si="17"/>
        <v>0</v>
      </c>
      <c r="G236" s="11">
        <f t="shared" si="17"/>
        <v>0</v>
      </c>
      <c r="H236" s="11">
        <f t="shared" si="17"/>
        <v>0</v>
      </c>
      <c r="I236" s="11">
        <f t="shared" si="17"/>
        <v>0</v>
      </c>
      <c r="J236" s="11">
        <f t="shared" si="17"/>
        <v>0</v>
      </c>
      <c r="K236" s="11">
        <f t="shared" si="17"/>
        <v>0</v>
      </c>
      <c r="L236" s="11">
        <f t="shared" si="17"/>
        <v>0</v>
      </c>
      <c r="M236" s="11">
        <f t="shared" si="17"/>
        <v>0</v>
      </c>
      <c r="N236" s="11">
        <f t="shared" si="17"/>
        <v>0</v>
      </c>
      <c r="O236" s="11">
        <f t="shared" si="17"/>
        <v>0</v>
      </c>
      <c r="P236" s="11">
        <f t="shared" si="17"/>
        <v>0</v>
      </c>
      <c r="Q236" s="11">
        <f t="shared" si="17"/>
        <v>0</v>
      </c>
      <c r="R236" s="11">
        <f t="shared" si="17"/>
        <v>0</v>
      </c>
      <c r="S236" s="11">
        <f t="shared" si="17"/>
        <v>0</v>
      </c>
      <c r="T236" s="11">
        <f t="shared" si="17"/>
        <v>0</v>
      </c>
      <c r="U236" s="11">
        <f t="shared" si="17"/>
        <v>0</v>
      </c>
    </row>
    <row r="244" spans="5:21" hidden="1" x14ac:dyDescent="0.35">
      <c r="E244" s="11">
        <f t="shared" ref="E244:U244" si="18">E6</f>
        <v>0</v>
      </c>
      <c r="F244" s="11">
        <f t="shared" si="18"/>
        <v>0</v>
      </c>
      <c r="G244" s="11">
        <f t="shared" si="18"/>
        <v>0</v>
      </c>
      <c r="H244" s="11">
        <f t="shared" si="18"/>
        <v>0</v>
      </c>
      <c r="I244" s="11">
        <f t="shared" si="18"/>
        <v>0</v>
      </c>
      <c r="J244" s="11">
        <f t="shared" si="18"/>
        <v>0</v>
      </c>
      <c r="K244" s="11">
        <f t="shared" si="18"/>
        <v>0</v>
      </c>
      <c r="L244" s="11">
        <f t="shared" si="18"/>
        <v>0</v>
      </c>
      <c r="M244" s="11">
        <f t="shared" si="18"/>
        <v>0</v>
      </c>
      <c r="N244" s="11">
        <f t="shared" si="18"/>
        <v>0</v>
      </c>
      <c r="O244" s="11">
        <f t="shared" si="18"/>
        <v>0</v>
      </c>
      <c r="P244" s="11">
        <f t="shared" si="18"/>
        <v>0</v>
      </c>
      <c r="Q244" s="11">
        <f t="shared" si="18"/>
        <v>0</v>
      </c>
      <c r="R244" s="11">
        <f t="shared" si="18"/>
        <v>0</v>
      </c>
      <c r="S244" s="11">
        <f t="shared" si="18"/>
        <v>0</v>
      </c>
      <c r="T244" s="11">
        <f t="shared" si="18"/>
        <v>0</v>
      </c>
      <c r="U244" s="11">
        <f t="shared" si="18"/>
        <v>0</v>
      </c>
    </row>
  </sheetData>
  <sheetProtection algorithmName="SHA-512" hashValue="CcOlRiepLTMCuBJHUGsdHViP6T/09qRv3LYceX32LrZbvI4ARCOicQyL5+E4bcO7tleLrW/qbNX4ijZIBQQOIw==" saltValue="fSNtBJznCxkW9Is/hDS7jw==" spinCount="100000" sheet="1" objects="1" scenarios="1"/>
  <mergeCells count="2">
    <mergeCell ref="B3:C3"/>
    <mergeCell ref="B5:C5"/>
  </mergeCells>
  <conditionalFormatting sqref="C7:C14">
    <cfRule type="cellIs" dxfId="3" priority="1" operator="equal">
      <formula>"OK"</formula>
    </cfRule>
    <cfRule type="cellIs" dxfId="2" priority="4" operator="equal">
      <formula>"Nicht befüllt"</formula>
    </cfRule>
  </conditionalFormatting>
  <conditionalFormatting sqref="R26:S27 R17:R18 R21 R36:R49 R52 R56:R69 R72">
    <cfRule type="expression" dxfId="1" priority="3">
      <formula>$R$18=FALSE</formula>
    </cfRule>
  </conditionalFormatting>
  <conditionalFormatting sqref="S17:S73">
    <cfRule type="expression" dxfId="0" priority="2">
      <formula>$R$18=FALSE</formula>
    </cfRule>
  </conditionalFormatting>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63A26A29040BD479201BE615CB0BD59" ma:contentTypeVersion="15" ma:contentTypeDescription="Create a new document." ma:contentTypeScope="" ma:versionID="b7166abb98f8373e153380156ed4ef08">
  <xsd:schema xmlns:xsd="http://www.w3.org/2001/XMLSchema" xmlns:xs="http://www.w3.org/2001/XMLSchema" xmlns:p="http://schemas.microsoft.com/office/2006/metadata/properties" xmlns:ns2="09d91702-8402-4fb8-8d9a-24d7bb01e1a6" xmlns:ns3="0cb5d60c-af9a-4040-a2a0-8624870ae745" targetNamespace="http://schemas.microsoft.com/office/2006/metadata/properties" ma:root="true" ma:fieldsID="259f48da2b48597b1a4f39306961f7e5" ns2:_="" ns3:_="">
    <xsd:import namespace="09d91702-8402-4fb8-8d9a-24d7bb01e1a6"/>
    <xsd:import namespace="0cb5d60c-af9a-4040-a2a0-8624870ae74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d91702-8402-4fb8-8d9a-24d7bb01e1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cb5d60c-af9a-4040-a2a0-8624870ae74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865904f-82ce-41e1-b3ba-0454ae983d78}" ma:internalName="TaxCatchAll" ma:showField="CatchAllData" ma:web="0cb5d60c-af9a-4040-a2a0-8624870ae745">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9d91702-8402-4fb8-8d9a-24d7bb01e1a6">
      <Terms xmlns="http://schemas.microsoft.com/office/infopath/2007/PartnerControls"/>
    </lcf76f155ced4ddcb4097134ff3c332f>
    <TaxCatchAll xmlns="0cb5d60c-af9a-4040-a2a0-8624870ae745" xsi:nil="true"/>
  </documentManagement>
</p:properties>
</file>

<file path=customXml/itemProps1.xml><?xml version="1.0" encoding="utf-8"?>
<ds:datastoreItem xmlns:ds="http://schemas.openxmlformats.org/officeDocument/2006/customXml" ds:itemID="{ADBD17A9-A61B-41CC-8007-08F6313A18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d91702-8402-4fb8-8d9a-24d7bb01e1a6"/>
    <ds:schemaRef ds:uri="0cb5d60c-af9a-4040-a2a0-8624870ae7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67FDBF-3FF5-47CB-8967-F77594D5CB76}">
  <ds:schemaRefs>
    <ds:schemaRef ds:uri="http://schemas.microsoft.com/sharepoint/v3/contenttype/forms"/>
  </ds:schemaRefs>
</ds:datastoreItem>
</file>

<file path=customXml/itemProps3.xml><?xml version="1.0" encoding="utf-8"?>
<ds:datastoreItem xmlns:ds="http://schemas.openxmlformats.org/officeDocument/2006/customXml" ds:itemID="{041F7B46-18B5-4DC1-A5A6-DD94E7CDCFC5}">
  <ds:schemaRefs>
    <ds:schemaRef ds:uri="http://purl.org/dc/elements/1.1/"/>
    <ds:schemaRef ds:uri="0cb5d60c-af9a-4040-a2a0-8624870ae745"/>
    <ds:schemaRef ds:uri="09d91702-8402-4fb8-8d9a-24d7bb01e1a6"/>
    <ds:schemaRef ds:uri="http://purl.org/dc/terms/"/>
    <ds:schemaRef ds:uri="http://purl.org/dc/dcmitype/"/>
    <ds:schemaRef ds:uri="http://schemas.openxmlformats.org/package/2006/metadata/core-properties"/>
    <ds:schemaRef ds:uri="http://schemas.microsoft.com/office/2006/metadata/properties"/>
    <ds:schemaRef ds:uri="http://schemas.microsoft.com/office/2006/documentManagement/types"/>
    <ds:schemaRef ds:uri="http://schemas.microsoft.com/office/infopath/2007/PartnerControls"/>
    <ds:schemaRef ds:uri="http://www.w3.org/XML/1998/namespace"/>
  </ds:schemaRefs>
</ds:datastoreItem>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Inhaltsverzeichnis</vt:lpstr>
      <vt:lpstr>Read Me</vt:lpstr>
      <vt:lpstr>1) Gesamtübersicht</vt:lpstr>
      <vt:lpstr>INPUTS &gt;&gt;</vt:lpstr>
      <vt:lpstr>2a) Preisannahmen</vt:lpstr>
      <vt:lpstr>2b) Allg. Inputs</vt:lpstr>
      <vt:lpstr>2c) Elektrolyseurförderung</vt:lpstr>
      <vt:lpstr>2d) Planwerte (Anlage)</vt:lpstr>
      <vt:lpstr>2e) Realisierte Werte (Anlage)</vt:lpstr>
      <vt:lpstr>KSV PARAMETER &gt;&gt;</vt:lpstr>
      <vt:lpstr>3a) KSV Parameter</vt:lpstr>
      <vt:lpstr>3b) Referenzsysteme</vt:lpstr>
      <vt:lpstr>Berechnungen &gt;&gt;</vt:lpstr>
      <vt:lpstr>4a) Berechnungen zu Planwerten</vt:lpstr>
      <vt:lpstr>4b) Berechnungen zu real. Wert.</vt:lpstr>
      <vt:lpstr>4c) Berechnungen_MFS</vt:lpstr>
      <vt:lpstr>4d) Berechnungen_Auszahlung</vt:lpstr>
      <vt:lpstr>5) Eingabeprüfung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Thonig, Richard</dc:creator>
  <cp:keywords/>
  <dc:description/>
  <cp:lastModifiedBy>Brauer, Johannes</cp:lastModifiedBy>
  <cp:revision>2</cp:revision>
  <dcterms:created xsi:type="dcterms:W3CDTF">2024-04-10T13:42:43Z</dcterms:created>
  <dcterms:modified xsi:type="dcterms:W3CDTF">2026-02-25T18:58:50Z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2024-04-10T13:43:56Z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22c42541-0933-4fde-a04c-26989eeb07f6</vt:lpwstr>
  </property>
  <property fmtid="{D5CDD505-2E9C-101B-9397-08002B2CF9AE}" pid="8" name="MSIP_Label_ea60d57e-af5b-4752-ac57-3e4f28ca11dc_ContentBits">
    <vt:lpwstr>0</vt:lpwstr>
  </property>
  <property fmtid="{D5CDD505-2E9C-101B-9397-08002B2CF9AE}" pid="9" name="ContentTypeId">
    <vt:lpwstr>0x010100863A26A29040BD479201BE615CB0BD59</vt:lpwstr>
  </property>
  <property fmtid="{D5CDD505-2E9C-101B-9397-08002B2CF9AE}" pid="10" name="MediaServiceImageTags">
    <vt:lpwstr/>
  </property>
</Properties>
</file>